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0_Cover" sheetId="1" r:id="rId5"/>
    <sheet state="visible" name="01_Global_Assumptions" sheetId="2" r:id="rId6"/>
    <sheet state="visible" name="02_Viable_Dashboard" sheetId="3" r:id="rId7"/>
    <sheet state="visible" name="03_NonViable_Dashboard" sheetId="4" r:id="rId8"/>
    <sheet state="visible" name="04_Property_Economics" sheetId="5" r:id="rId9"/>
    <sheet state="visible" name="05_Investor_Economics" sheetId="6" r:id="rId10"/>
    <sheet state="visible" name="06_QA_Checks" sheetId="7" r:id="rId11"/>
    <sheet state="visible" name="07_Waitlist_Isolated" sheetId="8" r:id="rId12"/>
    <sheet state="visible" name="08_Sources_Disclaimers" sheetId="9" r:id="rId13"/>
    <sheet state="visible" name="09_Rent_Benchmarks" sheetId="10" r:id="rId14"/>
    <sheet state="visible" name="10_Redfin_Source_Data" sheetId="11" r:id="rId15"/>
    <sheet state="visible" name="02A_Custom_Property_Test" sheetId="12" r:id="rId16"/>
  </sheets>
  <definedNames/>
  <calcPr/>
</workbook>
</file>

<file path=xl/sharedStrings.xml><?xml version="1.0" encoding="utf-8"?>
<sst xmlns="http://schemas.openxmlformats.org/spreadsheetml/2006/main" count="2491" uniqueCount="1496">
  <si>
    <t>Rent it Forward — Version 0.9 Pitch Workbook</t>
  </si>
  <si>
    <t>A rent-first housing acquisition model: investors fund the property, renters pay transparent below-market stewardship rents, owner/operators are paid for active work, and investor returns are capped instead of perpetual.</t>
  </si>
  <si>
    <t>Core Model Map</t>
  </si>
  <si>
    <t>Workbook Navigation</t>
  </si>
  <si>
    <t>1. Buy</t>
  </si>
  <si>
    <t>Investors fund 100% of the purchase price; owner capital contribution is $0.</t>
  </si>
  <si>
    <t>01_Global_Assumptions</t>
  </si>
  <si>
    <t>Scenario controls and source-variable assumptions.</t>
  </si>
  <si>
    <t>2. Operate</t>
  </si>
  <si>
    <t>Owner is also the operator/steward and is paid from tenant rent for active property work.</t>
  </si>
  <si>
    <t>02A_Custom_Property_Test</t>
  </si>
  <si>
    <t>One-property sandbox with editable inputs and charts.</t>
  </si>
  <si>
    <t>3. Rent</t>
  </si>
  <si>
    <t>Tenant rent is benchmarked by area rent/person, not sparse listing rent disclosures.</t>
  </si>
  <si>
    <t>02_Viable_Dashboard</t>
  </si>
  <si>
    <t>Only properties viable from rent-only economics.</t>
  </si>
  <si>
    <t>4. Pay waterfall</t>
  </si>
  <si>
    <t>Tenant rent must cover property costs, reserves, operator stewardship pay, investor principal paydown, investor preferred return, and basis-reduction reserve.</t>
  </si>
  <si>
    <t>03_NonViable_Dashboard</t>
  </si>
  <si>
    <t>Properties that fail the rent-only viability test.</t>
  </si>
  <si>
    <t>5. Cap returns</t>
  </si>
  <si>
    <t>Investors get principal back plus a capped preferred return; no forever-money from one property.</t>
  </si>
  <si>
    <t>04_Property_Economics</t>
  </si>
  <si>
    <t>Audit table / source-linked core calculations.</t>
  </si>
  <si>
    <t>6. Separate waitlist</t>
  </si>
  <si>
    <t>Waitlist math is isolated on its own tab and does not affect viability, dashboards, investor economics, or underwriting.</t>
  </si>
  <si>
    <t>05_Investor_Economics</t>
  </si>
  <si>
    <t>Investor principal, return, supportability, and profit.</t>
  </si>
  <si>
    <t>06_QA_Checks</t>
  </si>
  <si>
    <t>Formula/data-flow and over-allocation checks.</t>
  </si>
  <si>
    <t>Pitch Discipline</t>
  </si>
  <si>
    <t>Viability rule</t>
  </si>
  <si>
    <t>A property is viable only if tenant rent alone covers the full monthly waterfall. No waitlist revenue is allowed in the viability test.</t>
  </si>
  <si>
    <t>08_Sources_Disclaimers</t>
  </si>
  <si>
    <t>Source notes and diligence caveats.</t>
  </si>
  <si>
    <t>Investor rule</t>
  </si>
  <si>
    <t>Investors must receive more than they invest, but only when the rent-only waterfall can support that return. Unsupported investor returns are flagged.</t>
  </si>
  <si>
    <t>09_Rent_Benchmarks</t>
  </si>
  <si>
    <t>Area rent/person benchmarks at far right.</t>
  </si>
  <si>
    <t>Operator rule</t>
  </si>
  <si>
    <t>Ownership is active stewardship. The owner/operator is paid from rent for maintaining, managing, and attending the property.</t>
  </si>
  <si>
    <t>10_Redfin_Source_Data</t>
  </si>
  <si>
    <t>Static for-sale listing data from Redfin at far right.</t>
  </si>
  <si>
    <t>Color rule: red appears only for negative numbers / deficit values. Positive surplus and normal statuses are green or neutral.</t>
  </si>
  <si>
    <t xml:space="preserve"> </t>
  </si>
  <si>
    <t>Global Assumptions / Scenario Controls</t>
  </si>
  <si>
    <t>Yellow cells are scenario variables. Property-specific static values are not entered here; they live only on 10_Redfin_Source_Data.</t>
  </si>
  <si>
    <t>Assumption</t>
  </si>
  <si>
    <t>Value</t>
  </si>
  <si>
    <t>Unit</t>
  </si>
  <si>
    <t>Why it matters</t>
  </si>
  <si>
    <t>Source / Notes</t>
  </si>
  <si>
    <t>Scenario Name</t>
  </si>
  <si>
    <t>Version 0.4 Tightened Pitch Model</t>
  </si>
  <si>
    <t>Text</t>
  </si>
  <si>
    <t>Used on cover and dashboards</t>
  </si>
  <si>
    <t>Model label</t>
  </si>
  <si>
    <t>Import Date</t>
  </si>
  <si>
    <t>Date</t>
  </si>
  <si>
    <t>Date Redfin connector data was imported</t>
  </si>
  <si>
    <t>Redfin connector import date</t>
  </si>
  <si>
    <t>Default Target Tenant Savings</t>
  </si>
  <si>
    <t>%</t>
  </si>
  <si>
    <t>Target discount versus area/person market rent</t>
  </si>
  <si>
    <t>Scenario assumption</t>
  </si>
  <si>
    <t>Minimum Social Savings Marker</t>
  </si>
  <si>
    <t>Social impact marker for worker affordability</t>
  </si>
  <si>
    <t>Viability Tuning Cushion</t>
  </si>
  <si>
    <t>If default savings cannot work, selected savings is max viable savings less this cushion</t>
  </si>
  <si>
    <t>Keeps viable properties slightly positive rather than exactly break-even</t>
  </si>
  <si>
    <t>Default Rent / Person Fallback</t>
  </si>
  <si>
    <t>$/person/mo</t>
  </si>
  <si>
    <t>Fallback if ZIP has no benchmark</t>
  </si>
  <si>
    <t>Default Occupancy</t>
  </si>
  <si>
    <t>Effective collections / stabilized occupancy</t>
  </si>
  <si>
    <t>Investor-Funded Acquisition Share</t>
  </si>
  <si>
    <t>% of purchase price</t>
  </si>
  <si>
    <t>Investor capital funds the full property purchase; owner capital is zero</t>
  </si>
  <si>
    <t>Hard rule for this version</t>
  </si>
  <si>
    <t>Acquisition Principal Payoff Period</t>
  </si>
  <si>
    <t>Years</t>
  </si>
  <si>
    <t>Years to return investor principal through rent-cycle paydown</t>
  </si>
  <si>
    <t>Default Investor Preferred Return</t>
  </si>
  <si>
    <t>% annual</t>
  </si>
  <si>
    <t>Annual return while investor return is active</t>
  </si>
  <si>
    <t>Investor Active Cap Multiplier</t>
  </si>
  <si>
    <t>x</t>
  </si>
  <si>
    <t>Investor active years = multiplier × principal payoff years</t>
  </si>
  <si>
    <t>Prevents forever-money returns</t>
  </si>
  <si>
    <t>Default Downsell / Basis Reduction</t>
  </si>
  <si>
    <t>Amount removed from future sale basis</t>
  </si>
  <si>
    <t>Anti-extraction basis reduction</t>
  </si>
  <si>
    <t>Default Basis Recovery Period</t>
  </si>
  <si>
    <t>Years to pre-recover basis reduction from rent cycle</t>
  </si>
  <si>
    <t>Default Owner/Operator Stewardship Fee</t>
  </si>
  <si>
    <t>% of tenant revenue</t>
  </si>
  <si>
    <t>Active property stewardship/operator fee paid from tenant rent</t>
  </si>
  <si>
    <t>Owner is assumed to operate/attend the property; not passive ownership</t>
  </si>
  <si>
    <t>Default OpEx / Unit / Month</t>
  </si>
  <si>
    <t>$/unit/mo</t>
  </si>
  <si>
    <t>Operating cost placeholder</t>
  </si>
  <si>
    <t>Diligence required</t>
  </si>
  <si>
    <t>Default Maintenance Reserve / Unit / Month</t>
  </si>
  <si>
    <t>Routine repair reserve</t>
  </si>
  <si>
    <t>Default CapEx Reserve / Unit / Month</t>
  </si>
  <si>
    <t>Long-term replacement reserve</t>
  </si>
  <si>
    <t>Default Fixed Admin/Tax/Insurance / Month</t>
  </si>
  <si>
    <t>$/property/mo</t>
  </si>
  <si>
    <t>Fixed admin/tax/insurance placeholder</t>
  </si>
  <si>
    <t>Owner Capital Contribution</t>
  </si>
  <si>
    <t>$</t>
  </si>
  <si>
    <t>Owners/operators do not fund acquisition principal in this version</t>
  </si>
  <si>
    <t>Hard rule</t>
  </si>
  <si>
    <t>Viable Property Dashboard — Rent-Only Economics</t>
  </si>
  <si>
    <t>Only properties where tenant rent covers the full core monthly waterfall. Waitlist is excluded. Red = negative/deficit only.</t>
  </si>
  <si>
    <t>Viable-property dashboard is formula-driven from 04_Property_Economics. It now shows the full 400-row ranked dashboard frame, so every imported viable listing appears here rather than only the first 25.</t>
  </si>
  <si>
    <t>Dashboard KPI</t>
  </si>
  <si>
    <t>Viable property count</t>
  </si>
  <si>
    <t>Count</t>
  </si>
  <si>
    <t>Viable purchase price</t>
  </si>
  <si>
    <t>Viable people capacity</t>
  </si>
  <si>
    <t>People</t>
  </si>
  <si>
    <t>Monthly core surplus / (gap)</t>
  </si>
  <si>
    <t>$/mo</t>
  </si>
  <si>
    <t>Annual core surplus / (gap)</t>
  </si>
  <si>
    <t>$/yr</t>
  </si>
  <si>
    <t>Monthly owner/operator stewardship pay</t>
  </si>
  <si>
    <t>Monthly investor principal paydown</t>
  </si>
  <si>
    <t>Monthly investor preferred return</t>
  </si>
  <si>
    <t>Monthly total cash to investors</t>
  </si>
  <si>
    <t>Total investor capital</t>
  </si>
  <si>
    <t>Projected total investor distributions</t>
  </si>
  <si>
    <t>Projected investor profit</t>
  </si>
  <si>
    <t>Weighted investor multiple</t>
  </si>
  <si>
    <t>Rank</t>
  </si>
  <si>
    <t>Property ID</t>
  </si>
  <si>
    <t>Address</t>
  </si>
  <si>
    <t>Purchase Price ($)</t>
  </si>
  <si>
    <t>Units (#)</t>
  </si>
  <si>
    <t>People (#)</t>
  </si>
  <si>
    <t>Savings (%)</t>
  </si>
  <si>
    <t>Tenant Revenue ($/mo)</t>
  </si>
  <si>
    <t>Core Surplus / (Gap) ($/mo)</t>
  </si>
  <si>
    <t>After Principal Payoff ($/mo)</t>
  </si>
  <si>
    <t>After Principal + Investor Cap ($/mo)</t>
  </si>
  <si>
    <t>Owner/Operator Pay ($/mo)</t>
  </si>
  <si>
    <t>Investor Principal ($/mo)</t>
  </si>
  <si>
    <t>Investor Return ($/mo)</t>
  </si>
  <si>
    <t>Investor Cash ($/mo)</t>
  </si>
  <si>
    <t>Investor Capital ($)</t>
  </si>
  <si>
    <t>Investor Profit ($)</t>
  </si>
  <si>
    <t>Investor Multiple (x)</t>
  </si>
  <si>
    <t>Supported by Rent?</t>
  </si>
  <si>
    <t>Source URL</t>
  </si>
  <si>
    <t>Non-Viable Property Dashboard — Rent-Only Gap View</t>
  </si>
  <si>
    <t>Properties shown here fail current rent-only viability. Waitlist is excluded and cannot rescue a failed property in this workbook.</t>
  </si>
  <si>
    <t>Non-viable dashboard is formula-driven from 04_Property_Economics. It now shows the full 400-row ranked dashboard frame, so every imported non-viable or diligence-blocked listing appears here rather than only the first 25.</t>
  </si>
  <si>
    <t>Non-viable property count</t>
  </si>
  <si>
    <t>Total monthly core gap</t>
  </si>
  <si>
    <t>Total annual core gap</t>
  </si>
  <si>
    <t>Properties positive after principal payoff</t>
  </si>
  <si>
    <t>Properties positive after principal + investor cap</t>
  </si>
  <si>
    <t>Investor cash not supportable count</t>
  </si>
  <si>
    <t>Investor Profit If Supportable ($)</t>
  </si>
  <si>
    <t>Investor Multiple If Supportable (x)</t>
  </si>
  <si>
    <t>Property Economics Audit — Source-Linked Core Rent Waterfall</t>
  </si>
  <si>
    <t>This sheet replaces the old property-input staging layer. It links property-specific static values directly from Redfin source data and scenario variables from assumptions/benchmarks. Waitlist is not referenced.</t>
  </si>
  <si>
    <t>Source Row (#)</t>
  </si>
  <si>
    <t>ZIP</t>
  </si>
  <si>
    <t>Property Type</t>
  </si>
  <si>
    <t>Listing Status</t>
  </si>
  <si>
    <t>For-Sale?</t>
  </si>
  <si>
    <t>Sq Ft (#)</t>
  </si>
  <si>
    <t>Market Rent / Person / Mo ($)</t>
  </si>
  <si>
    <t>Gross Market Rent / Mo ($)</t>
  </si>
  <si>
    <t>Occupancy (%)</t>
  </si>
  <si>
    <t>Effective Market Revenue / Mo ($)</t>
  </si>
  <si>
    <t>Target Savings (%)</t>
  </si>
  <si>
    <t>Minimum Savings Marker (%)</t>
  </si>
  <si>
    <t>Viability Cushion (%)</t>
  </si>
  <si>
    <t>Owner Capital ($)</t>
  </si>
  <si>
    <t>Investor Principal Paydown / Mo ($)</t>
  </si>
  <si>
    <t>OpEx + Reserves / Mo ($)</t>
  </si>
  <si>
    <t>Investor Preferred Return / Mo ($)</t>
  </si>
  <si>
    <t>Basis Recovery / Mo ($)</t>
  </si>
  <si>
    <t>Owner/Operator Fee (%)</t>
  </si>
  <si>
    <t>Fixed Required Before Operator / Mo ($)</t>
  </si>
  <si>
    <t>Break-Even Revenue Needed / Mo ($)</t>
  </si>
  <si>
    <t>Max Viable Savings (%)</t>
  </si>
  <si>
    <t>Model-Selected Tenant Savings (%)</t>
  </si>
  <si>
    <t>Tenant Revenue / Mo ($)</t>
  </si>
  <si>
    <t>Tenant Savings / Mo ($)</t>
  </si>
  <si>
    <t>Owner/Operator Stewardship Pay / Mo ($)</t>
  </si>
  <si>
    <t>Core Required Revenue / Mo ($)</t>
  </si>
  <si>
    <t>Core Surplus / (Gap) / Mo ($)</t>
  </si>
  <si>
    <t>Surplus After Principal Payoff / Mo ($)</t>
  </si>
  <si>
    <t>Surplus After Principal + Investor Cap / Mo ($)</t>
  </si>
  <si>
    <t>Lifecycle Interpretation</t>
  </si>
  <si>
    <t>Future Sale Price After Downsell ($)</t>
  </si>
  <si>
    <t>Investor Active Cap Years</t>
  </si>
  <si>
    <t>Investor Principal Returned ($)</t>
  </si>
  <si>
    <t>Preferred Return Over Active Cap ($)</t>
  </si>
  <si>
    <t>Total Investor Distributions ($)</t>
  </si>
  <si>
    <t>Tenant Rent Supports Investor Schedule?</t>
  </si>
  <si>
    <t>Self-Balancing Core Rent Only?</t>
  </si>
  <si>
    <t>Savings Meets 25% Marker?</t>
  </si>
  <si>
    <t>Core 25%+ Qualifies?</t>
  </si>
  <si>
    <t>Annual Tenant Savings ($)</t>
  </si>
  <si>
    <t>Viable Dashboard Rank</t>
  </si>
  <si>
    <t>Non-Viable Dashboard Rank</t>
  </si>
  <si>
    <t>Investor Economics — Rent-Supported, Capped, Non-Perpetual</t>
  </si>
  <si>
    <t>Investors fund the acquisition and receive scheduled principal paydown plus capped preferred return only when tenant rent supports the full waterfall. This tab now pulls all 400 source-frame rows from 04_Property_Economics.</t>
  </si>
  <si>
    <t>Investor Capital Required ($)</t>
  </si>
  <si>
    <t>Scheduled Investor Cash / Mo ($)</t>
  </si>
  <si>
    <t>Cash Available to Investors / Mo ($)</t>
  </si>
  <si>
    <t>Investor Coverage Ratio (x)</t>
  </si>
  <si>
    <t>Surplus / (Gap) After Investor Schedule ($/mo)</t>
  </si>
  <si>
    <t>Tenant-Rent Supported?</t>
  </si>
  <si>
    <t>Principal Payoff Years</t>
  </si>
  <si>
    <t>Active Cap Years</t>
  </si>
  <si>
    <t>Scheduled Principal Returned ($)</t>
  </si>
  <si>
    <t>Scheduled Preferred Return ($)</t>
  </si>
  <si>
    <t>Scheduled Total Distributions ($)</t>
  </si>
  <si>
    <t>Scheduled Investor Profit ($)</t>
  </si>
  <si>
    <t>Scheduled Investor Multiple (x)</t>
  </si>
  <si>
    <t>Rollover / Status Note</t>
  </si>
  <si>
    <t>Formula QA + Data-Flow / Over-Allocation Audit — V0.8 Full Dashboard Coverage</t>
  </si>
  <si>
    <t>PASS means the formulas are connected and tenant rent is not over-allocated for viable properties. This sheet is a model audit, not legal/financial advice.</t>
  </si>
  <si>
    <t>Check</t>
  </si>
  <si>
    <t>Formula / Data Path</t>
  </si>
  <si>
    <t>Expected</t>
  </si>
  <si>
    <t>Result</t>
  </si>
  <si>
    <t>Status</t>
  </si>
  <si>
    <t>Notes</t>
  </si>
  <si>
    <t>Severity</t>
  </si>
  <si>
    <t>Redfin source rows imported</t>
  </si>
  <si>
    <t>COUNTA(10_Redfin_Source_Data!E5:E404)</t>
  </si>
  <si>
    <t>122 returned / 400 requested</t>
  </si>
  <si>
    <t>Supplemental Redfin pulls added 49 new unique rows; connector still did not expose a literal 400-row export.</t>
  </si>
  <si>
    <t>Core</t>
  </si>
  <si>
    <t>No obsolete property input staging tab</t>
  </si>
  <si>
    <t>Workbook structure</t>
  </si>
  <si>
    <t>Removed</t>
  </si>
  <si>
    <t>PASS</t>
  </si>
  <si>
    <t>Property inputs were replaced by 04_Property_Economics audit table.</t>
  </si>
  <si>
    <t>Structure</t>
  </si>
  <si>
    <t>Model map incorporated into cover</t>
  </si>
  <si>
    <t>00_Cover</t>
  </si>
  <si>
    <t>No separate model-map tab</t>
  </si>
  <si>
    <t>Merged into cover</t>
  </si>
  <si>
    <t>01_Model_Map removed in this clean rebuild.</t>
  </si>
  <si>
    <t>Purchase prices tied to Redfin source</t>
  </si>
  <si>
    <t>SUM 04 H = SUM 10 H</t>
  </si>
  <si>
    <t>0 variance</t>
  </si>
  <si>
    <t>Property prices are not manually duplicated in a staging tab.</t>
  </si>
  <si>
    <t>Rent/person coverage populated</t>
  </si>
  <si>
    <t>04 L &gt; 0</t>
  </si>
  <si>
    <t>0 failures</t>
  </si>
  <si>
    <t>Area benchmarks or fallback populate rent/person.</t>
  </si>
  <si>
    <t>Owner/operator stewardship pay connected</t>
  </si>
  <si>
    <t>04 AF = AD × Y</t>
  </si>
  <si>
    <t>Owner/operator is paid for active stewardship from tenant rent.</t>
  </si>
  <si>
    <t>Investor capital equals full purchase price</t>
  </si>
  <si>
    <t>04 S = 04 H</t>
  </si>
  <si>
    <t>Investors fund 100% of acquisition price.</t>
  </si>
  <si>
    <t>Owner capital contribution is zero</t>
  </si>
  <si>
    <t>04 T = 0</t>
  </si>
  <si>
    <t>$0</t>
  </si>
  <si>
    <t>Owners/operators do not fund principal in this version.</t>
  </si>
  <si>
    <t>No over-allocation on viable rows</t>
  </si>
  <si>
    <t>COUNT viable where surplus &lt; 0</t>
  </si>
  <si>
    <t>Viable dashboard rows must not allocate more than tenant rent.</t>
  </si>
  <si>
    <t>Investor scheduled cash covered on viable rows</t>
  </si>
  <si>
    <t>COUNT viable with support NO</t>
  </si>
  <si>
    <t>Investors are only shown as supportable where tenant rent covers the waterfall.</t>
  </si>
  <si>
    <t>Viable investors make profit</t>
  </si>
  <si>
    <t>COUNT viable investor profit &lt;= 0</t>
  </si>
  <si>
    <t>Investor distributions exceed capital on viable rows.</t>
  </si>
  <si>
    <t>Viable dashboard count ties</t>
  </si>
  <si>
    <t>02 B5 = COUNTIF 04 AT YES; dashboard rows ranked by 04 AX</t>
  </si>
  <si>
    <t>Dashboard uses property economics ranks.</t>
  </si>
  <si>
    <t>Non-viable dashboard count ties</t>
  </si>
  <si>
    <t>03 B5 = COUNTIF 04 AT NO; dashboard rows ranked by 04 AY</t>
  </si>
  <si>
    <t>Non-viable dashboard uses property economics ranks.</t>
  </si>
  <si>
    <t>Waitlist isolation</t>
  </si>
  <si>
    <t>No formulas outside 07 reference waitlist tab</t>
  </si>
  <si>
    <t>0 outside references</t>
  </si>
  <si>
    <t>Verified during workbook build; waitlist has no downstream links.</t>
  </si>
  <si>
    <t>Red color rule</t>
  </si>
  <si>
    <t>Formatting convention</t>
  </si>
  <si>
    <t>No misleading positive red</t>
  </si>
  <si>
    <t>Negative numbers use red number format; positive/normal status text is green or neutral.</t>
  </si>
  <si>
    <t>Presentation</t>
  </si>
  <si>
    <t>Custom Scenario Checks</t>
  </si>
  <si>
    <t>Custom scenario rent not over-allocated</t>
  </si>
  <si>
    <t>02A_Custom_Property_Test!G31</t>
  </si>
  <si>
    <t>PASS if rent-only scenario has no monthly gap</t>
  </si>
  <si>
    <t>Custom</t>
  </si>
  <si>
    <t>Custom scenario investor receives more than capital</t>
  </si>
  <si>
    <t>02A_Custom_Property_Test!G32</t>
  </si>
  <si>
    <t>PASS if investor multiple exceeds 1.0x</t>
  </si>
  <si>
    <t>Custom scenario owner/operator pay populated</t>
  </si>
  <si>
    <t>02A_Custom_Property_Test!G19 &gt; 0</t>
  </si>
  <si>
    <t>PASS if owner/operator pay is positive when tenant revenue exists</t>
  </si>
  <si>
    <t>Full viable dashboard coverage</t>
  </si>
  <si>
    <t>02 rows 21:420 ranks 1-400 from 04 AX</t>
  </si>
  <si>
    <t>All viable ranks visible</t>
  </si>
  <si>
    <t>Every viable imported row appears in the viable dashboard list.</t>
  </si>
  <si>
    <t>Dashboard</t>
  </si>
  <si>
    <t>Full non-viable dashboard coverage</t>
  </si>
  <si>
    <t>03 rows 14:413 ranks 1-400 from 04 AY</t>
  </si>
  <si>
    <t>All non-viable ranks visible</t>
  </si>
  <si>
    <t>Every non-viable/diligence-blocked imported row appears in the non-viable dashboard list.</t>
  </si>
  <si>
    <t>Investor economics row coverage</t>
  </si>
  <si>
    <t>05 rows 5:404 pulls from 04 rows 5:404</t>
  </si>
  <si>
    <t>400-row frame populated</t>
  </si>
  <si>
    <t>Investor tab mirrors all source-frame properties.</t>
  </si>
  <si>
    <t>Investor</t>
  </si>
  <si>
    <t>Dashboard total imported classification</t>
  </si>
  <si>
    <t>02 B5 + 03 B5 = COUNTA source addresses</t>
  </si>
  <si>
    <t>Every imported Redfin row should classify into viable or non-viable dashboard.</t>
  </si>
  <si>
    <t>Waitlist Math — Isolated / Informational Only</t>
  </si>
  <si>
    <t>This tab is intentionally not referenced by underwriting, dashboards, investor economics, or QA formulas. Use it only as a separate scenario sketch.</t>
  </si>
  <si>
    <t>Input / Output</t>
  </si>
  <si>
    <t>Waitlist companies / sponsors</t>
  </si>
  <si>
    <t>#</t>
  </si>
  <si>
    <t>Optional employer/community sponsors.</t>
  </si>
  <si>
    <t>Fee per sponsor per month</t>
  </si>
  <si>
    <t>Kept intentionally modest.</t>
  </si>
  <si>
    <t>Monthly waitlist receipts</t>
  </si>
  <si>
    <t>Informational only.</t>
  </si>
  <si>
    <t>Annual waitlist receipts</t>
  </si>
  <si>
    <t>Restricted use</t>
  </si>
  <si>
    <t>Mortgage/principal paydown only</t>
  </si>
  <si>
    <t>Never owner income, investor return, or viability input.</t>
  </si>
  <si>
    <t>Downstream references allowed?</t>
  </si>
  <si>
    <t>NO</t>
  </si>
  <si>
    <t>No other worksheet should reference this tab.</t>
  </si>
  <si>
    <t>Design note: Keeping waitlist math isolated protects the pitch. A property must stand on tenant rent and transparent property economics alone.</t>
  </si>
  <si>
    <t>Sources, Disclaimers, and Diligence Notes</t>
  </si>
  <si>
    <t>This workbook is a business-model planning tool, not legal, tax, securities, real-estate, lending, or accounting advice. All property economics require professional verification before use in an offering, purchase, or investor conversation.</t>
  </si>
  <si>
    <t>Diligence Area</t>
  </si>
  <si>
    <t>Owner / Operator Impact</t>
  </si>
  <si>
    <t>Investor Impact</t>
  </si>
  <si>
    <t>Tenant Impact</t>
  </si>
  <si>
    <t>Unit count / legality</t>
  </si>
  <si>
    <t>Listings may include potential ADUs, commercial units, or informal rentable spaces.</t>
  </si>
  <si>
    <t>Must only operate legal rentable units.</t>
  </si>
  <si>
    <t>Affects capital risk and yield supportability.</t>
  </si>
  <si>
    <t>Protects tenants from unstable occupancy.</t>
  </si>
  <si>
    <t>Verify with permits and counsel.</t>
  </si>
  <si>
    <t>San Francisco rent control / tenant law</t>
  </si>
  <si>
    <t>Existing tenants, vacancies, and rent limits can materially change revenue.</t>
  </si>
  <si>
    <t>Impacts operating feasibility.</t>
  </si>
  <si>
    <t>May reduce supportable cash return.</t>
  </si>
  <si>
    <t>High protection area.</t>
  </si>
  <si>
    <t>Requires local counsel.</t>
  </si>
  <si>
    <t>Financing / securities</t>
  </si>
  <si>
    <t>Investor-funded acquisition may trigger securities and lending requirements.</t>
  </si>
  <si>
    <t>Defines permissible structure.</t>
  </si>
  <si>
    <t>Defines investor rights and disclosures.</t>
  </si>
  <si>
    <t>Indirect.</t>
  </si>
  <si>
    <t>Get securities counsel before fundraising.</t>
  </si>
  <si>
    <t>Maintenance and CapEx</t>
  </si>
  <si>
    <t>Reserves are placeholders. Real buildings need inspections.</t>
  </si>
  <si>
    <t>Active operator must spend funds on property health.</t>
  </si>
  <si>
    <t>Lower deferred-maintenance risk.</t>
  </si>
  <si>
    <t>Safer, higher-quality housing.</t>
  </si>
  <si>
    <t>Use inspections and bids.</t>
  </si>
  <si>
    <t>Rent benchmarks</t>
  </si>
  <si>
    <t>Rent/person estimates are assumptions where listing rent data is sparse.</t>
  </si>
  <si>
    <t>Must be localized before offers.</t>
  </si>
  <si>
    <t>Controls supportability of investor return.</t>
  </si>
  <si>
    <t>Controls actual affordability.</t>
  </si>
  <si>
    <t>See 09_Rent_Benchmarks.</t>
  </si>
  <si>
    <t>Waitlist cannot make a property viable.</t>
  </si>
  <si>
    <t>Keeps operator incentives clean.</t>
  </si>
  <si>
    <t>No waitlist proceeds to returns.</t>
  </si>
  <si>
    <t>Avoids pay-to-access distortion.</t>
  </si>
  <si>
    <t>See 07_Waitlist_Isolated.</t>
  </si>
  <si>
    <t>Redfin source coverage</t>
  </si>
  <si>
    <t>Top 400 requested, but connector exposed 73 unique SF for-sale rows in this session.</t>
  </si>
  <si>
    <t>Use rows 5:404 of source frame for future refreshes.</t>
  </si>
  <si>
    <t>Investors should rely only on verified diligence, not connector summaries alone.</t>
  </si>
  <si>
    <t>Tenants benefit only if unit legality, rent assumptions, and affordability are verified.</t>
  </si>
  <si>
    <t>See 10_Redfin_Source_Data; no missing listings were fabricated.</t>
  </si>
  <si>
    <t>Area Rent / Person Benchmarks</t>
  </si>
  <si>
    <t>Editable rent-per-person assumptions by ZIP/area. These are source variables because Redfin listing-level rent disclosures are sparse; they are not property-specific Redfin facts.</t>
  </si>
  <si>
    <t>Area Group</t>
  </si>
  <si>
    <t>Basis / Derivation</t>
  </si>
  <si>
    <t>Confidence</t>
  </si>
  <si>
    <t>Editable?</t>
  </si>
  <si>
    <t>94103</t>
  </si>
  <si>
    <t>SoMa / Civic Center</t>
  </si>
  <si>
    <t>City average adjusted upward</t>
  </si>
  <si>
    <t>https://www.sfgate.com/local/article/san-francisco-neighborhood-rent-surge-20803152.php</t>
  </si>
  <si>
    <t>SoMa/Civic Center cited as double-digit-growth areas; V0 uses high per-person benchmark.</t>
  </si>
  <si>
    <t>Model assumption</t>
  </si>
  <si>
    <t>94108</t>
  </si>
  <si>
    <t>Chinatown / Nob Hill</t>
  </si>
  <si>
    <t>Central SF premium</t>
  </si>
  <si>
    <t>https://www.theguardian.com/us-news/2026/jun/11/ai-wealth-boom-san-francisco-home-prices</t>
  </si>
  <si>
    <t>Based on citywide 1BR ~$4,000 and 2BR ~$5,500 reference, adjusted for central location.</t>
  </si>
  <si>
    <t>94109</t>
  </si>
  <si>
    <t>Nob Hill / Russian Hill / Lower Nob</t>
  </si>
  <si>
    <t>Central/prime premium</t>
  </si>
  <si>
    <t>Prime north/central ZIP; benchmark intentionally editable.</t>
  </si>
  <si>
    <t>94110</t>
  </si>
  <si>
    <t>Mission / Inner Mission</t>
  </si>
  <si>
    <t>City average adjusted</t>
  </si>
  <si>
    <t>Mission/SoMa-adjacent demand; per-person estimate below prime-north benchmark.</t>
  </si>
  <si>
    <t>94112</t>
  </si>
  <si>
    <t>Mission Terrace / Ingleside</t>
  </si>
  <si>
    <t>Southern/outer discount</t>
  </si>
  <si>
    <t>https://www.sfchronicle.com/sf/article/apartment-rent-san-francisco-21955893.php</t>
  </si>
  <si>
    <t>Southern neighborhoods showed weaker rent trend than citywide; lower benchmark used.</t>
  </si>
  <si>
    <t>94114</t>
  </si>
  <si>
    <t>Noe Valley / Castro</t>
  </si>
  <si>
    <t>High-demand neighborhood premium</t>
  </si>
  <si>
    <t>High-cost central-west residential area; benchmark is editable.</t>
  </si>
  <si>
    <t>94115</t>
  </si>
  <si>
    <t>Pacific Heights / Japantown</t>
  </si>
  <si>
    <t>Premium area</t>
  </si>
  <si>
    <t>Premium neighborhood group; uses high per-person benchmark.</t>
  </si>
  <si>
    <t>94117</t>
  </si>
  <si>
    <t>Lower Haight / USF / Panhandle</t>
  </si>
  <si>
    <t>Central west premium</t>
  </si>
  <si>
    <t>https://www.sfgate.com/local/article/san-francisco-rent-surge-21322840.php</t>
  </si>
  <si>
    <t>Central access and student/worker demand; adjusted above city two-bed per-person median.</t>
  </si>
  <si>
    <t>94118</t>
  </si>
  <si>
    <t>Inner Richmond / Richmond</t>
  </si>
  <si>
    <t>Richmond/Inner Richmond benchmark below prime central areas.</t>
  </si>
  <si>
    <t>94121</t>
  </si>
  <si>
    <t>Outer Richmond / Seacliff</t>
  </si>
  <si>
    <t>Outer west discount</t>
  </si>
  <si>
    <t>Outer west benchmark discounted vs citywide high-water mark.</t>
  </si>
  <si>
    <t>94122</t>
  </si>
  <si>
    <t>Sunset / Inner Sunset</t>
  </si>
  <si>
    <t>Sunset benchmark discounted for outer-west geography.</t>
  </si>
  <si>
    <t>94123</t>
  </si>
  <si>
    <t>Marina</t>
  </si>
  <si>
    <t>Premium northside area; highest V0 per-person benchmark.</t>
  </si>
  <si>
    <t>94124</t>
  </si>
  <si>
    <t>Bayview</t>
  </si>
  <si>
    <t>Southeast discount</t>
  </si>
  <si>
    <t>Bayview/Visitacion Valley cited as rent-decline area; conservative benchmark.</t>
  </si>
  <si>
    <t>94127</t>
  </si>
  <si>
    <t>Monterey Heights / Westwood</t>
  </si>
  <si>
    <t>Southwest discount</t>
  </si>
  <si>
    <t>Southern/western residential benchmark below citywide average.</t>
  </si>
  <si>
    <t>94131</t>
  </si>
  <si>
    <t>Glen Park</t>
  </si>
  <si>
    <t>Transit neighborhood adjusted</t>
  </si>
  <si>
    <t>Transit-accessible residential benchmark below central prime.</t>
  </si>
  <si>
    <t>94132</t>
  </si>
  <si>
    <t>Merced / Ingleside / SFSU</t>
  </si>
  <si>
    <t>94132 rent weakness</t>
  </si>
  <si>
    <t>94132/Parkmerced cited as weaker/lower rent area; lowest V0 benchmark.</t>
  </si>
  <si>
    <t>94133</t>
  </si>
  <si>
    <t>North Beach / Russian Hill</t>
  </si>
  <si>
    <t>Premium northside</t>
  </si>
  <si>
    <t>Premium northside benchmark.</t>
  </si>
  <si>
    <t>SF DEFAULT</t>
  </si>
  <si>
    <t>San Francisco Default</t>
  </si>
  <si>
    <t>Citywide two-bed/person midpoint</t>
  </si>
  <si>
    <t>Fallback benchmark if ZIP is missing.</t>
  </si>
  <si>
    <t>Static Redfin For-Sale Source Data — Expanded 400-Row Import Frame</t>
  </si>
  <si>
    <t>Only property-specific static source values are hardcoded here. All property economics link back to this sheet by formula. Waitlist math is isolated and does not reference this sheet.</t>
  </si>
  <si>
    <t>Top 400 requested. Redfin connector has now exposed 122 unique San Francisco for-sale rows after supplemental pulls; rows below the imported set remain reserved for future Redfin refreshes.</t>
  </si>
  <si>
    <t>Source</t>
  </si>
  <si>
    <t>Days on Redfin</t>
  </si>
  <si>
    <t>City</t>
  </si>
  <si>
    <t>List Price ($)</t>
  </si>
  <si>
    <t>Beds (#)</t>
  </si>
  <si>
    <t>Baths (#)</t>
  </si>
  <si>
    <t>Square Feet (#)</t>
  </si>
  <si>
    <t>Unit Count from Listing (#)</t>
  </si>
  <si>
    <t>Rentable Units Used (#)</t>
  </si>
  <si>
    <t>Current Rent Disclosed / Mo ($)</t>
  </si>
  <si>
    <t>Projected Market Rent Disclosed / Mo ($)</t>
  </si>
  <si>
    <t>Rent Disclosure Note</t>
  </si>
  <si>
    <t>Redfin Listing ID</t>
  </si>
  <si>
    <t>Redfin Property ID</t>
  </si>
  <si>
    <t>MLS ID</t>
  </si>
  <si>
    <t>Data Source ID</t>
  </si>
  <si>
    <t>Latitude</t>
  </si>
  <si>
    <t>Longitude</t>
  </si>
  <si>
    <t>Listing Remarks Summary</t>
  </si>
  <si>
    <t>Purchasable For-Sale?</t>
  </si>
  <si>
    <t>Redfin connector live search</t>
  </si>
  <si>
    <t>Active</t>
  </si>
  <si>
    <t>1358 Clement St</t>
  </si>
  <si>
    <t>San Francisco</t>
  </si>
  <si>
    <t>Triplex / 3 residential units</t>
  </si>
  <si>
    <t>No direct rent amount disclosed in listing.</t>
  </si>
  <si>
    <t>215451691</t>
  </si>
  <si>
    <t>1910158</t>
  </si>
  <si>
    <t>426128226</t>
  </si>
  <si>
    <t>9</t>
  </si>
  <si>
    <t>https://www.redfin.com/AA/home/1910158</t>
  </si>
  <si>
    <t>Classic 3-unit residential income property in Inner Richmond. Units: 2BR/1BA,...</t>
  </si>
  <si>
    <t>Yes</t>
  </si>
  <si>
    <t>4727-4731 California St</t>
  </si>
  <si>
    <t>4-unit apartment building</t>
  </si>
  <si>
    <t>216834908</t>
  </si>
  <si>
    <t>1772277</t>
  </si>
  <si>
    <t>426139155</t>
  </si>
  <si>
    <t>https://www.redfin.com/AA/home/1772277</t>
  </si>
  <si>
    <t>Four-unit apartment building in Inner Richmond with two full-floor flats and ...</t>
  </si>
  <si>
    <t>3015-3017 Irving St</t>
  </si>
  <si>
    <t>Duplex</t>
  </si>
  <si>
    <t>216150514</t>
  </si>
  <si>
    <t>1427743</t>
  </si>
  <si>
    <t>426133779</t>
  </si>
  <si>
    <t>https://www.redfin.com/AA/home/1427743</t>
  </si>
  <si>
    <t>Two-unit duplex in Central Sunset with two spacious 2-bedroom flats; upper un...</t>
  </si>
  <si>
    <t>630 Haight St</t>
  </si>
  <si>
    <t>3-unit multifamily</t>
  </si>
  <si>
    <t>215671158</t>
  </si>
  <si>
    <t>21967537</t>
  </si>
  <si>
    <t>426133037</t>
  </si>
  <si>
    <t>https://www.redfin.com/AA/home/21967537</t>
  </si>
  <si>
    <t>Three-unit Lower Haight multifamily: 3BR/1BA, 4BR/2BA, 5BR/2BA; large shared ...</t>
  </si>
  <si>
    <t>614 Monterey Blvd</t>
  </si>
  <si>
    <t>4-unit investment property</t>
  </si>
  <si>
    <t>215256994</t>
  </si>
  <si>
    <t>1014452</t>
  </si>
  <si>
    <t>426130160</t>
  </si>
  <si>
    <t>https://www.redfin.com/AA/home/1014452</t>
  </si>
  <si>
    <t>Four-unit property with two 2BR/1BA units and two 1BR/1BA units; 4-car parkin...</t>
  </si>
  <si>
    <t>431 Delano Ave</t>
  </si>
  <si>
    <t>216335128</t>
  </si>
  <si>
    <t>202103998</t>
  </si>
  <si>
    <t>ML82049510</t>
  </si>
  <si>
    <t>8</t>
  </si>
  <si>
    <t>https://www.redfin.com/AA/home/202103998</t>
  </si>
  <si>
    <t>Mission Terrace duplex: two spacious units, each approx. 1,175 SF with 2BR/1B...</t>
  </si>
  <si>
    <t>2735-2737 Hyde St</t>
  </si>
  <si>
    <t>Mixed-use: 3 residential + 1 restaurant</t>
  </si>
  <si>
    <t>No direct rent amount disclosed in listing; commercial unit included in total...</t>
  </si>
  <si>
    <t>216832107</t>
  </si>
  <si>
    <t>1497879</t>
  </si>
  <si>
    <t>426139167</t>
  </si>
  <si>
    <t>https://www.redfin.com/AA/home/1497879</t>
  </si>
  <si>
    <t>Russian Hill mixed-use property: two 2BR/2BA flats, ground-floor restaurant, ...</t>
  </si>
  <si>
    <t>201 Moraga St</t>
  </si>
  <si>
    <t>6-unit apartment building</t>
  </si>
  <si>
    <t>217021769</t>
  </si>
  <si>
    <t>643161</t>
  </si>
  <si>
    <t>426140727</t>
  </si>
  <si>
    <t>https://www.redfin.com/AA/home/643161</t>
  </si>
  <si>
    <t>Inner Sunset 6-unit apartment building: six 1BR/1BA apartments and six parkin...</t>
  </si>
  <si>
    <t>1530 California St</t>
  </si>
  <si>
    <t>Mixed-use: 7 residential + 1 commercial</t>
  </si>
  <si>
    <t>217019046</t>
  </si>
  <si>
    <t>1089708</t>
  </si>
  <si>
    <t>426140668</t>
  </si>
  <si>
    <t>https://www.redfin.com/AA/home/1089708</t>
  </si>
  <si>
    <t>Nob Hill mixed-use: four 1BR units, three 2BR units, and one ground-floor com...</t>
  </si>
  <si>
    <t>2445 Harrison St</t>
  </si>
  <si>
    <t>6-unit multifamily</t>
  </si>
  <si>
    <t>Listing states current income is a little over $14,000/mo and projected marke...</t>
  </si>
  <si>
    <t>215440394</t>
  </si>
  <si>
    <t>194644344</t>
  </si>
  <si>
    <t>648938</t>
  </si>
  <si>
    <t>123</t>
  </si>
  <si>
    <t>https://www.redfin.com/AA/home/194644344</t>
  </si>
  <si>
    <t>Inner Mission 6-unit building with six full-floor 3BR/1BA units; tenant occup...</t>
  </si>
  <si>
    <t>379-381 25th Ave</t>
  </si>
  <si>
    <t>Duplex / 2-unit building</t>
  </si>
  <si>
    <t>216424755</t>
  </si>
  <si>
    <t>1375664</t>
  </si>
  <si>
    <t>426123587</t>
  </si>
  <si>
    <t>https://www.redfin.com/AA/home/1375664</t>
  </si>
  <si>
    <t>Richmond District two-unit building; one flat vacant and newly renovated; gar...</t>
  </si>
  <si>
    <t>559-561 Minna St</t>
  </si>
  <si>
    <t>Fourplex with possible ADU</t>
  </si>
  <si>
    <t>Listing references calculated 8.14% cap rate, buyer to verify; no direct rent...</t>
  </si>
  <si>
    <t>212527809</t>
  </si>
  <si>
    <t>178278439</t>
  </si>
  <si>
    <t>426107094</t>
  </si>
  <si>
    <t>https://www.redfin.com/AA/home/178278439</t>
  </si>
  <si>
    <t>SOMA 4-unit building with four 2BR/2BA layouts; three units delivered vacant;...</t>
  </si>
  <si>
    <t>308-316 25th Ave</t>
  </si>
  <si>
    <t>Mixed-use: 4 residential + 2 commercial</t>
  </si>
  <si>
    <t>No direct rent amount disclosed in listing; total units include commercial un...</t>
  </si>
  <si>
    <t>216568530</t>
  </si>
  <si>
    <t>196246933</t>
  </si>
  <si>
    <t>426137219</t>
  </si>
  <si>
    <t>https://www.redfin.com/AA/home/196246933</t>
  </si>
  <si>
    <t>Six-unit mixed-use property near Golden Gate Bridge/Beach: 4 residential and ...</t>
  </si>
  <si>
    <t>4632-4638 Irving St</t>
  </si>
  <si>
    <t>Two-unit flats / duplex</t>
  </si>
  <si>
    <t>No direct rent amount disclosed in listing; flats described as vacant.</t>
  </si>
  <si>
    <t>216577853</t>
  </si>
  <si>
    <t>1261809</t>
  </si>
  <si>
    <t>426136987</t>
  </si>
  <si>
    <t>https://www.redfin.com/AA/home/1261809</t>
  </si>
  <si>
    <t>Two vacant flats on oversized lot near Ocean Beach / Golden Gate Park; possib...</t>
  </si>
  <si>
    <t>19 Joost Ave</t>
  </si>
  <si>
    <t>Mixed-use: 2 residential + 1 commercial</t>
  </si>
  <si>
    <t>No direct rent amount disclosed in listing; commercial space vacant.</t>
  </si>
  <si>
    <t>213287407</t>
  </si>
  <si>
    <t>200968763</t>
  </si>
  <si>
    <t>ML82039823</t>
  </si>
  <si>
    <t>https://www.redfin.com/AA/home/200968763</t>
  </si>
  <si>
    <t>Glen Park mixed-use building: 2 income-producing residential units plus vacan...</t>
  </si>
  <si>
    <t>1620 Jones St</t>
  </si>
  <si>
    <t>8-unit apartment building</t>
  </si>
  <si>
    <t>No direct rent amount disclosed in listing; six of eight units delivered vacant.</t>
  </si>
  <si>
    <t>216663154</t>
  </si>
  <si>
    <t>1295634</t>
  </si>
  <si>
    <t>426136074</t>
  </si>
  <si>
    <t>https://www.redfin.com/AA/home/1295634</t>
  </si>
  <si>
    <t>Nob Hill/Russian Hill apartment building with 8 units: four 2BR and four 3BR ...</t>
  </si>
  <si>
    <t>4072-4074 24th St</t>
  </si>
  <si>
    <t>Mixed-use: 4 residential + 1 retail</t>
  </si>
  <si>
    <t>Listing states current monthly income approx. $4,740/mo for occupied units.</t>
  </si>
  <si>
    <t>210760110</t>
  </si>
  <si>
    <t>1558115</t>
  </si>
  <si>
    <t>426094921</t>
  </si>
  <si>
    <t>https://www.redfin.com/AA/home/1558115</t>
  </si>
  <si>
    <t>Noe Valley legacy mixed-use property: ground-floor retail plus four residenti...</t>
  </si>
  <si>
    <t>3539-3541 Scott St</t>
  </si>
  <si>
    <t>Triplex</t>
  </si>
  <si>
    <t>No direct rent amount disclosed in listing; owner's top unit comes vacant.</t>
  </si>
  <si>
    <t>217077097</t>
  </si>
  <si>
    <t>999955</t>
  </si>
  <si>
    <t>426141185</t>
  </si>
  <si>
    <t>https://www.redfin.com/AA/home/999955</t>
  </si>
  <si>
    <t>Classic Marina District triplex with top-floor owner's unit vacant; two-car g...</t>
  </si>
  <si>
    <t>5110-5112 3rd St</t>
  </si>
  <si>
    <t>Listing says residential units occupied at below-market rents; no amount disc...</t>
  </si>
  <si>
    <t>216431914</t>
  </si>
  <si>
    <t>194783574</t>
  </si>
  <si>
    <t>426136350</t>
  </si>
  <si>
    <t>https://www.redfin.com/AA/home/194783574</t>
  </si>
  <si>
    <t>Bayview mixed-use: two residential units and one vacant ground-floor commerci...</t>
  </si>
  <si>
    <t>616-618 Masonic Ave</t>
  </si>
  <si>
    <t>Two-unit asset / duplex</t>
  </si>
  <si>
    <t>No direct rent amount disclosed in listing; one unit currently generating inc...</t>
  </si>
  <si>
    <t>216146141</t>
  </si>
  <si>
    <t>1090623</t>
  </si>
  <si>
    <t>ML82049001</t>
  </si>
  <si>
    <t>https://www.redfin.com/AA/home/1090623</t>
  </si>
  <si>
    <t>Two-unit property near USF/Panhandle: 2BR/1BA income-producing unit and vacan...</t>
  </si>
  <si>
    <t>2820-2824 Folsom St</t>
  </si>
  <si>
    <t>Renovated triplex</t>
  </si>
  <si>
    <t>216479369</t>
  </si>
  <si>
    <t>185347092</t>
  </si>
  <si>
    <t>426132465</t>
  </si>
  <si>
    <t>https://www.redfin.com/AA/home/185347092</t>
  </si>
  <si>
    <t>Fully renovated triplex in Inner Mission with in-unit laundry, efficient syst...</t>
  </si>
  <si>
    <t>1520 Leavenworth St</t>
  </si>
  <si>
    <t>7-unit apartment building</t>
  </si>
  <si>
    <t>209272635</t>
  </si>
  <si>
    <t>950291</t>
  </si>
  <si>
    <t>425087405</t>
  </si>
  <si>
    <t>https://www.redfin.com/AA/home/950291</t>
  </si>
  <si>
    <t>Nob Hill 7-unit apartment building; five of seven units recently renovated; m...</t>
  </si>
  <si>
    <t>1016 Washington St</t>
  </si>
  <si>
    <t>4-unit multifamily</t>
  </si>
  <si>
    <t>213305377</t>
  </si>
  <si>
    <t>1817048</t>
  </si>
  <si>
    <t>426114523</t>
  </si>
  <si>
    <t>https://www.redfin.com/AA/home/1817048</t>
  </si>
  <si>
    <t>Nob Hill 4-unit property: four 2BR/1BA units in approx. 2,814 SF building.</t>
  </si>
  <si>
    <t>2924 Sacramento St</t>
  </si>
  <si>
    <t>3-unit building</t>
  </si>
  <si>
    <t>No direct rent amount disclosed in listing; two occupied units at market rate...</t>
  </si>
  <si>
    <t>216562320</t>
  </si>
  <si>
    <t>1635154</t>
  </si>
  <si>
    <t>426137186</t>
  </si>
  <si>
    <t>https://www.redfin.com/AA/home/1635154</t>
  </si>
  <si>
    <t>Pacific Heights 3-unit building with two occupied 2BR/1BA units and vacant fu...</t>
  </si>
  <si>
    <t>840 Greenwich St</t>
  </si>
  <si>
    <t>10-unit apartment building</t>
  </si>
  <si>
    <t>216027024</t>
  </si>
  <si>
    <t>194104532</t>
  </si>
  <si>
    <t>426133866</t>
  </si>
  <si>
    <t>https://www.redfin.com/AA/home/194104532</t>
  </si>
  <si>
    <t>10-unit building in North Beach / Russian Hill area: four 1BR, two 2BR, and f...</t>
  </si>
  <si>
    <t>Redfin connector live search — SF for-sale source refresh</t>
  </si>
  <si>
    <t>50 Lansing St #203</t>
  </si>
  <si>
    <t>94105</t>
  </si>
  <si>
    <t>BMR condo / resale-controlled</t>
  </si>
  <si>
    <t>BMR / resale-control restrictions disclosed; not a market-rent investment listing.</t>
  </si>
  <si>
    <t>213956534</t>
  </si>
  <si>
    <t>22895396</t>
  </si>
  <si>
    <t>426120858</t>
  </si>
  <si>
    <t>https://www.redfin.com/AA/home/22895396</t>
  </si>
  <si>
    <t>2 bedroom, 2 bath BMR housing opportunity at 100% AMI; subject to MOHCD resale controls and monitoring.</t>
  </si>
  <si>
    <t>Restricted - verify BMR rules</t>
  </si>
  <si>
    <t>37-41 John St</t>
  </si>
  <si>
    <t>Projected stabilized annual gross income disclosed in listing remarks.</t>
  </si>
  <si>
    <t>216939559</t>
  </si>
  <si>
    <t>178524147</t>
  </si>
  <si>
    <t>426125508</t>
  </si>
  <si>
    <t>https://www.redfin.com/AA/home/178524147</t>
  </si>
  <si>
    <t>Seven-unit apartment building with five tenant-occupied units and two vacant units; disclosed annual NOI and projected stabilized gross income.</t>
  </si>
  <si>
    <t>140 South Van Ness Ave #341</t>
  </si>
  <si>
    <t>BMR studio condo / resale-controlled</t>
  </si>
  <si>
    <t>214317212</t>
  </si>
  <si>
    <t>1178459</t>
  </si>
  <si>
    <t>426123644</t>
  </si>
  <si>
    <t>https://www.redfin.com/AA/home/1178459</t>
  </si>
  <si>
    <t>Studio BMR housing opportunity with MOHCD restrictions and temporary buyer eligibility waivers.</t>
  </si>
  <si>
    <t>1400 Mission St #701</t>
  </si>
  <si>
    <t>214725509</t>
  </si>
  <si>
    <t>109315332</t>
  </si>
  <si>
    <t>426123094</t>
  </si>
  <si>
    <t>https://www.redfin.com/AA/home/109315332</t>
  </si>
  <si>
    <t>3-bedroom BMR condo subject to MOHCD resale controls and monitoring.</t>
  </si>
  <si>
    <t>380 Dolores St #10</t>
  </si>
  <si>
    <t>Top-floor Victorian flat / auction</t>
  </si>
  <si>
    <t>212997250</t>
  </si>
  <si>
    <t>190031263</t>
  </si>
  <si>
    <t>426111525</t>
  </si>
  <si>
    <t>https://www.redfin.com/AA/home/190031263</t>
  </si>
  <si>
    <t>Tenant-occupied Dolores Park flat offered via online auction; potential bundle sale with another unit.</t>
  </si>
  <si>
    <t>Diligence required - auction/tenant occupied</t>
  </si>
  <si>
    <t>400 Grove St #305</t>
  </si>
  <si>
    <t>94102</t>
  </si>
  <si>
    <t>216981649</t>
  </si>
  <si>
    <t>109315360</t>
  </si>
  <si>
    <t>426136794</t>
  </si>
  <si>
    <t>https://www.redfin.com/AA/home/109315360</t>
  </si>
  <si>
    <t>Studio BMR housing opportunity at 120% AMI with MOHCD restrictions.</t>
  </si>
  <si>
    <t>1075 Market St #408</t>
  </si>
  <si>
    <t>Condo / intermediate-term rental mentioned</t>
  </si>
  <si>
    <t>216342065</t>
  </si>
  <si>
    <t>169571402</t>
  </si>
  <si>
    <t>426132517</t>
  </si>
  <si>
    <t>https://www.redfin.com/AA/home/169571402</t>
  </si>
  <si>
    <t>SOMA 1-bedroom condo; listing mentions intermediate-term rental availability and current guest lease terms.</t>
  </si>
  <si>
    <t>3755-3759 Mission St</t>
  </si>
  <si>
    <t>Mixed-use live/work + residential flat</t>
  </si>
  <si>
    <t>212556827</t>
  </si>
  <si>
    <t>194251633</t>
  </si>
  <si>
    <t>426106959</t>
  </si>
  <si>
    <t>https://www.redfin.com/AA/home/194251633</t>
  </si>
  <si>
    <t>Versatile mixed-use Bernal Heights property with street-level live/work/retail/office and top-floor 4BR residential flat.</t>
  </si>
  <si>
    <t>34 Turk St</t>
  </si>
  <si>
    <t>180-unit SRO / mixed-use hotel asset</t>
  </si>
  <si>
    <t>214334792</t>
  </si>
  <si>
    <t>201545168</t>
  </si>
  <si>
    <t>426124308</t>
  </si>
  <si>
    <t>https://www.redfin.com/AA/home/201545168</t>
  </si>
  <si>
    <t>The Dalt Hotel: 180 SRO units plus two commercial spaces; listing notes tenant rents, subsidies, and housing programs.</t>
  </si>
  <si>
    <t>Diligence required - SRO/program income</t>
  </si>
  <si>
    <t>125 Garfield St</t>
  </si>
  <si>
    <t>Single-family with separate lower ensuite units</t>
  </si>
  <si>
    <t>216496688</t>
  </si>
  <si>
    <t>1902088</t>
  </si>
  <si>
    <t>426136090</t>
  </si>
  <si>
    <t>https://www.redfin.com/AA/home/1902088</t>
  </si>
  <si>
    <t>Merced Heights home with downstairs ensuite units and separate entrance; listing highlights supplemental rental income potential.</t>
  </si>
  <si>
    <t>200 Brannan St #126</t>
  </si>
  <si>
    <t>94107</t>
  </si>
  <si>
    <t>215212929</t>
  </si>
  <si>
    <t>1207073</t>
  </si>
  <si>
    <t>41134279</t>
  </si>
  <si>
    <t>10</t>
  </si>
  <si>
    <t>https://www.redfin.com/AA/home/1207073</t>
  </si>
  <si>
    <t>3-bedroom BMR housing opportunity at 120% AMI; subject to MOHCD restrictions.</t>
  </si>
  <si>
    <t>74 New Montgomery St #303</t>
  </si>
  <si>
    <t>214744650</t>
  </si>
  <si>
    <t>17305043</t>
  </si>
  <si>
    <t>426122432</t>
  </si>
  <si>
    <t>https://www.redfin.com/AA/home/17305043</t>
  </si>
  <si>
    <t>1-bedroom BMR condo through MOHCD with resale controls and monitoring.</t>
  </si>
  <si>
    <t>355 1st St Unit S207</t>
  </si>
  <si>
    <t>215313049</t>
  </si>
  <si>
    <t>1087488</t>
  </si>
  <si>
    <t>426130541</t>
  </si>
  <si>
    <t>https://www.redfin.com/AA/home/1087488</t>
  </si>
  <si>
    <t>2-bedroom BMR condo in Metropolitan on Rincon Hill; building amenities disclosed.</t>
  </si>
  <si>
    <t>888 7th St #355</t>
  </si>
  <si>
    <t>216133232</t>
  </si>
  <si>
    <t>17305880</t>
  </si>
  <si>
    <t>426134757</t>
  </si>
  <si>
    <t>https://www.redfin.com/AA/home/17305880</t>
  </si>
  <si>
    <t>2-bedroom BMR condo near Mission Bay/SOMA with deeded parking and MOHCD restrictions.</t>
  </si>
  <si>
    <t>6 Mint Plz Unit 203A</t>
  </si>
  <si>
    <t>216085600</t>
  </si>
  <si>
    <t>202040529</t>
  </si>
  <si>
    <t>426134351</t>
  </si>
  <si>
    <t>https://www.redfin.com/AA/home/202040529</t>
  </si>
  <si>
    <t>2-bedroom BMR condo at 6 Mint Plaza with industrial windows and in-unit laundry.</t>
  </si>
  <si>
    <t>900 North Point St #411</t>
  </si>
  <si>
    <t>Full-ownership condo / rental program eligible</t>
  </si>
  <si>
    <t>214554260</t>
  </si>
  <si>
    <t>55535061</t>
  </si>
  <si>
    <t>426126397</t>
  </si>
  <si>
    <t>https://www.redfin.com/AA/home/55535061</t>
  </si>
  <si>
    <t>Full-ownership Ghirardelli Square residence eligible for Owners Rental Program.</t>
  </si>
  <si>
    <t>1325-1327 42nd Ave</t>
  </si>
  <si>
    <t>Vacant duplex</t>
  </si>
  <si>
    <t>216952624</t>
  </si>
  <si>
    <t>202287937</t>
  </si>
  <si>
    <t>ML82051284</t>
  </si>
  <si>
    <t>https://www.redfin.com/AA/home/202287937</t>
  </si>
  <si>
    <t>Rare vacant Outer Sunset duplex with two 2BR/1BA units, expansion potential, and side-by-side garage.</t>
  </si>
  <si>
    <t>2120 24th St #1</t>
  </si>
  <si>
    <t>TIC / investment property mentioned</t>
  </si>
  <si>
    <t>214273437</t>
  </si>
  <si>
    <t>173338057</t>
  </si>
  <si>
    <t>426118632</t>
  </si>
  <si>
    <t>27</t>
  </si>
  <si>
    <t>https://www.redfin.com/AA/home/173338057</t>
  </si>
  <si>
    <t>Updated Potrero Hill TIC with two dedicated parking spaces; listing notes investment-property potential.</t>
  </si>
  <si>
    <t>855 Folsom St #502</t>
  </si>
  <si>
    <t>BMR loft condo / resale-controlled</t>
  </si>
  <si>
    <t>214946818</t>
  </si>
  <si>
    <t>12398151</t>
  </si>
  <si>
    <t>426129485</t>
  </si>
  <si>
    <t>https://www.redfin.com/AA/home/12398151</t>
  </si>
  <si>
    <t>Stylish 1-bedroom loft BMR opportunity with temporary eligibility waivers and MOHCD restrictions.</t>
  </si>
  <si>
    <t>1688 Pine St Unit W201</t>
  </si>
  <si>
    <t>216024294</t>
  </si>
  <si>
    <t>202026543</t>
  </si>
  <si>
    <t>426133101</t>
  </si>
  <si>
    <t>https://www.redfin.com/AA/home/202026543</t>
  </si>
  <si>
    <t>2-bedroom, 2-bath BMR at The Rockwell with private patio; MOHCD restrictions.</t>
  </si>
  <si>
    <t>65 Ora Way Unit 103C</t>
  </si>
  <si>
    <t>214827764</t>
  </si>
  <si>
    <t>843117</t>
  </si>
  <si>
    <t>426120907</t>
  </si>
  <si>
    <t>https://www.redfin.com/AA/home/843117</t>
  </si>
  <si>
    <t>1-bedroom BMR condo at 120% AMI with parking; MOHCD resale controls.</t>
  </si>
  <si>
    <t>900 North Point St #320</t>
  </si>
  <si>
    <t>Fractional/condo residence</t>
  </si>
  <si>
    <t>214338548</t>
  </si>
  <si>
    <t>201545692</t>
  </si>
  <si>
    <t>426124345</t>
  </si>
  <si>
    <t>https://www.redfin.com/AA/home/201545692</t>
  </si>
  <si>
    <t>Fractional/condo residence at Fairmont Heritage Place; listing notes rental program eligibility.</t>
  </si>
  <si>
    <t>Diligence required - fractional ownership</t>
  </si>
  <si>
    <t>1678 Wallace Ave</t>
  </si>
  <si>
    <t>Condo / penthouse suite</t>
  </si>
  <si>
    <t>214081710</t>
  </si>
  <si>
    <t>2005230</t>
  </si>
  <si>
    <t>426121923</t>
  </si>
  <si>
    <t>https://www.redfin.com/AA/home/2005230</t>
  </si>
  <si>
    <t>3BR/2BA penthouse suite with garage parking and shared laundry; listing compares monthly payment to rent.</t>
  </si>
  <si>
    <t>422-424 Tehama St</t>
  </si>
  <si>
    <t>Flat-over-store / residential-commercial</t>
  </si>
  <si>
    <t>214670593</t>
  </si>
  <si>
    <t>1834867</t>
  </si>
  <si>
    <t>426127467</t>
  </si>
  <si>
    <t>https://www.redfin.com/AA/home/1834867</t>
  </si>
  <si>
    <t>Flat-over-store with upper 3BR flat, lower level with kitchen/bath, rear accessory structure; tenant occupied; legal use requires verification.</t>
  </si>
  <si>
    <t>Diligence required - tenant/legal use</t>
  </si>
  <si>
    <t>301 Mission St Unit 50A</t>
  </si>
  <si>
    <t>Luxury condo</t>
  </si>
  <si>
    <t>214333439</t>
  </si>
  <si>
    <t>40142618</t>
  </si>
  <si>
    <t>426123351</t>
  </si>
  <si>
    <t>https://www.redfin.com/AA/home/40142618</t>
  </si>
  <si>
    <t>50th-floor Millennium Tower residence configured as two bedrooms plus library / possible three-bedroom.</t>
  </si>
  <si>
    <t>1278 Thomas Ave</t>
  </si>
  <si>
    <t>Fixer / contractor special</t>
  </si>
  <si>
    <t>213529308</t>
  </si>
  <si>
    <t>1240083</t>
  </si>
  <si>
    <t>41129066</t>
  </si>
  <si>
    <t>https://www.redfin.com/AA/home/1240083</t>
  </si>
  <si>
    <t>Contractor special on three parcels; listing says property needs everything and is sold as-is.</t>
  </si>
  <si>
    <t>Diligence required - major rehab</t>
  </si>
  <si>
    <t>483 Bright St</t>
  </si>
  <si>
    <t>Single-family home with lower rooms</t>
  </si>
  <si>
    <t>216466412</t>
  </si>
  <si>
    <t>1551948</t>
  </si>
  <si>
    <t>426134017</t>
  </si>
  <si>
    <t>https://www.redfin.com/AA/home/1551948</t>
  </si>
  <si>
    <t>SFH with main-level bedrooms and lower level additional rooms; buyer to verify square footage and room count.</t>
  </si>
  <si>
    <t>1177 California St #1210</t>
  </si>
  <si>
    <t>Condo / full-service building</t>
  </si>
  <si>
    <t>211217173</t>
  </si>
  <si>
    <t>1778969</t>
  </si>
  <si>
    <t>426098370</t>
  </si>
  <si>
    <t>https://www.redfin.com/AA/home/1778969</t>
  </si>
  <si>
    <t>Luxury Gramercy Towers 2BR/2BA condo with full-service amenities.</t>
  </si>
  <si>
    <t>411 Vienna St</t>
  </si>
  <si>
    <t>Single-family with lower-level flexibility</t>
  </si>
  <si>
    <t>213813390</t>
  </si>
  <si>
    <t>1760096</t>
  </si>
  <si>
    <t>41129508</t>
  </si>
  <si>
    <t>https://www.redfin.com/AA/home/1760096</t>
  </si>
  <si>
    <t>Excelsior home with lower level rooms, kitchenette, and full bath; potential income-generating use subject to verification.</t>
  </si>
  <si>
    <t>Diligence required - verify permits/use</t>
  </si>
  <si>
    <t>1231 Silver Ave</t>
  </si>
  <si>
    <t>94134</t>
  </si>
  <si>
    <t>Tenant-occupied single-family</t>
  </si>
  <si>
    <t>209896992</t>
  </si>
  <si>
    <t>1981453</t>
  </si>
  <si>
    <t>425089031</t>
  </si>
  <si>
    <t>https://www.redfin.com/AA/home/1981453</t>
  </si>
  <si>
    <t>Tenant-occupied Victorian; sold with tenants in place and subject to tenant rights.</t>
  </si>
  <si>
    <t>Diligence required - tenant occupied</t>
  </si>
  <si>
    <t>900 Minnesota St #116</t>
  </si>
  <si>
    <t>Loft condo</t>
  </si>
  <si>
    <t>216788534</t>
  </si>
  <si>
    <t>40142817</t>
  </si>
  <si>
    <t>426135279</t>
  </si>
  <si>
    <t>https://www.redfin.com/AA/home/40142817</t>
  </si>
  <si>
    <t>Dogpatch loft at Esprit Park with flexible guest/office space, private patio, and in-unit laundry.</t>
  </si>
  <si>
    <t>3121-3125 Castro St</t>
  </si>
  <si>
    <t>3-unit mixed-use corner property</t>
  </si>
  <si>
    <t>215848392</t>
  </si>
  <si>
    <t>201982510</t>
  </si>
  <si>
    <t>426128180</t>
  </si>
  <si>
    <t>https://www.redfin.com/AA/home/201982510</t>
  </si>
  <si>
    <t>Glen Park mixed-use property with two residential units and one commercial space.</t>
  </si>
  <si>
    <t>555 Fulton St #505</t>
  </si>
  <si>
    <t>Condo</t>
  </si>
  <si>
    <t>216531317</t>
  </si>
  <si>
    <t>173331368</t>
  </si>
  <si>
    <t>426127768</t>
  </si>
  <si>
    <t>https://www.redfin.com/AA/home/173331368</t>
  </si>
  <si>
    <t>Top-floor 1BR condo at 555 Fulton with building amenities and Trader Joe's on ground floor.</t>
  </si>
  <si>
    <t>2398 30th Ave</t>
  </si>
  <si>
    <t>94116</t>
  </si>
  <si>
    <t>Mixed-use / multi-building property</t>
  </si>
  <si>
    <t>211708813</t>
  </si>
  <si>
    <t>59321266</t>
  </si>
  <si>
    <t>426101220</t>
  </si>
  <si>
    <t>https://www.redfin.com/AA/home/59321266</t>
  </si>
  <si>
    <t>Sunset mixed-use corner parcel with two residential units in front building and retail plus two studio units in second building.</t>
  </si>
  <si>
    <t>1515 15th St #401</t>
  </si>
  <si>
    <t>209477127</t>
  </si>
  <si>
    <t>110052010</t>
  </si>
  <si>
    <t>425088856</t>
  </si>
  <si>
    <t>https://www.redfin.com/AA/home/110052010</t>
  </si>
  <si>
    <t>Studio BMR housing opportunity through MOHCD with resale controls.</t>
  </si>
  <si>
    <t>1339-1341 York St</t>
  </si>
  <si>
    <t>3-unit apartment complex plus detached studio</t>
  </si>
  <si>
    <t>213169535</t>
  </si>
  <si>
    <t>199575177</t>
  </si>
  <si>
    <t>ML82039276</t>
  </si>
  <si>
    <t>https://www.redfin.com/AA/home/199575177</t>
  </si>
  <si>
    <t>Inner Mission property with one 2BR/1BA unit, two 1BR/1BA units, and one detached studio.</t>
  </si>
  <si>
    <t>2109 22nd St</t>
  </si>
  <si>
    <t>215288309</t>
  </si>
  <si>
    <t>1944589</t>
  </si>
  <si>
    <t>41134522</t>
  </si>
  <si>
    <t>https://www.redfin.com/AA/home/1944589</t>
  </si>
  <si>
    <t>Vacant Potrero Hill duplex with upper and lower mini-residences; development opportunity.</t>
  </si>
  <si>
    <t>900 Bush St #109</t>
  </si>
  <si>
    <t>216835990</t>
  </si>
  <si>
    <t>102814025</t>
  </si>
  <si>
    <t>426139086</t>
  </si>
  <si>
    <t>https://www.redfin.com/AA/home/102814025</t>
  </si>
  <si>
    <t>1BR condo with parking in Lower Nob Hill; full-service building amenities.</t>
  </si>
  <si>
    <t>1925 Gough St #42</t>
  </si>
  <si>
    <t>Co-op residence</t>
  </si>
  <si>
    <t>216883862</t>
  </si>
  <si>
    <t>12400278</t>
  </si>
  <si>
    <t>426138362</t>
  </si>
  <si>
    <t>https://www.redfin.com/AA/home/12400278</t>
  </si>
  <si>
    <t>Large Lafayette Park co-op residence with five bedrooms / office, parking, and building amenities.</t>
  </si>
  <si>
    <t>Diligence required - co-op</t>
  </si>
  <si>
    <t>333 Main St Unit 4G</t>
  </si>
  <si>
    <t>213356929</t>
  </si>
  <si>
    <t>21967143</t>
  </si>
  <si>
    <t>425089022</t>
  </si>
  <si>
    <t>https://www.redfin.com/AA/home/21967143</t>
  </si>
  <si>
    <t>1BR plus den condo with parking and full building amenities; photos may be from another unit.</t>
  </si>
  <si>
    <t>263 Friedell St</t>
  </si>
  <si>
    <t>BMR townhome / resale-controlled</t>
  </si>
  <si>
    <t>214369792</t>
  </si>
  <si>
    <t>108457236</t>
  </si>
  <si>
    <t>426124442</t>
  </si>
  <si>
    <t>https://www.redfin.com/AA/home/108457236</t>
  </si>
  <si>
    <t>3-bedroom BMR opportunity at 80% AMI through MOHCD.</t>
  </si>
  <si>
    <t>420 Harkness Ave</t>
  </si>
  <si>
    <t>Single-family home</t>
  </si>
  <si>
    <t>211096876</t>
  </si>
  <si>
    <t>1807740</t>
  </si>
  <si>
    <t>426098082</t>
  </si>
  <si>
    <t>https://www.redfin.com/AA/home/1807740</t>
  </si>
  <si>
    <t>3BR/2BA single-family home sold as-is; buyer to verify details.</t>
  </si>
  <si>
    <t>4076-4082 24th St</t>
  </si>
  <si>
    <t>Mixed-use / development assemblage</t>
  </si>
  <si>
    <t>210760485</t>
  </si>
  <si>
    <t>199993086</t>
  </si>
  <si>
    <t>426094902</t>
  </si>
  <si>
    <t>https://www.redfin.com/AA/home/199993086</t>
  </si>
  <si>
    <t>Noe Valley legacy property with retail, two residential units, and parking lot; listing notes conceptual 12+ residence redevelopment potential.</t>
  </si>
  <si>
    <t>Diligence required - redevelopment</t>
  </si>
  <si>
    <t>231 Grafton Ave</t>
  </si>
  <si>
    <t>Single-family with unwarranted downstairs unit</t>
  </si>
  <si>
    <t>214436591</t>
  </si>
  <si>
    <t>1551837</t>
  </si>
  <si>
    <t>426125433</t>
  </si>
  <si>
    <t>https://www.redfin.com/AA/home/1551837</t>
  </si>
  <si>
    <t>Ingleside home with additional downstairs 2-room/1-bath configuration; legality not warranted.</t>
  </si>
  <si>
    <t>395 6th St Unit BM3</t>
  </si>
  <si>
    <t>New-construction BMR condo / resale-controlled</t>
  </si>
  <si>
    <t>216574282</t>
  </si>
  <si>
    <t>202156302</t>
  </si>
  <si>
    <t>426137326</t>
  </si>
  <si>
    <t>https://www.redfin.com/AA/home/202156302</t>
  </si>
  <si>
    <t>New 1BR BMR at RENOU with parking option; subject to MOHCD monitoring and restrictions.</t>
  </si>
  <si>
    <t>625 Girard St</t>
  </si>
  <si>
    <t>Major fixer / expansion plans</t>
  </si>
  <si>
    <t>211270729</t>
  </si>
  <si>
    <t>1966476</t>
  </si>
  <si>
    <t>426096921</t>
  </si>
  <si>
    <t>https://www.redfin.com/AA/home/1966476</t>
  </si>
  <si>
    <t>Vacant major fixer with approved expansion plans to approximately 3,580 sq ft; buyer to verify all development details.</t>
  </si>
  <si>
    <t>Pre On-Market</t>
  </si>
  <si>
    <t>141 Milton St</t>
  </si>
  <si>
    <t>New-construction single-family home</t>
  </si>
  <si>
    <t>215424164</t>
  </si>
  <si>
    <t>177207281</t>
  </si>
  <si>
    <t>2104028662846849585</t>
  </si>
  <si>
    <t>641</t>
  </si>
  <si>
    <t>https://www.redfin.com/AA/home/177207281</t>
  </si>
  <si>
    <t>New contemporary home with four bedrooms, four bathrooms, decks, garage, radiant heating, and upgraded systems.</t>
  </si>
  <si>
    <t>Coming soon / verify</t>
  </si>
  <si>
    <t>32 Laura St</t>
  </si>
  <si>
    <t>Tenant-occupied trust sale</t>
  </si>
  <si>
    <t>213946413</t>
  </si>
  <si>
    <t>1337294</t>
  </si>
  <si>
    <t>ML82042593</t>
  </si>
  <si>
    <t>https://www.redfin.com/AA/home/1337294</t>
  </si>
  <si>
    <t>Outer Mission tenant-occupied trust sale with potential for creative updates and value enhancement.</t>
  </si>
  <si>
    <t>Redfin connector supplemental pulls — SF for-sale refresh</t>
  </si>
  <si>
    <t>2 Mint Plz #207</t>
  </si>
  <si>
    <t>206360187</t>
  </si>
  <si>
    <t>199587793</t>
  </si>
  <si>
    <t>425065334</t>
  </si>
  <si>
    <t>https://www.redfin.com/AA/home/199587793</t>
  </si>
  <si>
    <t>1BR BMR at Mint Collection / Mint Plaza with MOHCD resale controls and income restrictions.</t>
  </si>
  <si>
    <t>1075 Market St #206</t>
  </si>
  <si>
    <t>153794490</t>
  </si>
  <si>
    <t>169571386</t>
  </si>
  <si>
    <t>41002421</t>
  </si>
  <si>
    <t>https://www.redfin.com/AA/home/169571386</t>
  </si>
  <si>
    <t>1BR BMR at Stage 1075 with MOHCD rules and income restrictions.</t>
  </si>
  <si>
    <t>1400 Mission St #1203</t>
  </si>
  <si>
    <t>205231144</t>
  </si>
  <si>
    <t>109687113</t>
  </si>
  <si>
    <t>425056210</t>
  </si>
  <si>
    <t>https://www.redfin.com/AA/home/109687113</t>
  </si>
  <si>
    <t>1BR BMR at 1400 Mission; MOHCD controls and temporary waiver language.</t>
  </si>
  <si>
    <t>395 6th St #511</t>
  </si>
  <si>
    <t>213295043</t>
  </si>
  <si>
    <t>200971827</t>
  </si>
  <si>
    <t>426114433</t>
  </si>
  <si>
    <t>https://www.redfin.com/AA/home/200971827</t>
  </si>
  <si>
    <t>1BR BMR at RENOU / 395 6th Street with MOHCD income and resale controls.</t>
  </si>
  <si>
    <t>1075 Market St #503</t>
  </si>
  <si>
    <t>164422766</t>
  </si>
  <si>
    <t>173336797</t>
  </si>
  <si>
    <t>422711389</t>
  </si>
  <si>
    <t>https://www.redfin.com/AA/home/173336797</t>
  </si>
  <si>
    <t>Studio BMR at Stage 1075 with MOHCD controls and temporary waiver language.</t>
  </si>
  <si>
    <t>Type 17 Plan</t>
  </si>
  <si>
    <t>New-construction condo plan</t>
  </si>
  <si>
    <t>193301004</t>
  </si>
  <si>
    <t>192597486</t>
  </si>
  <si>
    <t>615B14FB48EC</t>
  </si>
  <si>
    <t>https://www.redfin.com/AA/home/192597486</t>
  </si>
  <si>
    <t>Serif junior one-bedroom condo plan; verify actual unit pricing and availability.</t>
  </si>
  <si>
    <t>Diligence required - product plan</t>
  </si>
  <si>
    <t>395 6th St Unit BM5</t>
  </si>
  <si>
    <t>216619798</t>
  </si>
  <si>
    <t>202178548</t>
  </si>
  <si>
    <t>426137596</t>
  </si>
  <si>
    <t>https://www.redfin.com/AA/home/202178548</t>
  </si>
  <si>
    <t>2BR BMR at RENOU / 395 6th Street; developer special below city guidelines.</t>
  </si>
  <si>
    <t>888 7th St #330</t>
  </si>
  <si>
    <t>201372509</t>
  </si>
  <si>
    <t>17306861</t>
  </si>
  <si>
    <t>425029420</t>
  </si>
  <si>
    <t>https://www.redfin.com/AA/home/17306861</t>
  </si>
  <si>
    <t>1BR BMR at 888 7th Street with MOHCD controls.</t>
  </si>
  <si>
    <t>55 Page St #213</t>
  </si>
  <si>
    <t>211280017</t>
  </si>
  <si>
    <t>17305741</t>
  </si>
  <si>
    <t>426100107</t>
  </si>
  <si>
    <t>https://www.redfin.com/AA/home/17305741</t>
  </si>
  <si>
    <t>Studio BMR in Hayes Valley with MOHCD program restrictions.</t>
  </si>
  <si>
    <t>285 Main St #409</t>
  </si>
  <si>
    <t>211151704</t>
  </si>
  <si>
    <t>177205472</t>
  </si>
  <si>
    <t>426098776</t>
  </si>
  <si>
    <t>https://www.redfin.com/AA/home/177205472</t>
  </si>
  <si>
    <t>1BR BMR at MIRA; temporary waiver and MOHCD restrictions apply.</t>
  </si>
  <si>
    <t>260 King St #1317</t>
  </si>
  <si>
    <t>212590098</t>
  </si>
  <si>
    <t>8190522</t>
  </si>
  <si>
    <t>426098692</t>
  </si>
  <si>
    <t>https://www.redfin.com/AA/home/8190522</t>
  </si>
  <si>
    <t>Studio BMR at 260 King with MOHCD resale controls and restrictions.</t>
  </si>
  <si>
    <t>750 Van Ness Ave #204</t>
  </si>
  <si>
    <t>214435329</t>
  </si>
  <si>
    <t>17306769</t>
  </si>
  <si>
    <t>426125227</t>
  </si>
  <si>
    <t>https://www.redfin.com/AA/home/17306769</t>
  </si>
  <si>
    <t>Studio BMR at Symphony Towers with MOHCD controls.</t>
  </si>
  <si>
    <t>388 Fulton St #404</t>
  </si>
  <si>
    <t>199451321</t>
  </si>
  <si>
    <t>144063608</t>
  </si>
  <si>
    <t>424031886</t>
  </si>
  <si>
    <t>https://www.redfin.com/AA/home/144063608</t>
  </si>
  <si>
    <t>Studio BMR in Hayes Valley with MOHCD program controls.</t>
  </si>
  <si>
    <t>395 6th St #203</t>
  </si>
  <si>
    <t>213893185</t>
  </si>
  <si>
    <t>201252068</t>
  </si>
  <si>
    <t>426120326</t>
  </si>
  <si>
    <t>https://www.redfin.com/AA/home/201252068</t>
  </si>
  <si>
    <t>1BR BMR at RENOU / 395 6th Street with oversized private patio.</t>
  </si>
  <si>
    <t>395 6th St #214</t>
  </si>
  <si>
    <t>213294203</t>
  </si>
  <si>
    <t>200971745</t>
  </si>
  <si>
    <t>426114429</t>
  </si>
  <si>
    <t>https://www.redfin.com/AA/home/200971745</t>
  </si>
  <si>
    <t>Studio BMR at RENOU / 395 6th Street with MOHCD controls.</t>
  </si>
  <si>
    <t>683 Frederick St</t>
  </si>
  <si>
    <t>City Second Loan Program condo / resale procedures</t>
  </si>
  <si>
    <t>208802966</t>
  </si>
  <si>
    <t>1314021</t>
  </si>
  <si>
    <t>425083775</t>
  </si>
  <si>
    <t>https://www.redfin.com/AA/home/1314021</t>
  </si>
  <si>
    <t>2BR condo subject to City Second Loan Program resale procedures and right of first refusal.</t>
  </si>
  <si>
    <t>Restricted - verify CSLP rules</t>
  </si>
  <si>
    <t>1310 Fillmore St Ph 2E</t>
  </si>
  <si>
    <t>Market-rate condo / penthouse</t>
  </si>
  <si>
    <t>216753186</t>
  </si>
  <si>
    <t>17305979</t>
  </si>
  <si>
    <t>426120014</t>
  </si>
  <si>
    <t>https://www.redfin.com/AA/home/17305979</t>
  </si>
  <si>
    <t>Vacant 1BR penthouse condo with garage parking and city views.</t>
  </si>
  <si>
    <t>1018 Noe St</t>
  </si>
  <si>
    <t>Condo with detached cottage / bundled purchase</t>
  </si>
  <si>
    <t>214131463</t>
  </si>
  <si>
    <t>11743328</t>
  </si>
  <si>
    <t>426122022</t>
  </si>
  <si>
    <t>https://www.redfin.com/AA/home/11743328</t>
  </si>
  <si>
    <t>Noe Valley condo with detached cottage; listing states simultaneous purchase with related units.</t>
  </si>
  <si>
    <t>Diligence required - bundled purchase</t>
  </si>
  <si>
    <t>1201 Sutter St #408</t>
  </si>
  <si>
    <t>Market-rate condo</t>
  </si>
  <si>
    <t>216797243</t>
  </si>
  <si>
    <t>192777414</t>
  </si>
  <si>
    <t>426138872</t>
  </si>
  <si>
    <t>https://www.redfin.com/AA/home/192777414</t>
  </si>
  <si>
    <t>2BR/2BA condo with private outdoor spaces, parking, and HOA allowing short-term rentals per remarks.</t>
  </si>
  <si>
    <t>1607 18th St</t>
  </si>
  <si>
    <t>Live/work loft condominium</t>
  </si>
  <si>
    <t>216300373</t>
  </si>
  <si>
    <t>1157721</t>
  </si>
  <si>
    <t>ML82049394</t>
  </si>
  <si>
    <t>https://www.redfin.com/AA/home/1157721</t>
  </si>
  <si>
    <t>Two-level Potrero Hill loft condo with parking, office space, and outdoor access.</t>
  </si>
  <si>
    <t>333-335 Potrero Ave</t>
  </si>
  <si>
    <t>Two-unit flat / auction</t>
  </si>
  <si>
    <t>192567190</t>
  </si>
  <si>
    <t>1121541</t>
  </si>
  <si>
    <t>424060017</t>
  </si>
  <si>
    <t>https://www.redfin.com/AA/home/1121541</t>
  </si>
  <si>
    <t>Two-unit Potrero Hill flat offered through auction platform; oversized lot and development potential.</t>
  </si>
  <si>
    <t>Diligence required - auction</t>
  </si>
  <si>
    <t>337 Jules Ave</t>
  </si>
  <si>
    <t>Single-family with ADU potential</t>
  </si>
  <si>
    <t>212662210</t>
  </si>
  <si>
    <t>1372247</t>
  </si>
  <si>
    <t>426108370</t>
  </si>
  <si>
    <t>https://www.redfin.com/AA/home/1372247</t>
  </si>
  <si>
    <t>Single-family home with detached garage and approved/proposed ADU concept per remarks; buyer to verify.</t>
  </si>
  <si>
    <t>Diligence required - verify ADU</t>
  </si>
  <si>
    <t>740-742 37th Ave</t>
  </si>
  <si>
    <t>Duplex / tenant occupied</t>
  </si>
  <si>
    <t>209909771</t>
  </si>
  <si>
    <t>1595565</t>
  </si>
  <si>
    <t>425091838</t>
  </si>
  <si>
    <t>https://www.redfin.com/AA/home/1595565</t>
  </si>
  <si>
    <t>Richmond District duplex with two 3BR/2BA units, tenant occupied month-to-month.</t>
  </si>
  <si>
    <t>4871 Mission St</t>
  </si>
  <si>
    <t>Mixed-use residential/commercial</t>
  </si>
  <si>
    <t>204372297</t>
  </si>
  <si>
    <t>39645066</t>
  </si>
  <si>
    <t>ML82011297</t>
  </si>
  <si>
    <t>https://www.redfin.com/AA/home/39645066</t>
  </si>
  <si>
    <t>Mixed-use property with established retail space and residential apartments; verify unit mix and leases.</t>
  </si>
  <si>
    <t>Diligence required - mixed-use</t>
  </si>
  <si>
    <t>1921 Jefferson St #205</t>
  </si>
  <si>
    <t>212795162</t>
  </si>
  <si>
    <t>881820</t>
  </si>
  <si>
    <t>ML82037499</t>
  </si>
  <si>
    <t>https://www.redfin.com/AA/home/881820</t>
  </si>
  <si>
    <t>2BR/2BA Marina District condo with garage parking and extra storage.</t>
  </si>
  <si>
    <t>320 Alabama St #4</t>
  </si>
  <si>
    <t>217027870</t>
  </si>
  <si>
    <t>1449978</t>
  </si>
  <si>
    <t>426140075</t>
  </si>
  <si>
    <t>https://www.redfin.com/AA/home/1449978</t>
  </si>
  <si>
    <t>Inner Mission live/work loft with office nook, parking, and storage.</t>
  </si>
  <si>
    <t>1615 Oakdale Ave</t>
  </si>
  <si>
    <t>Three-unit multifamily</t>
  </si>
  <si>
    <t>210880197</t>
  </si>
  <si>
    <t>745512</t>
  </si>
  <si>
    <t>ML82031227</t>
  </si>
  <si>
    <t>https://www.redfin.com/AA/home/745512</t>
  </si>
  <si>
    <t>Three-unit multifamily with two 3BR/2BA units and one 1BR/1BA unit; solar system noted.</t>
  </si>
  <si>
    <t>2442 41st Ave</t>
  </si>
  <si>
    <t>216578518</t>
  </si>
  <si>
    <t>1377113</t>
  </si>
  <si>
    <t>ML82050068</t>
  </si>
  <si>
    <t>https://www.redfin.com/AA/home/1377113</t>
  </si>
  <si>
    <t>Outer Parkside single-family home with garage, backyard, and coastal location.</t>
  </si>
  <si>
    <t>2924-2926 CESAR CHAVEZ St</t>
  </si>
  <si>
    <t>Mixed-use Victorian / room-by-room rental</t>
  </si>
  <si>
    <t>Listing states residential unit income around $8,000/month; verify lease structure.</t>
  </si>
  <si>
    <t>208238569</t>
  </si>
  <si>
    <t>192581500</t>
  </si>
  <si>
    <t>ML82024265</t>
  </si>
  <si>
    <t>https://www.redfin.com/AA/home/192581500</t>
  </si>
  <si>
    <t>Mixed-use Victorian with commercial unit and upper residential room rentals; conversion plan noted.</t>
  </si>
  <si>
    <t>Diligence required - commercial conversion</t>
  </si>
  <si>
    <t>121 Yukon St</t>
  </si>
  <si>
    <t>Fixer / development plan</t>
  </si>
  <si>
    <t>214861096</t>
  </si>
  <si>
    <t>1549013</t>
  </si>
  <si>
    <t>426128273</t>
  </si>
  <si>
    <t>https://www.redfin.com/AA/home/1549013</t>
  </si>
  <si>
    <t>Vacant fixer with plans for three residences; development potential requires diligence.</t>
  </si>
  <si>
    <t>Diligence required - development</t>
  </si>
  <si>
    <t>406 Head St</t>
  </si>
  <si>
    <t>Single-family with lower-level income potential</t>
  </si>
  <si>
    <t>213794776</t>
  </si>
  <si>
    <t>1481366</t>
  </si>
  <si>
    <t>ML82041958</t>
  </si>
  <si>
    <t>https://www.redfin.com/AA/home/1481366</t>
  </si>
  <si>
    <t>Flexible 5BR layout with separate lower level; buyer to verify legality and rental use.</t>
  </si>
  <si>
    <t>Diligence required - verify use</t>
  </si>
  <si>
    <t>215-219 Church St</t>
  </si>
  <si>
    <t>Mixed-use restaurant + residential flats</t>
  </si>
  <si>
    <t>216915089</t>
  </si>
  <si>
    <t>202277052</t>
  </si>
  <si>
    <t>426139755</t>
  </si>
  <si>
    <t>https://www.redfin.com/AA/home/202277052</t>
  </si>
  <si>
    <t>Mission Dolores mixed-use property with restaurant lease and two residential flats.</t>
  </si>
  <si>
    <t>1370 20th Ave</t>
  </si>
  <si>
    <t>Income property / two units + permitted vacant space</t>
  </si>
  <si>
    <t>Listing states upper unit rent $3,900/mo and middle unit rent $4,200/mo; vacant/potential ADU excluded.</t>
  </si>
  <si>
    <t>216464312</t>
  </si>
  <si>
    <t>194783139</t>
  </si>
  <si>
    <t>426133966</t>
  </si>
  <si>
    <t>https://www.redfin.com/AA/home/194783139</t>
  </si>
  <si>
    <t>Central Sunset income property with two rented units and permitted vacant rear/ADU-potential space.</t>
  </si>
  <si>
    <t>Diligence required - ADU/permits</t>
  </si>
  <si>
    <t>1813-1817 15th St</t>
  </si>
  <si>
    <t>Five-unit luxury co-living property</t>
  </si>
  <si>
    <t>216539312</t>
  </si>
  <si>
    <t>177390399</t>
  </si>
  <si>
    <t>426136415</t>
  </si>
  <si>
    <t>https://www.redfin.com/AA/home/177390399</t>
  </si>
  <si>
    <t>Mission Dolores co-living property with five units and 23-room configuration.</t>
  </si>
  <si>
    <t>Diligence required - co-living/SRO</t>
  </si>
  <si>
    <t>121 Arkansas St</t>
  </si>
  <si>
    <t>Four-unit multifamily</t>
  </si>
  <si>
    <t>212710461</t>
  </si>
  <si>
    <t>1687264</t>
  </si>
  <si>
    <t>426099774</t>
  </si>
  <si>
    <t>https://www.redfin.com/AA/home/1687264</t>
  </si>
  <si>
    <t>Potrero Hill 4-unit property with three 2BR units and one 1BR unit.</t>
  </si>
  <si>
    <t>67-71 Haight St</t>
  </si>
  <si>
    <t>Mixed-use live/work property</t>
  </si>
  <si>
    <t>201174583</t>
  </si>
  <si>
    <t>195277219</t>
  </si>
  <si>
    <t>425027670</t>
  </si>
  <si>
    <t>https://www.redfin.com/AA/home/195277219</t>
  </si>
  <si>
    <t>Vacant mixed-use property with residential flat above retail/office space.</t>
  </si>
  <si>
    <t>1254 48th Ave</t>
  </si>
  <si>
    <t>Six-unit apartment building</t>
  </si>
  <si>
    <t>216616339</t>
  </si>
  <si>
    <t>622733</t>
  </si>
  <si>
    <t>426137134</t>
  </si>
  <si>
    <t>https://www.redfin.com/AA/home/622733</t>
  </si>
  <si>
    <t>Outer Sunset six-unit apartment building with four 2BR units, two studios, and parking.</t>
  </si>
  <si>
    <t>1023 Broadway</t>
  </si>
  <si>
    <t>Vacant triplex</t>
  </si>
  <si>
    <t>216431113</t>
  </si>
  <si>
    <t>187230124</t>
  </si>
  <si>
    <t>426133547</t>
  </si>
  <si>
    <t>https://www.redfin.com/AA/home/187230124</t>
  </si>
  <si>
    <t>Fully vacant Russian Hill triplex with owner residence, 2BR unit, and studio.</t>
  </si>
  <si>
    <t>413 30th St</t>
  </si>
  <si>
    <t>Three-unit Noe Valley compound</t>
  </si>
  <si>
    <t>214455088</t>
  </si>
  <si>
    <t>809107</t>
  </si>
  <si>
    <t>426125409</t>
  </si>
  <si>
    <t>https://www.redfin.com/AA/home/809107</t>
  </si>
  <si>
    <t>Noe Valley three-unit/two-building compound with detached cottage and income support.</t>
  </si>
  <si>
    <t>1176 Pine St</t>
  </si>
  <si>
    <t>Three-unit mixed-use property</t>
  </si>
  <si>
    <t>217085616</t>
  </si>
  <si>
    <t>202338390</t>
  </si>
  <si>
    <t>ML82051774</t>
  </si>
  <si>
    <t>https://www.redfin.com/AA/home/202338390</t>
  </si>
  <si>
    <t>Nob Hill mixed-use property with storefront and two residential units.</t>
  </si>
  <si>
    <t>4328-4330 Geary Blvd</t>
  </si>
  <si>
    <t>Mixed-use / SRO-style building</t>
  </si>
  <si>
    <t>209106331</t>
  </si>
  <si>
    <t>1278858</t>
  </si>
  <si>
    <t>425084853</t>
  </si>
  <si>
    <t>https://www.redfin.com/AA/home/1278858</t>
  </si>
  <si>
    <t>Inner Richmond 13-unit mixed-use building with SRO units and ground-floor commercial tenant.</t>
  </si>
  <si>
    <t>Diligence required - SRO/commercial</t>
  </si>
  <si>
    <t>424 20th Ave</t>
  </si>
  <si>
    <t>216510013</t>
  </si>
  <si>
    <t>613165</t>
  </si>
  <si>
    <t>426136687</t>
  </si>
  <si>
    <t>https://www.redfin.com/AA/home/613165</t>
  </si>
  <si>
    <t>Richmond District six-unit building with one unit delivered vacant and seven-car garage parking.</t>
  </si>
  <si>
    <t>1133 Webster St</t>
  </si>
  <si>
    <t>Four-unit apartment building</t>
  </si>
  <si>
    <t>216883277</t>
  </si>
  <si>
    <t>575000</t>
  </si>
  <si>
    <t>426131695</t>
  </si>
  <si>
    <t>https://www.redfin.com/AA/home/575000</t>
  </si>
  <si>
    <t>Classic four-unit building with 1BR apartments, garage, laundry, and patio/garden.</t>
  </si>
  <si>
    <t>42-46 Wayne Pl</t>
  </si>
  <si>
    <t>Three-flat apartment building</t>
  </si>
  <si>
    <t>214877562</t>
  </si>
  <si>
    <t>169705094</t>
  </si>
  <si>
    <t>426128438</t>
  </si>
  <si>
    <t>https://www.redfin.com/AA/home/169705094</t>
  </si>
  <si>
    <t>North Beach/Chinatown three-flat building with two 2BR flats and one 3BR flat.</t>
  </si>
  <si>
    <t>1364-1370 Pacific Ave</t>
  </si>
  <si>
    <t>Adjacent commercial properties with residential development potential</t>
  </si>
  <si>
    <t>216555068</t>
  </si>
  <si>
    <t>171029479</t>
  </si>
  <si>
    <t>426137130</t>
  </si>
  <si>
    <t>https://www.redfin.com/AA/home/171029479</t>
  </si>
  <si>
    <t>Two adjacent commercial buildings offered together with residential development potential.</t>
  </si>
  <si>
    <t>414 Bryant St</t>
  </si>
  <si>
    <t>SRO/co-living triplex</t>
  </si>
  <si>
    <t>214518613</t>
  </si>
  <si>
    <t>187353448</t>
  </si>
  <si>
    <t>ML82045037</t>
  </si>
  <si>
    <t>https://www.redfin.com/AA/home/187353448</t>
  </si>
  <si>
    <t>Renovated triplex operating as a 15-room collaborative living / SRO-style property.</t>
  </si>
  <si>
    <t>Diligence required - SRO/co-living</t>
  </si>
  <si>
    <t>508 Sanchez St</t>
  </si>
  <si>
    <t>Multi-unit property / verify remarks</t>
  </si>
  <si>
    <t>216629157</t>
  </si>
  <si>
    <t>202180313</t>
  </si>
  <si>
    <t>426137722</t>
  </si>
  <si>
    <t>https://www.redfin.com/AA/home/202180313</t>
  </si>
  <si>
    <t>Sanchez Street multi-unit listing with limited remarks returned by connector; verify configuration.</t>
  </si>
  <si>
    <t>Diligence required - incomplete remark</t>
  </si>
  <si>
    <t>4592-4594 Mission St</t>
  </si>
  <si>
    <t>212862393</t>
  </si>
  <si>
    <t>194934220</t>
  </si>
  <si>
    <t>ML82036810</t>
  </si>
  <si>
    <t>https://www.redfin.com/AA/home/194934220</t>
  </si>
  <si>
    <t>Excelsior mixed-use property with upstairs residential unit and downstairs commercial space.</t>
  </si>
  <si>
    <t>1630 Oakdale Ave</t>
  </si>
  <si>
    <t>Duplex with bonus room</t>
  </si>
  <si>
    <t>216822950</t>
  </si>
  <si>
    <t>1113634</t>
  </si>
  <si>
    <t>ML82049693</t>
  </si>
  <si>
    <t>https://www.redfin.com/AA/home/1113634</t>
  </si>
  <si>
    <t>Updated duplex with two 3BR/2BA units plus separate ground-floor bonus room with bath.</t>
  </si>
  <si>
    <t>Custom Property Testing — One-Property Scenario Sandbox</t>
  </si>
  <si>
    <t>Use this sheet to test a single custom acquisition scenario. Yellow cells are editable inputs. Outputs and charts are formula-driven from those inputs and the global assumptions. Waitlist math is not referenced here.</t>
  </si>
  <si>
    <t>Input</t>
  </si>
  <si>
    <t>Output / Formula</t>
  </si>
  <si>
    <t>Interpretation</t>
  </si>
  <si>
    <t>Quick Read</t>
  </si>
  <si>
    <t>Custom SF Test Property</t>
  </si>
  <si>
    <t>Editable name for this scenario</t>
  </si>
  <si>
    <t>Core viability status</t>
  </si>
  <si>
    <t>Rent-only test; waitlist excluded</t>
  </si>
  <si>
    <t>Rent-only viability</t>
  </si>
  <si>
    <t>Address / Notes</t>
  </si>
  <si>
    <t>Enter address or property notes</t>
  </si>
  <si>
    <t>Optional; not used in formulas</t>
  </si>
  <si>
    <t>Gross Market Rent / Month</t>
  </si>
  <si>
    <t>People × market rent/person</t>
  </si>
  <si>
    <t>Monthly surplus / gap</t>
  </si>
  <si>
    <t>Property Purchase Cost</t>
  </si>
  <si>
    <t>Total acquisition price investors fund</t>
  </si>
  <si>
    <t>Effective Market Revenue / Month</t>
  </si>
  <si>
    <t>Gross market rent × occupancy</t>
  </si>
  <si>
    <t>Tenant savings / year</t>
  </si>
  <si>
    <t>Rentable Units</t>
  </si>
  <si>
    <t># units</t>
  </si>
  <si>
    <t>Residential rentable units on the property</t>
  </si>
  <si>
    <t>Tenant Revenue / Month</t>
  </si>
  <si>
    <t>Effective market rent after tenant savings</t>
  </si>
  <si>
    <t>Owner/operator pay / month</t>
  </si>
  <si>
    <t>People Capacity</t>
  </si>
  <si>
    <t># people</t>
  </si>
  <si>
    <t>Total intended resident capacity</t>
  </si>
  <si>
    <t>Tenant Rent / Person / Month</t>
  </si>
  <si>
    <t>Resident rent target</t>
  </si>
  <si>
    <t>Investor profit</t>
  </si>
  <si>
    <t>Square Feet</t>
  </si>
  <si>
    <t># sq ft</t>
  </si>
  <si>
    <t>Optional context metric</t>
  </si>
  <si>
    <t>Tenant Savings / Month</t>
  </si>
  <si>
    <t>Market rent avoided by tenants</t>
  </si>
  <si>
    <t>Investor multiple</t>
  </si>
  <si>
    <t>Market Rent / Person / Month</t>
  </si>
  <si>
    <t>Defaults to global fallback; overwrite for the area</t>
  </si>
  <si>
    <t>Annual Tenant Savings</t>
  </si>
  <si>
    <t>Monthly tenant savings × 12</t>
  </si>
  <si>
    <t>Max viable savings</t>
  </si>
  <si>
    <t>Target Tenant Savings</t>
  </si>
  <si>
    <t>Discount vs market rent/person</t>
  </si>
  <si>
    <t>Investor Capital Required</t>
  </si>
  <si>
    <t>Investor funds acquisition principal</t>
  </si>
  <si>
    <t>Occupancy / Collection Rate</t>
  </si>
  <si>
    <t>Effective stabilized collections</t>
  </si>
  <si>
    <t>Should be zero at 100% investor-funded share</t>
  </si>
  <si>
    <t>Principal Payoff Period</t>
  </si>
  <si>
    <t>years</t>
  </si>
  <si>
    <t>Years to return investor principal through rent</t>
  </si>
  <si>
    <t>Investor Principal Paydown / Month</t>
  </si>
  <si>
    <t>Investor capital returned through rent</t>
  </si>
  <si>
    <t>Investor Preferred Return</t>
  </si>
  <si>
    <t>Annual return while investor is active</t>
  </si>
  <si>
    <t>OpEx + Reserves / Month</t>
  </si>
  <si>
    <t>OpEx + maintenance + CapEx + fixed admin</t>
  </si>
  <si>
    <t>Investor active years = payoff period × multiplier</t>
  </si>
  <si>
    <t>Investor Preferred Return / Month</t>
  </si>
  <si>
    <t>Investor yield while active</t>
  </si>
  <si>
    <t>Downsell / Basis Reduction</t>
  </si>
  <si>
    <t>% of price</t>
  </si>
  <si>
    <t>Basis removed from future sale price</t>
  </si>
  <si>
    <t>Basis Recovery / Month</t>
  </si>
  <si>
    <t>Pre-recovers planned future basis reduction</t>
  </si>
  <si>
    <t>Basis Recovery Period</t>
  </si>
  <si>
    <t>Years to recover planned basis reduction</t>
  </si>
  <si>
    <t>Owner/Operator Stewardship Pay / Month</t>
  </si>
  <si>
    <t>Active owner/operator compensation</t>
  </si>
  <si>
    <t>Owner/Operator Stewardship Fee</t>
  </si>
  <si>
    <t>Active operator pay, not passive ownership</t>
  </si>
  <si>
    <t>Core Required Revenue / Month</t>
  </si>
  <si>
    <t>Full rent-only monthly waterfall</t>
  </si>
  <si>
    <t>OpEx / Unit / Month</t>
  </si>
  <si>
    <t>Core Surplus / (Gap) / Month</t>
  </si>
  <si>
    <t>Tenant revenue minus required revenue</t>
  </si>
  <si>
    <t>Maintenance Reserve / Unit / Month</t>
  </si>
  <si>
    <t>Repair/maintenance reserve</t>
  </si>
  <si>
    <t>Required Rent / Person / Month</t>
  </si>
  <si>
    <t>Rent/person needed to break even</t>
  </si>
  <si>
    <t>CapEx Reserve / Unit / Month</t>
  </si>
  <si>
    <t>Break-Even Savings</t>
  </si>
  <si>
    <t>Savings possible at break-even</t>
  </si>
  <si>
    <t>Fixed Admin / Tax / Insurance / Month</t>
  </si>
  <si>
    <t>Fixed property admin/insurance/tax placeholder</t>
  </si>
  <si>
    <t>Max Viable Savings</t>
  </si>
  <si>
    <t>Clamped savings possible without a gap</t>
  </si>
  <si>
    <t>Hard rule: investors fund the full property</t>
  </si>
  <si>
    <t>Surplus After Principal Payoff</t>
  </si>
  <si>
    <t>Flow after investor principal paydown ends</t>
  </si>
  <si>
    <t>Surplus After Principal + Investor Cap</t>
  </si>
  <si>
    <t>Flow after investor preferred return ends</t>
  </si>
  <si>
    <t>Payoff period × active cap multiplier</t>
  </si>
  <si>
    <t>Total Investor Distributions</t>
  </si>
  <si>
    <t>Principal returned + capped preferred return</t>
  </si>
  <si>
    <t>Investor Profit</t>
  </si>
  <si>
    <t>Total distributions minus capital</t>
  </si>
  <si>
    <t>Investor Multiple</t>
  </si>
  <si>
    <t>Total distributions ÷ capital invested</t>
  </si>
  <si>
    <t>Rent Not Over-Allocated?</t>
  </si>
  <si>
    <t>PASS/FAIL</t>
  </si>
  <si>
    <t>PASS only if monthly surplus/gap is nonnegative</t>
  </si>
  <si>
    <t>Investor More Than Capital?</t>
  </si>
  <si>
    <t>PASS only if investor multiple exceeds 1.0x</t>
  </si>
  <si>
    <t>Tenant Rent Waterfall</t>
  </si>
  <si>
    <t>Rent Comparison</t>
  </si>
  <si>
    <t>Lifecycle Surplus / Gap</t>
  </si>
  <si>
    <t>Investor Economics</t>
  </si>
  <si>
    <t>OpEx + reserves</t>
  </si>
  <si>
    <t>Effective market revenue</t>
  </si>
  <si>
    <t>Current rent-only flow</t>
  </si>
  <si>
    <t>Capital invested</t>
  </si>
  <si>
    <t>Investor principal paydown</t>
  </si>
  <si>
    <t>Tenant revenue</t>
  </si>
  <si>
    <t>After principal payoff</t>
  </si>
  <si>
    <t>Principal returned</t>
  </si>
  <si>
    <t>Investor preferred return</t>
  </si>
  <si>
    <t>Core required revenue</t>
  </si>
  <si>
    <t>After principal + investor cap</t>
  </si>
  <si>
    <t>Preferred return earned</t>
  </si>
  <si>
    <t>Basis recovery</t>
  </si>
  <si>
    <t>Owner/operator stewardship</t>
  </si>
  <si>
    <t>Remaining surplus</t>
  </si>
  <si>
    <t>Unfunded gap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</si>
</sst>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1">
    <numFmt numFmtId="164" formatCode="m/d/yyyy"/>
    <numFmt numFmtId="165" formatCode="0.0%"/>
    <numFmt numFmtId="166" formatCode="$#,##0;[Red]($#,##0);-"/>
    <numFmt numFmtId="167" formatCode="0.0"/>
    <numFmt numFmtId="168" formatCode="0.0x"/>
    <numFmt numFmtId="169" formatCode="#,##0;[Red](#,##0);-"/>
    <numFmt numFmtId="170" formatCode="0.0%;[Red](0.0%);-"/>
    <numFmt numFmtId="171" formatCode="0.0x;[Red](0.0x);-"/>
    <numFmt numFmtId="172" formatCode="0.00;[Red](0.00);-"/>
    <numFmt numFmtId="173" formatCode="#,##0.0;[Red](#,##0.0);-"/>
    <numFmt numFmtId="174" formatCode="0.000000"/>
  </numFmts>
  <fonts count="18">
    <font>
      <sz val="11.0"/>
      <color rgb="FF000000"/>
      <name val="Carlito"/>
      <scheme val="minor"/>
    </font>
    <font>
      <b/>
      <sz val="18.0"/>
      <color rgb="FFFFFFFF"/>
      <name val="Carlito"/>
    </font>
    <font>
      <sz val="11.0"/>
      <color theme="1"/>
      <name val="Carlito"/>
    </font>
    <font>
      <b/>
      <sz val="11.0"/>
      <color rgb="FF111827"/>
      <name val="Carlito"/>
    </font>
    <font>
      <b/>
      <sz val="11.0"/>
      <color rgb="FFFFFFFF"/>
      <name val="Carlito"/>
    </font>
    <font>
      <b/>
      <sz val="11.0"/>
      <color rgb="FF0B1F33"/>
      <name val="Carlito"/>
    </font>
    <font>
      <b/>
      <sz val="11.0"/>
      <color rgb="FF1F4E78"/>
      <name val="Carlito"/>
    </font>
    <font>
      <b/>
      <sz val="11.0"/>
      <color theme="1"/>
      <name val="Carlito"/>
    </font>
    <font>
      <color theme="1"/>
      <name val="Carlito"/>
    </font>
    <font>
      <i/>
      <sz val="11.0"/>
      <color rgb="FF6B7280"/>
      <name val="Carlito"/>
    </font>
    <font>
      <sz val="11.0"/>
      <color rgb="FF2563EB"/>
      <name val="Carlito"/>
    </font>
    <font>
      <sz val="11.0"/>
      <color rgb="FF111827"/>
      <name val="Carlito"/>
    </font>
    <font>
      <u/>
      <sz val="11.0"/>
      <color rgb="FF0000FF"/>
      <name val="Carlito"/>
    </font>
    <font>
      <u/>
      <sz val="11.0"/>
      <color rgb="FF111827"/>
      <name val="Carlito"/>
    </font>
    <font>
      <u/>
      <color rgb="FF0000FF"/>
    </font>
    <font>
      <b/>
      <sz val="16.0"/>
      <color rgb="FFFFFFFF"/>
      <name val="Carlito"/>
    </font>
    <font>
      <sz val="11.0"/>
      <color rgb="FF1F2937"/>
      <name val="Carlito"/>
    </font>
    <font>
      <sz val="11.0"/>
      <color rgb="FF0000FF"/>
      <name val="Carlito"/>
    </font>
  </fonts>
  <fills count="12">
    <fill>
      <patternFill patternType="none"/>
    </fill>
    <fill>
      <patternFill patternType="lightGray"/>
    </fill>
    <fill>
      <patternFill patternType="solid">
        <fgColor rgb="FF0B1F33"/>
        <bgColor rgb="FF0B1F33"/>
      </patternFill>
    </fill>
    <fill>
      <patternFill patternType="solid">
        <fgColor rgb="FFDBEAFE"/>
        <bgColor rgb="FFDBEAFE"/>
      </patternFill>
    </fill>
    <fill>
      <patternFill patternType="solid">
        <fgColor rgb="FF1F4E78"/>
        <bgColor rgb="FF1F4E78"/>
      </patternFill>
    </fill>
    <fill>
      <patternFill patternType="solid">
        <fgColor rgb="FFDCFCE7"/>
        <bgColor rgb="FFDCFCE7"/>
      </patternFill>
    </fill>
    <fill>
      <patternFill patternType="solid">
        <fgColor rgb="FF0F766E"/>
        <bgColor rgb="FF0F766E"/>
      </patternFill>
    </fill>
    <fill>
      <patternFill patternType="solid">
        <fgColor rgb="FFFEF3C7"/>
        <bgColor rgb="FFFEF3C7"/>
      </patternFill>
    </fill>
    <fill>
      <patternFill patternType="solid">
        <fgColor rgb="FF102A43"/>
        <bgColor rgb="FF102A43"/>
      </patternFill>
    </fill>
    <fill>
      <patternFill patternType="solid">
        <fgColor rgb="FFDDEFEF"/>
        <bgColor rgb="FFDDEFEF"/>
      </patternFill>
    </fill>
    <fill>
      <patternFill patternType="solid">
        <fgColor rgb="FFFFF2CC"/>
        <bgColor rgb="FFFFF2CC"/>
      </patternFill>
    </fill>
    <fill>
      <patternFill patternType="solid">
        <fgColor rgb="FFF3F4F6"/>
        <bgColor rgb="FFF3F4F6"/>
      </patternFill>
    </fill>
  </fills>
  <borders count="2">
    <border/>
    <border>
      <top style="thin">
        <color rgb="FFCBD5E1"/>
      </top>
      <bottom style="thin">
        <color rgb="FFCBD5E1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shrinkToFit="0" vertical="center" wrapText="1"/>
    </xf>
    <xf borderId="0" fillId="0" fontId="2" numFmtId="0" xfId="0" applyAlignment="1" applyFont="1">
      <alignment shrinkToFit="0" wrapText="1"/>
    </xf>
    <xf borderId="0" fillId="3" fontId="3" numFmtId="0" xfId="0" applyAlignment="1" applyFill="1" applyFont="1">
      <alignment shrinkToFit="0" vertical="center" wrapText="1"/>
    </xf>
    <xf borderId="0" fillId="2" fontId="4" numFmtId="0" xfId="0" applyAlignment="1" applyFont="1">
      <alignment horizontal="left" shrinkToFit="0" vertical="center" wrapText="1"/>
    </xf>
    <xf borderId="0" fillId="4" fontId="4" numFmtId="0" xfId="0" applyAlignment="1" applyFill="1" applyFont="1">
      <alignment horizontal="left" shrinkToFit="0" vertical="center" wrapText="1"/>
    </xf>
    <xf borderId="0" fillId="0" fontId="5" numFmtId="0" xfId="0" applyAlignment="1" applyFont="1">
      <alignment shrinkToFit="0" vertical="top" wrapText="1"/>
    </xf>
    <xf borderId="0" fillId="0" fontId="2" numFmtId="0" xfId="0" applyAlignment="1" applyFont="1">
      <alignment shrinkToFit="0" vertical="top" wrapText="1"/>
    </xf>
    <xf borderId="0" fillId="0" fontId="6" numFmtId="0" xfId="0" applyAlignment="1" applyFont="1">
      <alignment shrinkToFit="0" vertical="top" wrapText="1"/>
    </xf>
    <xf borderId="0" fillId="0" fontId="2" numFmtId="0" xfId="0" applyFont="1"/>
    <xf borderId="0" fillId="5" fontId="7" numFmtId="0" xfId="0" applyAlignment="1" applyFill="1" applyFont="1">
      <alignment shrinkToFit="0" wrapText="1"/>
    </xf>
    <xf borderId="0" fillId="0" fontId="8" numFmtId="0" xfId="0" applyFont="1"/>
    <xf borderId="0" fillId="0" fontId="9" numFmtId="0" xfId="0" applyAlignment="1" applyFont="1">
      <alignment shrinkToFit="0" wrapText="1"/>
    </xf>
    <xf borderId="0" fillId="6" fontId="4" numFmtId="0" xfId="0" applyAlignment="1" applyFill="1" applyFont="1">
      <alignment horizontal="center" shrinkToFit="0" vertical="center" wrapText="1"/>
    </xf>
    <xf borderId="0" fillId="0" fontId="7" numFmtId="0" xfId="0" applyAlignment="1" applyFont="1">
      <alignment shrinkToFit="0" wrapText="1"/>
    </xf>
    <xf borderId="0" fillId="7" fontId="10" numFmtId="0" xfId="0" applyAlignment="1" applyFill="1" applyFont="1">
      <alignment shrinkToFit="0" wrapText="1"/>
    </xf>
    <xf borderId="0" fillId="7" fontId="10" numFmtId="164" xfId="0" applyAlignment="1" applyFont="1" applyNumberFormat="1">
      <alignment shrinkToFit="0" wrapText="1"/>
    </xf>
    <xf borderId="0" fillId="7" fontId="10" numFmtId="165" xfId="0" applyAlignment="1" applyFont="1" applyNumberFormat="1">
      <alignment shrinkToFit="0" wrapText="1"/>
    </xf>
    <xf borderId="0" fillId="7" fontId="10" numFmtId="166" xfId="0" applyAlignment="1" applyFont="1" applyNumberFormat="1">
      <alignment shrinkToFit="0" wrapText="1"/>
    </xf>
    <xf borderId="0" fillId="7" fontId="10" numFmtId="167" xfId="0" applyAlignment="1" applyFont="1" applyNumberFormat="1">
      <alignment shrinkToFit="0" wrapText="1"/>
    </xf>
    <xf borderId="0" fillId="7" fontId="10" numFmtId="168" xfId="0" applyAlignment="1" applyFont="1" applyNumberFormat="1">
      <alignment shrinkToFit="0" wrapText="1"/>
    </xf>
    <xf borderId="0" fillId="0" fontId="11" numFmtId="169" xfId="0" applyAlignment="1" applyFont="1" applyNumberFormat="1">
      <alignment shrinkToFit="0" wrapText="1"/>
    </xf>
    <xf borderId="0" fillId="0" fontId="11" numFmtId="166" xfId="0" applyAlignment="1" applyFont="1" applyNumberFormat="1">
      <alignment shrinkToFit="0" wrapText="1"/>
    </xf>
    <xf borderId="0" fillId="0" fontId="11" numFmtId="168" xfId="0" applyAlignment="1" applyFont="1" applyNumberFormat="1">
      <alignment shrinkToFit="0" wrapText="1"/>
    </xf>
    <xf borderId="0" fillId="0" fontId="2" numFmtId="166" xfId="0" applyAlignment="1" applyFont="1" applyNumberFormat="1">
      <alignment shrinkToFit="0" wrapText="1"/>
    </xf>
    <xf borderId="0" fillId="0" fontId="2" numFmtId="169" xfId="0" applyAlignment="1" applyFont="1" applyNumberFormat="1">
      <alignment shrinkToFit="0" wrapText="1"/>
    </xf>
    <xf borderId="0" fillId="0" fontId="2" numFmtId="170" xfId="0" applyAlignment="1" applyFont="1" applyNumberFormat="1">
      <alignment shrinkToFit="0" wrapText="1"/>
    </xf>
    <xf borderId="0" fillId="0" fontId="2" numFmtId="171" xfId="0" applyAlignment="1" applyFont="1" applyNumberFormat="1">
      <alignment shrinkToFit="0" wrapText="1"/>
    </xf>
    <xf borderId="0" fillId="0" fontId="12" numFmtId="0" xfId="0" applyAlignment="1" applyFont="1">
      <alignment shrinkToFit="0" wrapText="1"/>
    </xf>
    <xf borderId="0" fillId="0" fontId="11" numFmtId="0" xfId="0" applyAlignment="1" applyFont="1">
      <alignment shrinkToFit="0" wrapText="1"/>
    </xf>
    <xf borderId="0" fillId="0" fontId="11" numFmtId="170" xfId="0" applyAlignment="1" applyFont="1" applyNumberFormat="1">
      <alignment shrinkToFit="0" wrapText="1"/>
    </xf>
    <xf borderId="0" fillId="0" fontId="11" numFmtId="167" xfId="0" applyAlignment="1" applyFont="1" applyNumberFormat="1">
      <alignment shrinkToFit="0" wrapText="1"/>
    </xf>
    <xf borderId="0" fillId="0" fontId="11" numFmtId="171" xfId="0" applyAlignment="1" applyFont="1" applyNumberFormat="1">
      <alignment shrinkToFit="0" wrapText="1"/>
    </xf>
    <xf borderId="0" fillId="0" fontId="13" numFmtId="0" xfId="0" applyAlignment="1" applyFont="1">
      <alignment shrinkToFit="0" wrapText="1"/>
    </xf>
    <xf borderId="0" fillId="0" fontId="2" numFmtId="166" xfId="0" applyFont="1" applyNumberFormat="1"/>
    <xf borderId="0" fillId="0" fontId="2" numFmtId="170" xfId="0" applyFont="1" applyNumberFormat="1"/>
    <xf borderId="0" fillId="0" fontId="8" numFmtId="166" xfId="0" applyFont="1" applyNumberFormat="1"/>
    <xf borderId="0" fillId="0" fontId="2" numFmtId="171" xfId="0" applyFont="1" applyNumberFormat="1"/>
    <xf borderId="0" fillId="0" fontId="14" numFmtId="0" xfId="0" applyFont="1"/>
    <xf borderId="0" fillId="0" fontId="2" numFmtId="172" xfId="0" applyAlignment="1" applyFont="1" applyNumberFormat="1">
      <alignment shrinkToFit="0" wrapText="1"/>
    </xf>
    <xf borderId="0" fillId="4" fontId="4" numFmtId="0" xfId="0" applyAlignment="1" applyFont="1">
      <alignment shrinkToFit="0" wrapText="1"/>
    </xf>
    <xf borderId="0" fillId="7" fontId="7" numFmtId="0" xfId="0" applyAlignment="1" applyFont="1">
      <alignment shrinkToFit="0" wrapText="1"/>
    </xf>
    <xf borderId="1" fillId="0" fontId="2" numFmtId="0" xfId="0" applyAlignment="1" applyBorder="1" applyFont="1">
      <alignment shrinkToFit="0" wrapText="1"/>
    </xf>
    <xf borderId="0" fillId="8" fontId="4" numFmtId="0" xfId="0" applyAlignment="1" applyFill="1" applyFont="1">
      <alignment horizontal="center" shrinkToFit="0" vertical="center" wrapText="1"/>
    </xf>
    <xf borderId="0" fillId="0" fontId="2" numFmtId="164" xfId="0" applyAlignment="1" applyFont="1" applyNumberFormat="1">
      <alignment shrinkToFit="0" wrapText="1"/>
    </xf>
    <xf borderId="0" fillId="0" fontId="2" numFmtId="173" xfId="0" applyAlignment="1" applyFont="1" applyNumberFormat="1">
      <alignment shrinkToFit="0" wrapText="1"/>
    </xf>
    <xf borderId="0" fillId="0" fontId="2" numFmtId="174" xfId="0" applyAlignment="1" applyFont="1" applyNumberFormat="1">
      <alignment shrinkToFit="0" wrapText="1"/>
    </xf>
    <xf borderId="0" fillId="4" fontId="15" numFmtId="0" xfId="0" applyAlignment="1" applyFont="1">
      <alignment horizontal="left" vertical="center"/>
    </xf>
    <xf borderId="0" fillId="9" fontId="16" numFmtId="0" xfId="0" applyAlignment="1" applyFill="1" applyFont="1">
      <alignment shrinkToFit="0" vertical="top" wrapText="1"/>
    </xf>
    <xf borderId="0" fillId="6" fontId="4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4" fontId="4" numFmtId="0" xfId="0" applyAlignment="1" applyFont="1">
      <alignment horizontal="center" vertical="center"/>
    </xf>
    <xf borderId="0" fillId="0" fontId="2" numFmtId="0" xfId="0" applyAlignment="1" applyFont="1">
      <alignment shrinkToFit="0" vertical="center" wrapText="1"/>
    </xf>
    <xf borderId="0" fillId="10" fontId="17" numFmtId="0" xfId="0" applyAlignment="1" applyFill="1" applyFont="1">
      <alignment shrinkToFit="0" vertical="center" wrapText="1"/>
    </xf>
    <xf borderId="0" fillId="11" fontId="2" numFmtId="0" xfId="0" applyAlignment="1" applyFill="1" applyFont="1">
      <alignment shrinkToFit="0" vertical="center" wrapText="1"/>
    </xf>
    <xf borderId="0" fillId="0" fontId="2" numFmtId="166" xfId="0" applyAlignment="1" applyFont="1" applyNumberFormat="1">
      <alignment shrinkToFit="0" vertical="center" wrapText="1"/>
    </xf>
    <xf borderId="0" fillId="11" fontId="2" numFmtId="166" xfId="0" applyAlignment="1" applyFont="1" applyNumberFormat="1">
      <alignment shrinkToFit="0" vertical="center" wrapText="1"/>
    </xf>
    <xf borderId="0" fillId="10" fontId="17" numFmtId="166" xfId="0" applyAlignment="1" applyFont="1" applyNumberFormat="1">
      <alignment shrinkToFit="0" vertical="center" wrapText="1"/>
    </xf>
    <xf borderId="0" fillId="10" fontId="17" numFmtId="167" xfId="0" applyAlignment="1" applyFont="1" applyNumberFormat="1">
      <alignment shrinkToFit="0" vertical="center" wrapText="1"/>
    </xf>
    <xf borderId="0" fillId="11" fontId="2" numFmtId="168" xfId="0" applyAlignment="1" applyFont="1" applyNumberFormat="1">
      <alignment shrinkToFit="0" vertical="center" wrapText="1"/>
    </xf>
    <xf borderId="0" fillId="11" fontId="2" numFmtId="165" xfId="0" applyAlignment="1" applyFont="1" applyNumberFormat="1">
      <alignment shrinkToFit="0" vertical="center" wrapText="1"/>
    </xf>
    <xf borderId="0" fillId="10" fontId="17" numFmtId="165" xfId="0" applyAlignment="1" applyFont="1" applyNumberFormat="1">
      <alignment shrinkToFit="0" vertical="center" wrapText="1"/>
    </xf>
    <xf borderId="0" fillId="0" fontId="2" numFmtId="165" xfId="0" applyAlignment="1" applyFont="1" applyNumberFormat="1">
      <alignment shrinkToFit="0" vertical="center" wrapText="1"/>
    </xf>
    <xf borderId="0" fillId="0" fontId="2" numFmtId="167" xfId="0" applyAlignment="1" applyFont="1" applyNumberFormat="1">
      <alignment shrinkToFit="0" vertical="center" wrapText="1"/>
    </xf>
    <xf borderId="0" fillId="0" fontId="2" numFmtId="168" xfId="0" applyAlignment="1" applyFont="1" applyNumberFormat="1">
      <alignment shrinkToFit="0" vertical="center" wrapText="1"/>
    </xf>
    <xf borderId="0" fillId="4" fontId="4" numFmtId="0" xfId="0" applyAlignment="1" applyFont="1">
      <alignment vertical="center"/>
    </xf>
    <xf borderId="0" fillId="0" fontId="2" numFmtId="166" xfId="0" applyAlignment="1" applyFont="1" applyNumberFormat="1">
      <alignment vertical="center"/>
    </xf>
  </cellXfs>
  <cellStyles count="1">
    <cellStyle xfId="0" name="Normal" builtinId="0"/>
  </cellStyles>
  <dxfs count="4">
    <dxf>
      <font>
        <color rgb="FFDC2626"/>
      </font>
      <fill>
        <patternFill patternType="none"/>
      </fill>
      <border/>
    </dxf>
    <dxf>
      <font>
        <color rgb="FFDC2626"/>
      </font>
      <fill>
        <patternFill patternType="solid">
          <fgColor rgb="FFFEE2E2"/>
          <bgColor rgb="FFFEE2E2"/>
        </patternFill>
      </fill>
      <border/>
    </dxf>
    <dxf>
      <font>
        <color rgb="FF166534"/>
      </font>
      <fill>
        <patternFill patternType="solid">
          <fgColor rgb="FFDCFCE7"/>
          <bgColor rgb="FFDCFCE7"/>
        </patternFill>
      </fill>
      <border/>
    </dxf>
    <dxf>
      <font>
        <color rgb="FF166534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Tenant Rent Waterfall ($/mo)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$/mo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'02A_Custom_Property_Test'!$A$37:$A$43</c:f>
            </c:strRef>
          </c:cat>
          <c:val>
            <c:numRef>
              <c:f>'02A_Custom_Property_Test'!$B$37:$B$43</c:f>
              <c:numCache/>
            </c:numRef>
          </c:val>
        </c:ser>
        <c:axId val="1468839307"/>
        <c:axId val="848477263"/>
      </c:barChart>
      <c:catAx>
        <c:axId val="14688393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848477263"/>
      </c:catAx>
      <c:valAx>
        <c:axId val="8484772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468839307"/>
      </c:valAx>
    </c:plotArea>
    <c:legend>
      <c:legendPos val="b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Market vs Tenant vs Required Rent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$/mo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'02A_Custom_Property_Test'!$D$37:$D$39</c:f>
            </c:strRef>
          </c:cat>
          <c:val>
            <c:numRef>
              <c:f>'02A_Custom_Property_Test'!$E$37:$E$39</c:f>
              <c:numCache/>
            </c:numRef>
          </c:val>
        </c:ser>
        <c:axId val="1062722408"/>
        <c:axId val="1596369564"/>
      </c:barChart>
      <c:catAx>
        <c:axId val="1062722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596369564"/>
      </c:catAx>
      <c:valAx>
        <c:axId val="15963695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062722408"/>
      </c:valAx>
    </c:plotArea>
    <c:legend>
      <c:legendPos val="b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Lifecycle Surplus / Gap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$/mo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'02A_Custom_Property_Test'!$G$37:$G$39</c:f>
            </c:strRef>
          </c:cat>
          <c:val>
            <c:numRef>
              <c:f>'02A_Custom_Property_Test'!$H$37:$H$39</c:f>
              <c:numCache/>
            </c:numRef>
          </c:val>
        </c:ser>
        <c:axId val="743216270"/>
        <c:axId val="262372555"/>
      </c:barChart>
      <c:catAx>
        <c:axId val="7432162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262372555"/>
      </c:catAx>
      <c:valAx>
        <c:axId val="26237255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743216270"/>
      </c:valAx>
    </c:plotArea>
    <c:legend>
      <c:legendPos val="b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Investor Capital and Return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$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'02A_Custom_Property_Test'!$J$37:$J$40</c:f>
            </c:strRef>
          </c:cat>
          <c:val>
            <c:numRef>
              <c:f>'02A_Custom_Property_Test'!$K$37:$K$40</c:f>
              <c:numCache/>
            </c:numRef>
          </c:val>
        </c:ser>
        <c:axId val="1765506838"/>
        <c:axId val="434917215"/>
      </c:barChart>
      <c:catAx>
        <c:axId val="17655068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434917215"/>
      </c:catAx>
      <c:valAx>
        <c:axId val="4349172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765506838"/>
      </c:valAx>
    </c:plotArea>
    <c:legend>
      <c:legendPos val="b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0</xdr:colOff>
      <xdr:row>4</xdr:row>
      <xdr:rowOff>0</xdr:rowOff>
    </xdr:from>
    <xdr:ext cx="5257800" cy="3200400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12</xdr:col>
      <xdr:colOff>0</xdr:colOff>
      <xdr:row>21</xdr:row>
      <xdr:rowOff>0</xdr:rowOff>
    </xdr:from>
    <xdr:ext cx="5257800" cy="3200400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12</xdr:col>
      <xdr:colOff>0</xdr:colOff>
      <xdr:row>38</xdr:row>
      <xdr:rowOff>0</xdr:rowOff>
    </xdr:from>
    <xdr:ext cx="5257800" cy="3200400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12</xdr:col>
      <xdr:colOff>0</xdr:colOff>
      <xdr:row>55</xdr:row>
      <xdr:rowOff>0</xdr:rowOff>
    </xdr:from>
    <xdr:ext cx="5257800" cy="3200400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0"/>
    <col customWidth="1" min="2" max="2" width="28.0"/>
    <col customWidth="1" min="3" max="4" width="10.0"/>
    <col customWidth="1" min="5" max="5" width="28.0"/>
    <col customWidth="1" min="6" max="6" width="48.0"/>
    <col customWidth="1" min="7" max="8" width="10.0"/>
    <col customWidth="1" min="9" max="10" width="8.63"/>
  </cols>
  <sheetData>
    <row r="1" ht="31.5" customHeight="1">
      <c r="A1" s="1" t="s">
        <v>0</v>
      </c>
    </row>
    <row r="2">
      <c r="A2" s="2"/>
      <c r="B2" s="2"/>
      <c r="C2" s="2"/>
      <c r="D2" s="2"/>
      <c r="E2" s="2"/>
      <c r="F2" s="2"/>
      <c r="G2" s="2"/>
      <c r="H2" s="2"/>
    </row>
    <row r="3" ht="42.0" customHeight="1">
      <c r="A3" s="3" t="s">
        <v>1</v>
      </c>
    </row>
    <row r="4">
      <c r="A4" s="2"/>
      <c r="B4" s="2"/>
      <c r="C4" s="2"/>
      <c r="D4" s="2"/>
      <c r="E4" s="2"/>
      <c r="F4" s="2"/>
      <c r="G4" s="2"/>
      <c r="H4" s="2"/>
    </row>
    <row r="5">
      <c r="A5" s="4" t="s">
        <v>2</v>
      </c>
      <c r="E5" s="5" t="s">
        <v>3</v>
      </c>
    </row>
    <row r="6">
      <c r="A6" s="6" t="s">
        <v>4</v>
      </c>
      <c r="B6" s="7" t="s">
        <v>5</v>
      </c>
      <c r="C6" s="7"/>
      <c r="D6" s="7"/>
      <c r="E6" s="8" t="s">
        <v>6</v>
      </c>
      <c r="F6" s="7" t="s">
        <v>7</v>
      </c>
      <c r="G6" s="7"/>
      <c r="H6" s="7"/>
    </row>
    <row r="7">
      <c r="A7" s="6" t="s">
        <v>8</v>
      </c>
      <c r="B7" s="7" t="s">
        <v>9</v>
      </c>
      <c r="C7" s="7"/>
      <c r="D7" s="7"/>
      <c r="E7" s="8" t="s">
        <v>10</v>
      </c>
      <c r="F7" s="7" t="s">
        <v>11</v>
      </c>
      <c r="G7" s="7"/>
      <c r="H7" s="7"/>
    </row>
    <row r="8">
      <c r="A8" s="6" t="s">
        <v>12</v>
      </c>
      <c r="B8" s="7" t="s">
        <v>13</v>
      </c>
      <c r="C8" s="7"/>
      <c r="D8" s="7"/>
      <c r="E8" s="8" t="s">
        <v>14</v>
      </c>
      <c r="F8" s="7" t="s">
        <v>15</v>
      </c>
      <c r="G8" s="7"/>
      <c r="H8" s="7"/>
    </row>
    <row r="9">
      <c r="A9" s="6" t="s">
        <v>16</v>
      </c>
      <c r="B9" s="7" t="s">
        <v>17</v>
      </c>
      <c r="C9" s="7"/>
      <c r="D9" s="7"/>
      <c r="E9" s="8" t="s">
        <v>18</v>
      </c>
      <c r="F9" s="7" t="s">
        <v>19</v>
      </c>
      <c r="G9" s="7"/>
      <c r="H9" s="7"/>
    </row>
    <row r="10">
      <c r="A10" s="6" t="s">
        <v>20</v>
      </c>
      <c r="B10" s="7" t="s">
        <v>21</v>
      </c>
      <c r="C10" s="7"/>
      <c r="D10" s="7"/>
      <c r="E10" s="8" t="s">
        <v>22</v>
      </c>
      <c r="F10" s="7" t="s">
        <v>23</v>
      </c>
      <c r="G10" s="7"/>
      <c r="H10" s="7"/>
    </row>
    <row r="11">
      <c r="A11" s="6" t="s">
        <v>24</v>
      </c>
      <c r="B11" s="7" t="s">
        <v>25</v>
      </c>
      <c r="C11" s="7"/>
      <c r="D11" s="7"/>
      <c r="E11" s="8" t="s">
        <v>26</v>
      </c>
      <c r="F11" s="7" t="s">
        <v>27</v>
      </c>
      <c r="G11" s="7"/>
      <c r="H11" s="7"/>
    </row>
    <row r="12">
      <c r="A12" s="2"/>
      <c r="B12" s="2"/>
      <c r="C12" s="2"/>
      <c r="D12" s="2"/>
      <c r="E12" s="8" t="s">
        <v>28</v>
      </c>
      <c r="F12" s="7" t="s">
        <v>29</v>
      </c>
      <c r="G12" s="7"/>
      <c r="H12" s="7"/>
    </row>
    <row r="13">
      <c r="A13" s="4" t="s">
        <v>30</v>
      </c>
    </row>
    <row r="14">
      <c r="A14" s="6" t="s">
        <v>31</v>
      </c>
      <c r="B14" s="7" t="s">
        <v>32</v>
      </c>
      <c r="C14" s="7"/>
      <c r="D14" s="7"/>
      <c r="E14" s="8" t="s">
        <v>33</v>
      </c>
      <c r="F14" s="7" t="s">
        <v>34</v>
      </c>
      <c r="G14" s="7"/>
      <c r="H14" s="7"/>
    </row>
    <row r="15">
      <c r="A15" s="6" t="s">
        <v>35</v>
      </c>
      <c r="B15" s="7" t="s">
        <v>36</v>
      </c>
      <c r="C15" s="7"/>
      <c r="D15" s="7"/>
      <c r="E15" s="8" t="s">
        <v>37</v>
      </c>
      <c r="F15" s="7" t="s">
        <v>38</v>
      </c>
      <c r="G15" s="7"/>
      <c r="H15" s="7"/>
    </row>
    <row r="16">
      <c r="A16" s="6" t="s">
        <v>39</v>
      </c>
      <c r="B16" s="7" t="s">
        <v>40</v>
      </c>
      <c r="C16" s="7"/>
      <c r="D16" s="7"/>
      <c r="E16" s="8" t="s">
        <v>41</v>
      </c>
      <c r="F16" s="7" t="s">
        <v>42</v>
      </c>
      <c r="G16" s="7"/>
      <c r="H16" s="7"/>
    </row>
    <row r="17">
      <c r="A17" s="9"/>
      <c r="B17" s="9"/>
      <c r="C17" s="9"/>
      <c r="D17" s="9"/>
      <c r="E17" s="9"/>
      <c r="F17" s="9"/>
      <c r="G17" s="9"/>
      <c r="H17" s="9"/>
    </row>
    <row r="18">
      <c r="A18" s="9"/>
      <c r="B18" s="9"/>
      <c r="C18" s="9"/>
      <c r="D18" s="9"/>
      <c r="E18" s="9"/>
      <c r="F18" s="9"/>
      <c r="G18" s="9"/>
      <c r="H18" s="9"/>
    </row>
    <row r="19">
      <c r="A19" s="10" t="s">
        <v>43</v>
      </c>
    </row>
    <row r="20">
      <c r="A20" s="2"/>
      <c r="B20" s="2"/>
      <c r="C20" s="2"/>
      <c r="D20" s="2"/>
      <c r="E20" s="2"/>
      <c r="F20" s="2"/>
      <c r="G20" s="2"/>
      <c r="H20" s="2"/>
    </row>
    <row r="21" ht="15.75" customHeight="1">
      <c r="A21" s="2"/>
      <c r="B21" s="2"/>
      <c r="C21" s="2"/>
      <c r="D21" s="2"/>
      <c r="E21" s="2"/>
      <c r="F21" s="2"/>
      <c r="G21" s="2"/>
      <c r="H21" s="2"/>
    </row>
    <row r="22" ht="15.75" customHeight="1">
      <c r="A22" s="2"/>
      <c r="B22" s="2"/>
      <c r="C22" s="2"/>
      <c r="D22" s="2"/>
      <c r="E22" s="2"/>
      <c r="F22" s="2"/>
      <c r="G22" s="2"/>
      <c r="H22" s="2"/>
    </row>
    <row r="23" ht="15.75" customHeight="1">
      <c r="A23" s="2"/>
      <c r="B23" s="2"/>
      <c r="C23" s="2"/>
      <c r="D23" s="2"/>
      <c r="E23" s="2"/>
      <c r="F23" s="2"/>
      <c r="G23" s="2"/>
      <c r="H23" s="2"/>
    </row>
    <row r="24" ht="15.75" customHeight="1">
      <c r="A24" s="2"/>
      <c r="B24" s="2"/>
      <c r="C24" s="2"/>
      <c r="D24" s="2"/>
      <c r="E24" s="2"/>
      <c r="F24" s="2"/>
      <c r="G24" s="2"/>
      <c r="H24" s="2"/>
    </row>
    <row r="25" ht="15.75" customHeight="1">
      <c r="A25" s="2"/>
      <c r="B25" s="2"/>
      <c r="C25" s="2"/>
      <c r="D25" s="2"/>
      <c r="E25" s="2"/>
      <c r="F25" s="2"/>
      <c r="G25" s="2"/>
      <c r="H25" s="2"/>
    </row>
    <row r="26" ht="15.75" customHeight="1">
      <c r="A26" s="9"/>
      <c r="B26" s="9"/>
      <c r="C26" s="9"/>
      <c r="D26" s="9"/>
      <c r="E26" s="9"/>
      <c r="F26" s="9"/>
      <c r="G26" s="9"/>
      <c r="H26" s="9"/>
    </row>
    <row r="27" ht="15.75" customHeight="1">
      <c r="A27" s="9"/>
      <c r="B27" s="9"/>
      <c r="C27" s="9"/>
      <c r="D27" s="9"/>
      <c r="E27" s="9"/>
      <c r="F27" s="9"/>
      <c r="G27" s="9"/>
      <c r="H27" s="9"/>
    </row>
    <row r="28" ht="15.75" customHeight="1">
      <c r="A28" s="9"/>
      <c r="B28" s="9"/>
      <c r="C28" s="9"/>
      <c r="D28" s="9"/>
      <c r="E28" s="9"/>
      <c r="F28" s="9"/>
      <c r="G28" s="9"/>
      <c r="H28" s="9"/>
    </row>
    <row r="29" ht="15.75" customHeight="1">
      <c r="A29" s="9"/>
      <c r="B29" s="9"/>
      <c r="C29" s="9"/>
      <c r="D29" s="9"/>
      <c r="E29" s="9"/>
      <c r="F29" s="9"/>
      <c r="G29" s="9"/>
      <c r="H29" s="9"/>
    </row>
    <row r="30" ht="15.75" customHeight="1">
      <c r="A30" s="9"/>
      <c r="B30" s="9"/>
      <c r="C30" s="9"/>
      <c r="D30" s="9"/>
      <c r="E30" s="9"/>
      <c r="F30" s="9"/>
      <c r="G30" s="9"/>
      <c r="H30" s="9"/>
    </row>
    <row r="31" ht="15.75" customHeight="1">
      <c r="A31" s="9"/>
      <c r="B31" s="9"/>
      <c r="C31" s="9"/>
      <c r="D31" s="9"/>
      <c r="E31" s="9"/>
      <c r="F31" s="9"/>
      <c r="G31" s="9"/>
      <c r="H31" s="9"/>
    </row>
    <row r="32" ht="15.75" customHeight="1">
      <c r="A32" s="9"/>
      <c r="B32" s="9"/>
      <c r="C32" s="9"/>
      <c r="D32" s="9"/>
      <c r="E32" s="9"/>
      <c r="F32" s="9"/>
      <c r="G32" s="9"/>
      <c r="H32" s="9"/>
    </row>
    <row r="33" ht="15.75" customHeight="1">
      <c r="A33" s="9"/>
      <c r="B33" s="9"/>
      <c r="C33" s="9"/>
      <c r="D33" s="9"/>
      <c r="E33" s="9"/>
      <c r="F33" s="9"/>
      <c r="G33" s="9"/>
      <c r="H33" s="9"/>
    </row>
    <row r="34" ht="15.75" customHeight="1">
      <c r="A34" s="9"/>
      <c r="B34" s="9"/>
      <c r="C34" s="9"/>
      <c r="D34" s="9"/>
      <c r="E34" s="9"/>
      <c r="F34" s="9"/>
      <c r="G34" s="9"/>
      <c r="H34" s="9"/>
    </row>
    <row r="35" ht="15.75" customHeight="1">
      <c r="A35" s="9"/>
      <c r="B35" s="9"/>
      <c r="C35" s="9"/>
      <c r="D35" s="9"/>
      <c r="E35" s="9"/>
      <c r="F35" s="9"/>
      <c r="G35" s="9"/>
      <c r="H35" s="9"/>
    </row>
    <row r="36" ht="15.75" customHeight="1">
      <c r="A36" s="9"/>
      <c r="B36" s="9"/>
      <c r="C36" s="9"/>
      <c r="D36" s="9"/>
      <c r="E36" s="9"/>
      <c r="F36" s="9"/>
      <c r="G36" s="9"/>
      <c r="H36" s="9"/>
    </row>
    <row r="37" ht="15.75" customHeight="1">
      <c r="A37" s="9"/>
      <c r="B37" s="9"/>
      <c r="C37" s="9"/>
      <c r="D37" s="9"/>
      <c r="E37" s="9"/>
      <c r="F37" s="9"/>
      <c r="G37" s="9"/>
      <c r="H37" s="9"/>
    </row>
    <row r="38" ht="15.75" customHeight="1">
      <c r="A38" s="9"/>
      <c r="B38" s="9"/>
      <c r="C38" s="9"/>
      <c r="D38" s="9"/>
      <c r="E38" s="9"/>
      <c r="F38" s="9"/>
      <c r="G38" s="9"/>
      <c r="H38" s="9"/>
    </row>
    <row r="39" ht="15.75" customHeight="1">
      <c r="A39" s="9"/>
      <c r="B39" s="9"/>
      <c r="C39" s="9"/>
      <c r="D39" s="9"/>
      <c r="E39" s="9"/>
      <c r="F39" s="9"/>
      <c r="G39" s="9"/>
      <c r="H39" s="9"/>
    </row>
    <row r="40" ht="15.75" customHeight="1">
      <c r="A40" s="9"/>
      <c r="B40" s="9"/>
      <c r="C40" s="9"/>
      <c r="D40" s="9"/>
      <c r="E40" s="9"/>
      <c r="F40" s="9"/>
      <c r="G40" s="9"/>
      <c r="H40" s="9"/>
    </row>
    <row r="41" ht="15.75" customHeight="1">
      <c r="A41" s="9"/>
      <c r="B41" s="9"/>
      <c r="C41" s="9"/>
      <c r="D41" s="9"/>
      <c r="E41" s="9"/>
      <c r="F41" s="9"/>
      <c r="G41" s="9"/>
      <c r="H41" s="9"/>
    </row>
    <row r="42" ht="15.75" customHeight="1">
      <c r="A42" s="9"/>
      <c r="B42" s="9"/>
      <c r="C42" s="9"/>
      <c r="D42" s="9"/>
      <c r="E42" s="9"/>
      <c r="F42" s="9"/>
      <c r="G42" s="9"/>
      <c r="H42" s="9"/>
    </row>
    <row r="43" ht="15.75" customHeight="1">
      <c r="A43" s="9"/>
      <c r="B43" s="9"/>
      <c r="C43" s="9"/>
      <c r="D43" s="9"/>
      <c r="E43" s="9"/>
      <c r="F43" s="9"/>
      <c r="G43" s="9"/>
      <c r="H43" s="9"/>
    </row>
    <row r="44" ht="15.75" customHeight="1">
      <c r="A44" s="9"/>
      <c r="B44" s="9"/>
      <c r="C44" s="9"/>
      <c r="D44" s="9"/>
      <c r="E44" s="9"/>
      <c r="F44" s="9"/>
      <c r="G44" s="9"/>
      <c r="H44" s="9"/>
    </row>
    <row r="45" ht="15.75" customHeight="1">
      <c r="A45" s="9"/>
      <c r="B45" s="9"/>
      <c r="C45" s="9"/>
      <c r="D45" s="9"/>
      <c r="E45" s="9"/>
      <c r="F45" s="9"/>
      <c r="G45" s="9"/>
      <c r="H45" s="9"/>
    </row>
    <row r="46" ht="15.75" customHeight="1">
      <c r="A46" s="9"/>
      <c r="B46" s="9"/>
      <c r="C46" s="9"/>
      <c r="D46" s="9"/>
      <c r="E46" s="9"/>
      <c r="F46" s="9"/>
      <c r="G46" s="9"/>
      <c r="H46" s="9"/>
    </row>
    <row r="47" ht="15.75" customHeight="1">
      <c r="A47" s="9"/>
      <c r="B47" s="9"/>
      <c r="C47" s="9"/>
      <c r="D47" s="9"/>
      <c r="E47" s="9"/>
      <c r="F47" s="9"/>
      <c r="G47" s="9"/>
      <c r="H47" s="9"/>
    </row>
    <row r="48" ht="15.75" customHeight="1">
      <c r="A48" s="9"/>
      <c r="B48" s="9"/>
      <c r="C48" s="9"/>
      <c r="D48" s="9"/>
      <c r="E48" s="9"/>
      <c r="F48" s="9"/>
      <c r="G48" s="9"/>
      <c r="H48" s="9"/>
    </row>
    <row r="49" ht="15.75" customHeight="1">
      <c r="A49" s="9"/>
      <c r="B49" s="9"/>
      <c r="C49" s="9"/>
      <c r="D49" s="9"/>
      <c r="E49" s="9"/>
      <c r="F49" s="9"/>
      <c r="G49" s="9"/>
      <c r="H49" s="9"/>
    </row>
    <row r="50" ht="15.75" customHeight="1">
      <c r="A50" s="9"/>
      <c r="B50" s="9"/>
      <c r="C50" s="9"/>
      <c r="D50" s="9"/>
      <c r="E50" s="9"/>
      <c r="F50" s="9"/>
      <c r="G50" s="9"/>
      <c r="H50" s="9"/>
    </row>
    <row r="51" ht="15.75" customHeight="1">
      <c r="A51" s="9"/>
      <c r="B51" s="9"/>
      <c r="C51" s="9"/>
      <c r="D51" s="9"/>
      <c r="E51" s="9"/>
      <c r="F51" s="9"/>
      <c r="G51" s="9"/>
      <c r="H51" s="9"/>
    </row>
    <row r="52" ht="15.75" customHeight="1">
      <c r="A52" s="9"/>
      <c r="B52" s="9"/>
      <c r="C52" s="9"/>
      <c r="D52" s="9"/>
      <c r="E52" s="9"/>
      <c r="F52" s="9"/>
      <c r="G52" s="9"/>
      <c r="H52" s="9"/>
    </row>
    <row r="53" ht="15.75" customHeight="1">
      <c r="A53" s="9"/>
      <c r="B53" s="9"/>
      <c r="C53" s="9"/>
      <c r="D53" s="9"/>
      <c r="E53" s="9"/>
      <c r="F53" s="9"/>
      <c r="G53" s="9"/>
      <c r="H53" s="9"/>
    </row>
    <row r="54" ht="15.75" customHeight="1">
      <c r="A54" s="9"/>
      <c r="B54" s="9"/>
      <c r="C54" s="9"/>
      <c r="D54" s="9"/>
      <c r="E54" s="9"/>
      <c r="F54" s="9"/>
      <c r="G54" s="9"/>
      <c r="H54" s="9"/>
    </row>
    <row r="55" ht="15.75" customHeight="1">
      <c r="A55" s="9"/>
      <c r="B55" s="9"/>
      <c r="C55" s="9"/>
      <c r="D55" s="9"/>
      <c r="E55" s="9"/>
      <c r="F55" s="9"/>
      <c r="G55" s="9"/>
      <c r="H55" s="9"/>
    </row>
    <row r="56" ht="15.75" customHeight="1">
      <c r="A56" s="9"/>
      <c r="B56" s="9"/>
      <c r="C56" s="9"/>
      <c r="D56" s="9"/>
      <c r="E56" s="9"/>
      <c r="F56" s="9"/>
      <c r="G56" s="9"/>
      <c r="H56" s="9"/>
    </row>
    <row r="57" ht="15.75" customHeight="1">
      <c r="A57" s="9"/>
      <c r="B57" s="9"/>
      <c r="C57" s="9"/>
      <c r="D57" s="9"/>
      <c r="E57" s="9"/>
      <c r="F57" s="9"/>
      <c r="G57" s="9"/>
      <c r="H57" s="9"/>
    </row>
    <row r="58" ht="15.75" customHeight="1">
      <c r="A58" s="9"/>
      <c r="B58" s="9"/>
      <c r="C58" s="9"/>
      <c r="D58" s="9"/>
      <c r="E58" s="9"/>
      <c r="F58" s="9"/>
      <c r="G58" s="9"/>
      <c r="H58" s="9"/>
    </row>
    <row r="59" ht="15.75" customHeight="1">
      <c r="A59" s="9"/>
      <c r="B59" s="9"/>
      <c r="C59" s="9"/>
      <c r="D59" s="9"/>
      <c r="E59" s="9"/>
      <c r="F59" s="9"/>
      <c r="G59" s="9"/>
      <c r="H59" s="9"/>
    </row>
    <row r="60" ht="15.75" customHeight="1">
      <c r="A60" s="9"/>
      <c r="B60" s="9"/>
      <c r="C60" s="9"/>
      <c r="D60" s="9"/>
      <c r="E60" s="9"/>
      <c r="F60" s="9"/>
      <c r="G60" s="9"/>
      <c r="H60" s="9"/>
    </row>
    <row r="61" ht="15.75" customHeight="1">
      <c r="A61" s="9"/>
      <c r="B61" s="9"/>
      <c r="C61" s="9"/>
      <c r="D61" s="9"/>
      <c r="E61" s="9"/>
      <c r="F61" s="9"/>
      <c r="G61" s="9"/>
      <c r="H61" s="9"/>
    </row>
    <row r="62" ht="15.75" customHeight="1">
      <c r="A62" s="9"/>
      <c r="B62" s="9"/>
      <c r="C62" s="9"/>
      <c r="D62" s="9"/>
      <c r="E62" s="9"/>
      <c r="F62" s="9"/>
      <c r="G62" s="9"/>
      <c r="H62" s="9"/>
    </row>
    <row r="63" ht="15.75" customHeight="1">
      <c r="A63" s="9"/>
      <c r="B63" s="9"/>
      <c r="C63" s="9"/>
      <c r="D63" s="9"/>
      <c r="E63" s="9"/>
      <c r="F63" s="9"/>
      <c r="G63" s="9"/>
      <c r="H63" s="9"/>
    </row>
    <row r="64" ht="15.75" customHeight="1">
      <c r="A64" s="9"/>
      <c r="B64" s="9"/>
      <c r="C64" s="9"/>
      <c r="D64" s="9"/>
      <c r="E64" s="9"/>
      <c r="F64" s="9"/>
      <c r="G64" s="9"/>
      <c r="H64" s="9"/>
    </row>
    <row r="65" ht="15.75" customHeight="1">
      <c r="A65" s="9"/>
      <c r="B65" s="9"/>
      <c r="C65" s="9"/>
      <c r="D65" s="9"/>
      <c r="E65" s="9"/>
      <c r="F65" s="9"/>
      <c r="G65" s="9"/>
      <c r="H65" s="9"/>
    </row>
    <row r="66" ht="15.75" customHeight="1">
      <c r="A66" s="9"/>
      <c r="B66" s="9"/>
      <c r="C66" s="9"/>
      <c r="D66" s="9"/>
      <c r="E66" s="9"/>
      <c r="F66" s="9"/>
      <c r="G66" s="9"/>
      <c r="H66" s="9"/>
    </row>
    <row r="67" ht="15.75" customHeight="1">
      <c r="A67" s="9"/>
      <c r="B67" s="9"/>
      <c r="C67" s="9"/>
      <c r="D67" s="9"/>
      <c r="E67" s="9"/>
      <c r="F67" s="9"/>
      <c r="G67" s="9"/>
      <c r="H67" s="9"/>
    </row>
    <row r="68" ht="15.75" customHeight="1">
      <c r="A68" s="9"/>
      <c r="B68" s="9"/>
      <c r="C68" s="9"/>
      <c r="D68" s="9"/>
      <c r="E68" s="9"/>
      <c r="F68" s="9"/>
      <c r="G68" s="9"/>
      <c r="H68" s="9"/>
    </row>
    <row r="69" ht="15.75" customHeight="1">
      <c r="A69" s="9"/>
      <c r="B69" s="9"/>
      <c r="C69" s="9"/>
      <c r="D69" s="9"/>
      <c r="E69" s="9"/>
      <c r="F69" s="9"/>
      <c r="G69" s="9"/>
      <c r="H69" s="9"/>
    </row>
    <row r="70" ht="15.75" customHeight="1">
      <c r="A70" s="9"/>
      <c r="B70" s="9"/>
      <c r="C70" s="9"/>
      <c r="D70" s="9"/>
      <c r="E70" s="9"/>
      <c r="F70" s="9"/>
      <c r="G70" s="9"/>
      <c r="H70" s="9"/>
    </row>
    <row r="71" ht="15.75" customHeight="1">
      <c r="A71" s="9"/>
      <c r="B71" s="9"/>
      <c r="C71" s="9"/>
      <c r="D71" s="9"/>
      <c r="E71" s="9"/>
      <c r="F71" s="9"/>
      <c r="G71" s="9"/>
      <c r="H71" s="9"/>
    </row>
    <row r="72" ht="15.75" customHeight="1">
      <c r="A72" s="9"/>
      <c r="B72" s="9"/>
      <c r="C72" s="9"/>
      <c r="D72" s="9"/>
      <c r="E72" s="9"/>
      <c r="F72" s="9"/>
      <c r="G72" s="9"/>
      <c r="H72" s="9"/>
    </row>
    <row r="73" ht="15.75" customHeight="1">
      <c r="A73" s="9"/>
      <c r="B73" s="9"/>
      <c r="C73" s="9"/>
      <c r="D73" s="9"/>
      <c r="E73" s="9"/>
      <c r="F73" s="9"/>
      <c r="G73" s="9"/>
      <c r="H73" s="9"/>
    </row>
    <row r="74" ht="15.75" customHeight="1">
      <c r="A74" s="9"/>
      <c r="B74" s="9"/>
      <c r="C74" s="9"/>
      <c r="D74" s="9"/>
      <c r="E74" s="9"/>
      <c r="F74" s="9"/>
      <c r="G74" s="9"/>
      <c r="H74" s="9"/>
    </row>
    <row r="75" ht="15.75" customHeight="1">
      <c r="A75" s="9"/>
      <c r="B75" s="9"/>
      <c r="C75" s="9"/>
      <c r="D75" s="9"/>
      <c r="E75" s="9"/>
      <c r="F75" s="9"/>
      <c r="G75" s="9"/>
      <c r="H75" s="9"/>
    </row>
    <row r="76" ht="15.75" customHeight="1">
      <c r="A76" s="9"/>
      <c r="B76" s="9"/>
      <c r="C76" s="9"/>
      <c r="D76" s="9"/>
      <c r="E76" s="9"/>
      <c r="F76" s="9"/>
      <c r="G76" s="9"/>
      <c r="H76" s="9"/>
    </row>
    <row r="77" ht="15.75" customHeight="1">
      <c r="A77" s="9"/>
      <c r="B77" s="9"/>
      <c r="C77" s="9"/>
      <c r="D77" s="9"/>
      <c r="E77" s="9"/>
      <c r="F77" s="9"/>
      <c r="G77" s="9"/>
      <c r="H77" s="9"/>
    </row>
    <row r="78" ht="15.75" customHeight="1">
      <c r="A78" s="9"/>
      <c r="B78" s="9"/>
      <c r="C78" s="9"/>
      <c r="D78" s="9"/>
      <c r="E78" s="9"/>
      <c r="F78" s="9"/>
      <c r="G78" s="9"/>
      <c r="H78" s="9"/>
    </row>
    <row r="79" ht="15.75" customHeight="1">
      <c r="A79" s="9"/>
      <c r="B79" s="9"/>
      <c r="C79" s="9"/>
      <c r="D79" s="9"/>
      <c r="E79" s="9"/>
      <c r="F79" s="9"/>
      <c r="G79" s="9"/>
      <c r="H79" s="9"/>
    </row>
    <row r="80" ht="15.75" customHeight="1">
      <c r="A80" s="9"/>
      <c r="B80" s="9"/>
      <c r="C80" s="9"/>
      <c r="D80" s="9"/>
      <c r="E80" s="9"/>
      <c r="F80" s="9"/>
      <c r="G80" s="9"/>
      <c r="H80" s="9"/>
    </row>
    <row r="81" ht="15.75" customHeight="1">
      <c r="A81" s="9"/>
      <c r="B81" s="9"/>
      <c r="C81" s="9"/>
      <c r="D81" s="9"/>
      <c r="E81" s="9"/>
      <c r="F81" s="9"/>
      <c r="G81" s="9"/>
      <c r="H81" s="9"/>
    </row>
    <row r="82" ht="15.75" customHeight="1">
      <c r="A82" s="9"/>
      <c r="B82" s="9"/>
      <c r="C82" s="9"/>
      <c r="D82" s="9"/>
      <c r="E82" s="9"/>
      <c r="F82" s="9"/>
      <c r="G82" s="9"/>
      <c r="H82" s="9"/>
    </row>
    <row r="83" ht="15.75" customHeight="1">
      <c r="A83" s="9"/>
      <c r="B83" s="9"/>
      <c r="C83" s="9"/>
      <c r="D83" s="9"/>
      <c r="E83" s="9"/>
      <c r="F83" s="9"/>
      <c r="G83" s="9"/>
      <c r="H83" s="9"/>
    </row>
    <row r="84" ht="15.75" customHeight="1">
      <c r="A84" s="9"/>
      <c r="B84" s="9"/>
      <c r="C84" s="9"/>
      <c r="D84" s="9"/>
      <c r="E84" s="9"/>
      <c r="F84" s="9"/>
      <c r="G84" s="9"/>
      <c r="H84" s="9"/>
    </row>
    <row r="85" ht="15.75" customHeight="1">
      <c r="A85" s="9"/>
      <c r="B85" s="9"/>
      <c r="C85" s="9"/>
      <c r="D85" s="9"/>
      <c r="E85" s="9"/>
      <c r="F85" s="9"/>
      <c r="G85" s="9"/>
      <c r="H85" s="9"/>
    </row>
    <row r="86" ht="15.75" customHeight="1">
      <c r="A86" s="9"/>
      <c r="B86" s="9"/>
      <c r="C86" s="9"/>
      <c r="D86" s="9"/>
      <c r="E86" s="9"/>
      <c r="F86" s="9"/>
      <c r="G86" s="9"/>
      <c r="H86" s="9"/>
    </row>
    <row r="87" ht="15.75" customHeight="1">
      <c r="A87" s="9"/>
      <c r="B87" s="9"/>
      <c r="C87" s="9"/>
      <c r="D87" s="9"/>
      <c r="E87" s="9"/>
      <c r="F87" s="9"/>
      <c r="G87" s="9"/>
      <c r="H87" s="9"/>
    </row>
    <row r="88" ht="15.75" customHeight="1">
      <c r="A88" s="9"/>
      <c r="B88" s="9"/>
      <c r="C88" s="9"/>
      <c r="D88" s="9"/>
      <c r="E88" s="9"/>
      <c r="F88" s="9"/>
      <c r="G88" s="9"/>
      <c r="H88" s="9"/>
    </row>
    <row r="89" ht="15.75" customHeight="1">
      <c r="A89" s="9"/>
      <c r="B89" s="9"/>
      <c r="C89" s="9"/>
      <c r="D89" s="9"/>
      <c r="E89" s="9"/>
      <c r="F89" s="9"/>
      <c r="G89" s="9"/>
      <c r="H89" s="9"/>
    </row>
    <row r="90" ht="15.75" customHeight="1">
      <c r="A90" s="9"/>
      <c r="B90" s="9"/>
      <c r="C90" s="9"/>
      <c r="D90" s="9"/>
      <c r="E90" s="9"/>
      <c r="F90" s="9"/>
      <c r="G90" s="9"/>
      <c r="H90" s="9"/>
    </row>
    <row r="91" ht="15.75" customHeight="1">
      <c r="A91" s="9"/>
      <c r="B91" s="9"/>
      <c r="C91" s="9"/>
      <c r="D91" s="9"/>
      <c r="E91" s="9"/>
      <c r="F91" s="9"/>
      <c r="G91" s="9"/>
      <c r="H91" s="9"/>
    </row>
    <row r="92" ht="15.75" customHeight="1">
      <c r="A92" s="9"/>
      <c r="B92" s="9"/>
      <c r="C92" s="9"/>
      <c r="D92" s="9"/>
      <c r="E92" s="9"/>
      <c r="F92" s="9"/>
      <c r="G92" s="9"/>
      <c r="H92" s="9"/>
    </row>
    <row r="93" ht="15.75" customHeight="1">
      <c r="A93" s="9"/>
      <c r="B93" s="9"/>
      <c r="C93" s="9"/>
      <c r="D93" s="9"/>
      <c r="E93" s="9"/>
      <c r="F93" s="9"/>
      <c r="G93" s="9"/>
      <c r="H93" s="9"/>
    </row>
    <row r="94" ht="15.75" customHeight="1">
      <c r="A94" s="9"/>
      <c r="B94" s="9"/>
      <c r="C94" s="9"/>
      <c r="D94" s="9"/>
      <c r="E94" s="9"/>
      <c r="F94" s="9"/>
      <c r="G94" s="9"/>
      <c r="H94" s="9"/>
    </row>
    <row r="95" ht="15.75" customHeight="1">
      <c r="A95" s="9"/>
      <c r="B95" s="9"/>
      <c r="C95" s="9"/>
      <c r="D95" s="9"/>
      <c r="E95" s="9"/>
      <c r="F95" s="9"/>
      <c r="G95" s="9"/>
      <c r="H95" s="9"/>
    </row>
    <row r="96" ht="15.75" customHeight="1">
      <c r="A96" s="9"/>
      <c r="B96" s="9"/>
      <c r="C96" s="9"/>
      <c r="D96" s="9"/>
      <c r="E96" s="9"/>
      <c r="F96" s="9"/>
      <c r="G96" s="9"/>
      <c r="H96" s="9"/>
    </row>
    <row r="97" ht="15.75" customHeight="1">
      <c r="A97" s="9"/>
      <c r="B97" s="9"/>
      <c r="C97" s="9"/>
      <c r="D97" s="9"/>
      <c r="E97" s="9"/>
      <c r="F97" s="9"/>
      <c r="G97" s="9"/>
      <c r="H97" s="9"/>
    </row>
    <row r="98" ht="15.75" customHeight="1">
      <c r="A98" s="9"/>
      <c r="B98" s="9"/>
      <c r="C98" s="9"/>
      <c r="D98" s="9"/>
      <c r="E98" s="9"/>
      <c r="F98" s="9"/>
      <c r="G98" s="9"/>
      <c r="H98" s="9"/>
    </row>
    <row r="99" ht="15.75" customHeight="1">
      <c r="A99" s="9"/>
      <c r="B99" s="9"/>
      <c r="C99" s="9"/>
      <c r="D99" s="9"/>
      <c r="E99" s="9"/>
      <c r="F99" s="9"/>
      <c r="G99" s="9"/>
      <c r="H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J171" s="11" t="s">
        <v>44</v>
      </c>
    </row>
    <row r="172" ht="15.75" customHeight="1">
      <c r="A172" s="9"/>
      <c r="B172" s="9"/>
      <c r="C172" s="9"/>
      <c r="D172" s="9"/>
      <c r="E172" s="9"/>
      <c r="F172" s="9"/>
      <c r="G172" s="9"/>
      <c r="H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</row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H1"/>
    <mergeCell ref="A3:H3"/>
    <mergeCell ref="A5:D5"/>
    <mergeCell ref="E5:H5"/>
    <mergeCell ref="A13:H13"/>
    <mergeCell ref="A19:H19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0"/>
    <col customWidth="1" min="2" max="2" width="28.0"/>
    <col customWidth="1" min="3" max="3" width="18.0"/>
    <col customWidth="1" min="4" max="4" width="26.0"/>
    <col customWidth="1" min="5" max="5" width="44.0"/>
    <col customWidth="1" min="6" max="6" width="48.0"/>
    <col customWidth="1" min="7" max="7" width="18.0"/>
    <col customWidth="1" min="8" max="8" width="12.0"/>
  </cols>
  <sheetData>
    <row r="1" ht="31.5" customHeight="1">
      <c r="A1" s="1" t="s">
        <v>386</v>
      </c>
    </row>
    <row r="2">
      <c r="A2" s="12" t="s">
        <v>387</v>
      </c>
    </row>
    <row r="3">
      <c r="A3" s="2"/>
      <c r="B3" s="2"/>
      <c r="C3" s="2"/>
      <c r="D3" s="2"/>
      <c r="E3" s="2"/>
      <c r="F3" s="2"/>
      <c r="G3" s="2"/>
      <c r="H3" s="2"/>
    </row>
    <row r="4">
      <c r="A4" s="13" t="s">
        <v>168</v>
      </c>
      <c r="B4" s="13" t="s">
        <v>388</v>
      </c>
      <c r="C4" s="13" t="s">
        <v>173</v>
      </c>
      <c r="D4" s="13" t="s">
        <v>389</v>
      </c>
      <c r="E4" s="13" t="s">
        <v>153</v>
      </c>
      <c r="F4" s="13" t="s">
        <v>233</v>
      </c>
      <c r="G4" s="13" t="s">
        <v>390</v>
      </c>
      <c r="H4" s="13" t="s">
        <v>391</v>
      </c>
    </row>
    <row r="5">
      <c r="A5" s="14" t="s">
        <v>392</v>
      </c>
      <c r="B5" s="2" t="s">
        <v>393</v>
      </c>
      <c r="C5" s="24">
        <v>3000.0</v>
      </c>
      <c r="D5" s="2" t="s">
        <v>394</v>
      </c>
      <c r="E5" s="2" t="s">
        <v>395</v>
      </c>
      <c r="F5" s="2" t="s">
        <v>396</v>
      </c>
      <c r="G5" s="2" t="s">
        <v>397</v>
      </c>
      <c r="H5" s="2"/>
    </row>
    <row r="6">
      <c r="A6" s="14" t="s">
        <v>398</v>
      </c>
      <c r="B6" s="2" t="s">
        <v>399</v>
      </c>
      <c r="C6" s="24">
        <v>3000.0</v>
      </c>
      <c r="D6" s="2" t="s">
        <v>400</v>
      </c>
      <c r="E6" s="2" t="s">
        <v>401</v>
      </c>
      <c r="F6" s="2" t="s">
        <v>402</v>
      </c>
      <c r="G6" s="2" t="s">
        <v>397</v>
      </c>
      <c r="H6" s="2"/>
    </row>
    <row r="7">
      <c r="A7" s="14" t="s">
        <v>403</v>
      </c>
      <c r="B7" s="2" t="s">
        <v>404</v>
      </c>
      <c r="C7" s="24">
        <v>3200.0</v>
      </c>
      <c r="D7" s="2" t="s">
        <v>405</v>
      </c>
      <c r="E7" s="2" t="s">
        <v>401</v>
      </c>
      <c r="F7" s="2" t="s">
        <v>406</v>
      </c>
      <c r="G7" s="2" t="s">
        <v>397</v>
      </c>
      <c r="H7" s="2"/>
    </row>
    <row r="8">
      <c r="A8" s="14" t="s">
        <v>407</v>
      </c>
      <c r="B8" s="2" t="s">
        <v>408</v>
      </c>
      <c r="C8" s="24">
        <v>2850.0</v>
      </c>
      <c r="D8" s="2" t="s">
        <v>409</v>
      </c>
      <c r="E8" s="2" t="s">
        <v>395</v>
      </c>
      <c r="F8" s="2" t="s">
        <v>410</v>
      </c>
      <c r="G8" s="2" t="s">
        <v>397</v>
      </c>
      <c r="H8" s="2"/>
    </row>
    <row r="9">
      <c r="A9" s="14" t="s">
        <v>411</v>
      </c>
      <c r="B9" s="2" t="s">
        <v>412</v>
      </c>
      <c r="C9" s="24">
        <v>2250.0</v>
      </c>
      <c r="D9" s="2" t="s">
        <v>413</v>
      </c>
      <c r="E9" s="2" t="s">
        <v>414</v>
      </c>
      <c r="F9" s="2" t="s">
        <v>415</v>
      </c>
      <c r="G9" s="2" t="s">
        <v>397</v>
      </c>
      <c r="H9" s="2"/>
    </row>
    <row r="10">
      <c r="A10" s="14" t="s">
        <v>416</v>
      </c>
      <c r="B10" s="2" t="s">
        <v>417</v>
      </c>
      <c r="C10" s="24">
        <v>3200.0</v>
      </c>
      <c r="D10" s="2" t="s">
        <v>418</v>
      </c>
      <c r="E10" s="2" t="s">
        <v>401</v>
      </c>
      <c r="F10" s="2" t="s">
        <v>419</v>
      </c>
      <c r="G10" s="2" t="s">
        <v>397</v>
      </c>
      <c r="H10" s="2"/>
    </row>
    <row r="11">
      <c r="A11" s="14" t="s">
        <v>420</v>
      </c>
      <c r="B11" s="2" t="s">
        <v>421</v>
      </c>
      <c r="C11" s="24">
        <v>3200.0</v>
      </c>
      <c r="D11" s="2" t="s">
        <v>422</v>
      </c>
      <c r="E11" s="2" t="s">
        <v>401</v>
      </c>
      <c r="F11" s="2" t="s">
        <v>423</v>
      </c>
      <c r="G11" s="2" t="s">
        <v>397</v>
      </c>
      <c r="H11" s="2"/>
    </row>
    <row r="12">
      <c r="A12" s="14" t="s">
        <v>424</v>
      </c>
      <c r="B12" s="2" t="s">
        <v>425</v>
      </c>
      <c r="C12" s="24">
        <v>3000.0</v>
      </c>
      <c r="D12" s="2" t="s">
        <v>426</v>
      </c>
      <c r="E12" s="2" t="s">
        <v>427</v>
      </c>
      <c r="F12" s="2" t="s">
        <v>428</v>
      </c>
      <c r="G12" s="2" t="s">
        <v>397</v>
      </c>
      <c r="H12" s="2"/>
    </row>
    <row r="13">
      <c r="A13" s="14" t="s">
        <v>429</v>
      </c>
      <c r="B13" s="2" t="s">
        <v>430</v>
      </c>
      <c r="C13" s="24">
        <v>2850.0</v>
      </c>
      <c r="D13" s="2" t="s">
        <v>409</v>
      </c>
      <c r="E13" s="2" t="s">
        <v>401</v>
      </c>
      <c r="F13" s="2" t="s">
        <v>431</v>
      </c>
      <c r="G13" s="2" t="s">
        <v>397</v>
      </c>
      <c r="H13" s="2"/>
    </row>
    <row r="14">
      <c r="A14" s="14" t="s">
        <v>432</v>
      </c>
      <c r="B14" s="2" t="s">
        <v>433</v>
      </c>
      <c r="C14" s="24">
        <v>2650.0</v>
      </c>
      <c r="D14" s="2" t="s">
        <v>434</v>
      </c>
      <c r="E14" s="2" t="s">
        <v>401</v>
      </c>
      <c r="F14" s="2" t="s">
        <v>435</v>
      </c>
      <c r="G14" s="2" t="s">
        <v>397</v>
      </c>
      <c r="H14" s="2"/>
    </row>
    <row r="15">
      <c r="A15" s="14" t="s">
        <v>436</v>
      </c>
      <c r="B15" s="2" t="s">
        <v>437</v>
      </c>
      <c r="C15" s="24">
        <v>2500.0</v>
      </c>
      <c r="D15" s="2" t="s">
        <v>434</v>
      </c>
      <c r="E15" s="2" t="s">
        <v>401</v>
      </c>
      <c r="F15" s="2" t="s">
        <v>438</v>
      </c>
      <c r="G15" s="2" t="s">
        <v>397</v>
      </c>
      <c r="H15" s="2"/>
    </row>
    <row r="16">
      <c r="A16" s="14" t="s">
        <v>439</v>
      </c>
      <c r="B16" s="2" t="s">
        <v>440</v>
      </c>
      <c r="C16" s="24">
        <v>3300.0</v>
      </c>
      <c r="D16" s="2" t="s">
        <v>422</v>
      </c>
      <c r="E16" s="2" t="s">
        <v>401</v>
      </c>
      <c r="F16" s="2" t="s">
        <v>441</v>
      </c>
      <c r="G16" s="2" t="s">
        <v>397</v>
      </c>
      <c r="H16" s="2"/>
    </row>
    <row r="17">
      <c r="A17" s="14" t="s">
        <v>442</v>
      </c>
      <c r="B17" s="2" t="s">
        <v>443</v>
      </c>
      <c r="C17" s="24">
        <v>2150.0</v>
      </c>
      <c r="D17" s="2" t="s">
        <v>444</v>
      </c>
      <c r="E17" s="2" t="s">
        <v>414</v>
      </c>
      <c r="F17" s="2" t="s">
        <v>445</v>
      </c>
      <c r="G17" s="2" t="s">
        <v>397</v>
      </c>
      <c r="H17" s="2"/>
    </row>
    <row r="18">
      <c r="A18" s="14" t="s">
        <v>446</v>
      </c>
      <c r="B18" s="2" t="s">
        <v>447</v>
      </c>
      <c r="C18" s="24">
        <v>2400.0</v>
      </c>
      <c r="D18" s="2" t="s">
        <v>448</v>
      </c>
      <c r="E18" s="2" t="s">
        <v>414</v>
      </c>
      <c r="F18" s="2" t="s">
        <v>449</v>
      </c>
      <c r="G18" s="2" t="s">
        <v>397</v>
      </c>
      <c r="H18" s="2"/>
    </row>
    <row r="19">
      <c r="A19" s="14" t="s">
        <v>450</v>
      </c>
      <c r="B19" s="2" t="s">
        <v>451</v>
      </c>
      <c r="C19" s="24">
        <v>2600.0</v>
      </c>
      <c r="D19" s="2" t="s">
        <v>452</v>
      </c>
      <c r="E19" s="2" t="s">
        <v>427</v>
      </c>
      <c r="F19" s="2" t="s">
        <v>453</v>
      </c>
      <c r="G19" s="2" t="s">
        <v>397</v>
      </c>
      <c r="H19" s="2"/>
    </row>
    <row r="20">
      <c r="A20" s="14" t="s">
        <v>454</v>
      </c>
      <c r="B20" s="2" t="s">
        <v>455</v>
      </c>
      <c r="C20" s="24">
        <v>2100.0</v>
      </c>
      <c r="D20" s="2" t="s">
        <v>456</v>
      </c>
      <c r="E20" s="2" t="s">
        <v>414</v>
      </c>
      <c r="F20" s="2" t="s">
        <v>457</v>
      </c>
      <c r="G20" s="2" t="s">
        <v>397</v>
      </c>
      <c r="H20" s="2"/>
    </row>
    <row r="21" ht="15.75" customHeight="1">
      <c r="A21" s="14" t="s">
        <v>458</v>
      </c>
      <c r="B21" s="2" t="s">
        <v>459</v>
      </c>
      <c r="C21" s="24">
        <v>3250.0</v>
      </c>
      <c r="D21" s="2" t="s">
        <v>460</v>
      </c>
      <c r="E21" s="2" t="s">
        <v>401</v>
      </c>
      <c r="F21" s="2" t="s">
        <v>461</v>
      </c>
      <c r="G21" s="2" t="s">
        <v>397</v>
      </c>
      <c r="H21" s="2"/>
    </row>
    <row r="22" ht="15.75" customHeight="1">
      <c r="A22" s="14" t="s">
        <v>462</v>
      </c>
      <c r="B22" s="2" t="s">
        <v>463</v>
      </c>
      <c r="C22" s="24">
        <v>2750.0</v>
      </c>
      <c r="D22" s="2" t="s">
        <v>464</v>
      </c>
      <c r="E22" s="2" t="s">
        <v>401</v>
      </c>
      <c r="F22" s="2" t="s">
        <v>465</v>
      </c>
      <c r="G22" s="2" t="s">
        <v>397</v>
      </c>
      <c r="H22" s="2"/>
    </row>
    <row r="23" ht="15.75" customHeight="1">
      <c r="A23" s="2"/>
      <c r="B23" s="2"/>
      <c r="C23" s="2"/>
      <c r="D23" s="2"/>
      <c r="E23" s="2"/>
      <c r="F23" s="2"/>
      <c r="G23" s="2"/>
      <c r="H23" s="2"/>
    </row>
    <row r="24" ht="15.75" customHeight="1">
      <c r="A24" s="2"/>
      <c r="B24" s="2"/>
      <c r="C24" s="2"/>
      <c r="D24" s="2"/>
      <c r="E24" s="2"/>
      <c r="F24" s="2"/>
      <c r="G24" s="2"/>
      <c r="H24" s="2"/>
    </row>
    <row r="25" ht="15.75" customHeight="1">
      <c r="A25" s="2"/>
      <c r="B25" s="2"/>
      <c r="C25" s="2"/>
      <c r="D25" s="2"/>
      <c r="E25" s="2"/>
      <c r="F25" s="2"/>
      <c r="G25" s="2"/>
      <c r="H25" s="2"/>
    </row>
    <row r="26" ht="15.75" customHeight="1">
      <c r="A26" s="2"/>
      <c r="B26" s="2"/>
      <c r="C26" s="2"/>
      <c r="D26" s="2"/>
      <c r="E26" s="2"/>
      <c r="F26" s="2"/>
      <c r="G26" s="2"/>
      <c r="H26" s="2"/>
    </row>
    <row r="27" ht="15.75" customHeight="1">
      <c r="A27" s="2"/>
      <c r="B27" s="2"/>
      <c r="C27" s="2"/>
      <c r="D27" s="2"/>
      <c r="E27" s="2"/>
      <c r="F27" s="2"/>
      <c r="G27" s="2"/>
      <c r="H27" s="2"/>
    </row>
    <row r="28" ht="15.75" customHeight="1">
      <c r="A28" s="2"/>
      <c r="B28" s="2"/>
      <c r="C28" s="2"/>
      <c r="D28" s="2"/>
      <c r="E28" s="2"/>
      <c r="F28" s="2"/>
      <c r="G28" s="2"/>
      <c r="H28" s="2"/>
    </row>
    <row r="29" ht="15.75" customHeight="1">
      <c r="A29" s="2"/>
      <c r="B29" s="2"/>
      <c r="C29" s="2"/>
      <c r="D29" s="2"/>
      <c r="E29" s="2"/>
      <c r="F29" s="2"/>
      <c r="G29" s="2"/>
      <c r="H29" s="2"/>
    </row>
    <row r="30" ht="15.75" customHeight="1">
      <c r="A30" s="2"/>
      <c r="B30" s="2"/>
      <c r="C30" s="2"/>
      <c r="D30" s="2"/>
      <c r="E30" s="2"/>
      <c r="F30" s="2"/>
      <c r="G30" s="2"/>
      <c r="H30" s="2"/>
    </row>
    <row r="31" ht="15.75" customHeight="1">
      <c r="A31" s="9"/>
      <c r="B31" s="9"/>
      <c r="C31" s="9"/>
      <c r="D31" s="9"/>
      <c r="E31" s="9"/>
      <c r="F31" s="9"/>
      <c r="G31" s="9"/>
      <c r="H31" s="9"/>
    </row>
    <row r="32" ht="15.75" customHeight="1">
      <c r="A32" s="9"/>
      <c r="B32" s="9"/>
      <c r="C32" s="9"/>
      <c r="D32" s="9"/>
      <c r="E32" s="9"/>
      <c r="F32" s="9"/>
      <c r="G32" s="9"/>
      <c r="H32" s="9"/>
    </row>
    <row r="33" ht="15.75" customHeight="1">
      <c r="A33" s="9"/>
      <c r="B33" s="9"/>
      <c r="C33" s="9"/>
      <c r="D33" s="9"/>
      <c r="E33" s="9"/>
      <c r="F33" s="9"/>
      <c r="G33" s="9"/>
      <c r="H33" s="9"/>
    </row>
    <row r="34" ht="15.75" customHeight="1">
      <c r="A34" s="9"/>
      <c r="B34" s="9"/>
      <c r="C34" s="9"/>
      <c r="D34" s="9"/>
      <c r="E34" s="9"/>
      <c r="F34" s="9"/>
      <c r="G34" s="9"/>
      <c r="H34" s="9"/>
    </row>
    <row r="35" ht="15.75" customHeight="1">
      <c r="A35" s="9"/>
      <c r="B35" s="9"/>
      <c r="C35" s="9"/>
      <c r="D35" s="9"/>
      <c r="E35" s="9"/>
      <c r="F35" s="9"/>
      <c r="G35" s="9"/>
      <c r="H35" s="9"/>
    </row>
    <row r="36" ht="15.75" customHeight="1">
      <c r="A36" s="9"/>
      <c r="B36" s="9"/>
      <c r="C36" s="9"/>
      <c r="D36" s="9"/>
      <c r="E36" s="9"/>
      <c r="F36" s="9"/>
      <c r="G36" s="9"/>
      <c r="H36" s="9"/>
    </row>
    <row r="37" ht="15.75" customHeight="1">
      <c r="A37" s="9"/>
      <c r="B37" s="9"/>
      <c r="C37" s="9"/>
      <c r="D37" s="9"/>
      <c r="E37" s="9"/>
      <c r="F37" s="9"/>
      <c r="G37" s="9"/>
      <c r="H37" s="9"/>
    </row>
    <row r="38" ht="15.75" customHeight="1">
      <c r="A38" s="9"/>
      <c r="B38" s="9"/>
      <c r="C38" s="9"/>
      <c r="D38" s="9"/>
      <c r="E38" s="9"/>
      <c r="F38" s="9"/>
      <c r="G38" s="9"/>
      <c r="H38" s="9"/>
    </row>
    <row r="39" ht="15.75" customHeight="1">
      <c r="A39" s="9"/>
      <c r="B39" s="9"/>
      <c r="C39" s="9"/>
      <c r="D39" s="9"/>
      <c r="E39" s="9"/>
      <c r="F39" s="9"/>
      <c r="G39" s="9"/>
      <c r="H39" s="9"/>
    </row>
    <row r="40" ht="15.75" customHeight="1">
      <c r="A40" s="9"/>
      <c r="B40" s="9"/>
      <c r="C40" s="9"/>
      <c r="D40" s="9"/>
      <c r="E40" s="9"/>
      <c r="F40" s="9"/>
      <c r="G40" s="9"/>
      <c r="H40" s="9"/>
    </row>
    <row r="41" ht="15.75" customHeight="1">
      <c r="A41" s="9"/>
      <c r="B41" s="9"/>
      <c r="C41" s="9"/>
      <c r="D41" s="9"/>
      <c r="E41" s="9"/>
      <c r="F41" s="9"/>
      <c r="G41" s="9"/>
      <c r="H41" s="9"/>
    </row>
    <row r="42" ht="15.75" customHeight="1">
      <c r="A42" s="9"/>
      <c r="B42" s="9"/>
      <c r="C42" s="9"/>
      <c r="D42" s="9"/>
      <c r="E42" s="9"/>
      <c r="F42" s="9"/>
      <c r="G42" s="9"/>
      <c r="H42" s="9"/>
    </row>
    <row r="43" ht="15.75" customHeight="1">
      <c r="A43" s="9"/>
      <c r="B43" s="9"/>
      <c r="C43" s="9"/>
      <c r="D43" s="9"/>
      <c r="E43" s="9"/>
      <c r="F43" s="9"/>
      <c r="G43" s="9"/>
      <c r="H43" s="9"/>
    </row>
    <row r="44" ht="15.75" customHeight="1">
      <c r="A44" s="9"/>
      <c r="B44" s="9"/>
      <c r="C44" s="9"/>
      <c r="D44" s="9"/>
      <c r="E44" s="9"/>
      <c r="F44" s="9"/>
      <c r="G44" s="9"/>
      <c r="H44" s="9"/>
    </row>
    <row r="45" ht="15.75" customHeight="1">
      <c r="A45" s="9"/>
      <c r="B45" s="9"/>
      <c r="C45" s="9"/>
      <c r="D45" s="9"/>
      <c r="E45" s="9"/>
      <c r="F45" s="9"/>
      <c r="G45" s="9"/>
      <c r="H45" s="9"/>
    </row>
    <row r="46" ht="15.75" customHeight="1">
      <c r="A46" s="9"/>
      <c r="B46" s="9"/>
      <c r="C46" s="9"/>
      <c r="D46" s="9"/>
      <c r="E46" s="9"/>
      <c r="F46" s="9"/>
      <c r="G46" s="9"/>
      <c r="H46" s="9"/>
    </row>
    <row r="47" ht="15.75" customHeight="1">
      <c r="A47" s="9"/>
      <c r="B47" s="9"/>
      <c r="C47" s="9"/>
      <c r="D47" s="9"/>
      <c r="E47" s="9"/>
      <c r="F47" s="9"/>
      <c r="G47" s="9"/>
      <c r="H47" s="9"/>
    </row>
    <row r="48" ht="15.75" customHeight="1">
      <c r="A48" s="9"/>
      <c r="B48" s="9"/>
      <c r="C48" s="9"/>
      <c r="D48" s="9"/>
      <c r="E48" s="9"/>
      <c r="F48" s="9"/>
      <c r="G48" s="9"/>
      <c r="H48" s="9"/>
    </row>
    <row r="49" ht="15.75" customHeight="1">
      <c r="A49" s="9"/>
      <c r="B49" s="9"/>
      <c r="C49" s="9"/>
      <c r="D49" s="9"/>
      <c r="E49" s="9"/>
      <c r="F49" s="9"/>
      <c r="G49" s="9"/>
      <c r="H49" s="9"/>
    </row>
    <row r="50" ht="15.75" customHeight="1">
      <c r="A50" s="9"/>
      <c r="B50" s="9"/>
      <c r="C50" s="9"/>
      <c r="D50" s="9"/>
      <c r="E50" s="9"/>
      <c r="F50" s="9"/>
      <c r="G50" s="9"/>
      <c r="H50" s="9"/>
    </row>
    <row r="51" ht="15.75" customHeight="1">
      <c r="A51" s="9"/>
      <c r="B51" s="9"/>
      <c r="C51" s="9"/>
      <c r="D51" s="9"/>
      <c r="E51" s="9"/>
      <c r="F51" s="9"/>
      <c r="G51" s="9"/>
      <c r="H51" s="9"/>
    </row>
    <row r="52" ht="15.75" customHeight="1">
      <c r="A52" s="9"/>
      <c r="B52" s="9"/>
      <c r="C52" s="9"/>
      <c r="D52" s="9"/>
      <c r="E52" s="9"/>
      <c r="F52" s="9"/>
      <c r="G52" s="9"/>
      <c r="H52" s="9"/>
    </row>
    <row r="53" ht="15.75" customHeight="1">
      <c r="A53" s="9"/>
      <c r="B53" s="9"/>
      <c r="C53" s="9"/>
      <c r="D53" s="9"/>
      <c r="E53" s="9"/>
      <c r="F53" s="9"/>
      <c r="G53" s="9"/>
      <c r="H53" s="9"/>
    </row>
    <row r="54" ht="15.75" customHeight="1">
      <c r="A54" s="9"/>
      <c r="B54" s="9"/>
      <c r="C54" s="9"/>
      <c r="D54" s="9"/>
      <c r="E54" s="9"/>
      <c r="F54" s="9"/>
      <c r="G54" s="9"/>
      <c r="H54" s="9"/>
    </row>
    <row r="55" ht="15.75" customHeight="1">
      <c r="A55" s="9"/>
      <c r="B55" s="9"/>
      <c r="C55" s="9"/>
      <c r="D55" s="9"/>
      <c r="E55" s="9"/>
      <c r="F55" s="9"/>
      <c r="G55" s="9"/>
      <c r="H55" s="9"/>
    </row>
    <row r="56" ht="15.75" customHeight="1">
      <c r="A56" s="9"/>
      <c r="B56" s="9"/>
      <c r="C56" s="9"/>
      <c r="D56" s="9"/>
      <c r="E56" s="9"/>
      <c r="F56" s="9"/>
      <c r="G56" s="9"/>
      <c r="H56" s="9"/>
    </row>
    <row r="57" ht="15.75" customHeight="1">
      <c r="A57" s="9"/>
      <c r="B57" s="9"/>
      <c r="C57" s="9"/>
      <c r="D57" s="9"/>
      <c r="E57" s="9"/>
      <c r="F57" s="9"/>
      <c r="G57" s="9"/>
      <c r="H57" s="9"/>
    </row>
    <row r="58" ht="15.75" customHeight="1">
      <c r="A58" s="9"/>
      <c r="B58" s="9"/>
      <c r="C58" s="9"/>
      <c r="D58" s="9"/>
      <c r="E58" s="9"/>
      <c r="F58" s="9"/>
      <c r="G58" s="9"/>
      <c r="H58" s="9"/>
    </row>
    <row r="59" ht="15.75" customHeight="1">
      <c r="A59" s="9"/>
      <c r="B59" s="9"/>
      <c r="C59" s="9"/>
      <c r="D59" s="9"/>
      <c r="E59" s="9"/>
      <c r="F59" s="9"/>
      <c r="G59" s="9"/>
      <c r="H59" s="9"/>
    </row>
    <row r="60" ht="15.75" customHeight="1">
      <c r="A60" s="9"/>
      <c r="B60" s="9"/>
      <c r="C60" s="9"/>
      <c r="D60" s="9"/>
      <c r="E60" s="9"/>
      <c r="F60" s="9"/>
      <c r="G60" s="9"/>
      <c r="H60" s="9"/>
    </row>
    <row r="61" ht="15.75" customHeight="1">
      <c r="A61" s="9"/>
      <c r="B61" s="9"/>
      <c r="C61" s="9"/>
      <c r="D61" s="9"/>
      <c r="E61" s="9"/>
      <c r="F61" s="9"/>
      <c r="G61" s="9"/>
      <c r="H61" s="9"/>
    </row>
    <row r="62" ht="15.75" customHeight="1">
      <c r="A62" s="9"/>
      <c r="B62" s="9"/>
      <c r="C62" s="9"/>
      <c r="D62" s="9"/>
      <c r="E62" s="9"/>
      <c r="F62" s="9"/>
      <c r="G62" s="9"/>
      <c r="H62" s="9"/>
    </row>
    <row r="63" ht="15.75" customHeight="1">
      <c r="A63" s="9"/>
      <c r="B63" s="9"/>
      <c r="C63" s="9"/>
      <c r="D63" s="9"/>
      <c r="E63" s="9"/>
      <c r="F63" s="9"/>
      <c r="G63" s="9"/>
      <c r="H63" s="9"/>
    </row>
    <row r="64" ht="15.75" customHeight="1">
      <c r="A64" s="9"/>
      <c r="B64" s="9"/>
      <c r="C64" s="9"/>
      <c r="D64" s="9"/>
      <c r="E64" s="9"/>
      <c r="F64" s="9"/>
      <c r="G64" s="9"/>
      <c r="H64" s="9"/>
    </row>
    <row r="65" ht="15.75" customHeight="1">
      <c r="A65" s="9"/>
      <c r="B65" s="9"/>
      <c r="C65" s="9"/>
      <c r="D65" s="9"/>
      <c r="E65" s="9"/>
      <c r="F65" s="9"/>
      <c r="G65" s="9"/>
      <c r="H65" s="9"/>
    </row>
    <row r="66" ht="15.75" customHeight="1">
      <c r="A66" s="9"/>
      <c r="B66" s="9"/>
      <c r="C66" s="9"/>
      <c r="D66" s="9"/>
      <c r="E66" s="9"/>
      <c r="F66" s="9"/>
      <c r="G66" s="9"/>
      <c r="H66" s="9"/>
    </row>
    <row r="67" ht="15.75" customHeight="1">
      <c r="A67" s="9"/>
      <c r="B67" s="9"/>
      <c r="C67" s="9"/>
      <c r="D67" s="9"/>
      <c r="E67" s="9"/>
      <c r="F67" s="9"/>
      <c r="G67" s="9"/>
      <c r="H67" s="9"/>
    </row>
    <row r="68" ht="15.75" customHeight="1">
      <c r="A68" s="9"/>
      <c r="B68" s="9"/>
      <c r="C68" s="9"/>
      <c r="D68" s="9"/>
      <c r="E68" s="9"/>
      <c r="F68" s="9"/>
      <c r="G68" s="9"/>
      <c r="H68" s="9"/>
    </row>
    <row r="69" ht="15.75" customHeight="1">
      <c r="A69" s="9"/>
      <c r="B69" s="9"/>
      <c r="C69" s="9"/>
      <c r="D69" s="9"/>
      <c r="E69" s="9"/>
      <c r="F69" s="9"/>
      <c r="G69" s="9"/>
      <c r="H69" s="9"/>
    </row>
    <row r="70" ht="15.75" customHeight="1">
      <c r="A70" s="9"/>
      <c r="B70" s="9"/>
      <c r="C70" s="9"/>
      <c r="D70" s="9"/>
      <c r="E70" s="9"/>
      <c r="F70" s="9"/>
      <c r="G70" s="9"/>
      <c r="H70" s="9"/>
    </row>
    <row r="71" ht="15.75" customHeight="1">
      <c r="A71" s="9"/>
      <c r="B71" s="9"/>
      <c r="C71" s="9"/>
      <c r="D71" s="9"/>
      <c r="E71" s="9"/>
      <c r="F71" s="9"/>
      <c r="G71" s="9"/>
      <c r="H71" s="9"/>
    </row>
    <row r="72" ht="15.75" customHeight="1">
      <c r="A72" s="9"/>
      <c r="B72" s="9"/>
      <c r="C72" s="9"/>
      <c r="D72" s="9"/>
      <c r="E72" s="9"/>
      <c r="F72" s="9"/>
      <c r="G72" s="9"/>
      <c r="H72" s="9"/>
    </row>
    <row r="73" ht="15.75" customHeight="1">
      <c r="A73" s="9"/>
      <c r="B73" s="9"/>
      <c r="C73" s="9"/>
      <c r="D73" s="9"/>
      <c r="E73" s="9"/>
      <c r="F73" s="9"/>
      <c r="G73" s="9"/>
      <c r="H73" s="9"/>
    </row>
    <row r="74" ht="15.75" customHeight="1">
      <c r="A74" s="9"/>
      <c r="B74" s="9"/>
      <c r="C74" s="9"/>
      <c r="D74" s="9"/>
      <c r="E74" s="9"/>
      <c r="F74" s="9"/>
      <c r="G74" s="9"/>
      <c r="H74" s="9"/>
    </row>
    <row r="75" ht="15.75" customHeight="1">
      <c r="A75" s="9"/>
      <c r="B75" s="9"/>
      <c r="C75" s="9"/>
      <c r="D75" s="9"/>
      <c r="E75" s="9"/>
      <c r="F75" s="9"/>
      <c r="G75" s="9"/>
      <c r="H75" s="9"/>
    </row>
    <row r="76" ht="15.75" customHeight="1">
      <c r="A76" s="9"/>
      <c r="B76" s="9"/>
      <c r="C76" s="9"/>
      <c r="D76" s="9"/>
      <c r="E76" s="9"/>
      <c r="F76" s="9"/>
      <c r="G76" s="9"/>
      <c r="H76" s="9"/>
    </row>
    <row r="77" ht="15.75" customHeight="1">
      <c r="A77" s="9"/>
      <c r="B77" s="9"/>
      <c r="C77" s="9"/>
      <c r="D77" s="9"/>
      <c r="E77" s="9"/>
      <c r="F77" s="9"/>
      <c r="G77" s="9"/>
      <c r="H77" s="9"/>
    </row>
    <row r="78" ht="15.75" customHeight="1">
      <c r="A78" s="9"/>
      <c r="B78" s="9"/>
      <c r="C78" s="9"/>
      <c r="D78" s="9"/>
      <c r="E78" s="9"/>
      <c r="F78" s="9"/>
      <c r="G78" s="9"/>
      <c r="H78" s="9"/>
    </row>
    <row r="79" ht="15.75" customHeight="1">
      <c r="A79" s="9"/>
      <c r="B79" s="9"/>
      <c r="C79" s="9"/>
      <c r="D79" s="9"/>
      <c r="E79" s="9"/>
      <c r="F79" s="9"/>
      <c r="G79" s="9"/>
      <c r="H79" s="9"/>
    </row>
    <row r="80" ht="15.75" customHeight="1">
      <c r="A80" s="9"/>
      <c r="B80" s="9"/>
      <c r="C80" s="9"/>
      <c r="D80" s="9"/>
      <c r="E80" s="9"/>
      <c r="F80" s="9"/>
      <c r="G80" s="9"/>
      <c r="H80" s="9"/>
    </row>
    <row r="81" ht="15.75" customHeight="1">
      <c r="A81" s="9"/>
      <c r="B81" s="9"/>
      <c r="C81" s="9"/>
      <c r="D81" s="9"/>
      <c r="E81" s="9"/>
      <c r="F81" s="9"/>
      <c r="G81" s="9"/>
      <c r="H81" s="9"/>
    </row>
    <row r="82" ht="15.75" customHeight="1">
      <c r="A82" s="9"/>
      <c r="B82" s="9"/>
      <c r="C82" s="9"/>
      <c r="D82" s="9"/>
      <c r="E82" s="9"/>
      <c r="F82" s="9"/>
      <c r="G82" s="9"/>
      <c r="H82" s="9"/>
    </row>
    <row r="83" ht="15.75" customHeight="1">
      <c r="A83" s="9"/>
      <c r="B83" s="9"/>
      <c r="C83" s="9"/>
      <c r="D83" s="9"/>
      <c r="E83" s="9"/>
      <c r="F83" s="9"/>
      <c r="G83" s="9"/>
      <c r="H83" s="9"/>
    </row>
    <row r="84" ht="15.75" customHeight="1">
      <c r="A84" s="9"/>
      <c r="B84" s="9"/>
      <c r="C84" s="9"/>
      <c r="D84" s="9"/>
      <c r="E84" s="9"/>
      <c r="F84" s="9"/>
      <c r="G84" s="9"/>
      <c r="H84" s="9"/>
    </row>
    <row r="85" ht="15.75" customHeight="1">
      <c r="A85" s="9"/>
      <c r="B85" s="9"/>
      <c r="C85" s="9"/>
      <c r="D85" s="9"/>
      <c r="E85" s="9"/>
      <c r="F85" s="9"/>
      <c r="G85" s="9"/>
      <c r="H85" s="9"/>
    </row>
    <row r="86" ht="15.75" customHeight="1">
      <c r="A86" s="9"/>
      <c r="B86" s="9"/>
      <c r="C86" s="9"/>
      <c r="D86" s="9"/>
      <c r="E86" s="9"/>
      <c r="F86" s="9"/>
      <c r="G86" s="9"/>
      <c r="H86" s="9"/>
    </row>
    <row r="87" ht="15.75" customHeight="1">
      <c r="A87" s="9"/>
      <c r="B87" s="9"/>
      <c r="C87" s="9"/>
      <c r="D87" s="9"/>
      <c r="E87" s="9"/>
      <c r="F87" s="9"/>
      <c r="G87" s="9"/>
      <c r="H87" s="9"/>
    </row>
    <row r="88" ht="15.75" customHeight="1">
      <c r="A88" s="9"/>
      <c r="B88" s="9"/>
      <c r="C88" s="9"/>
      <c r="D88" s="9"/>
      <c r="E88" s="9"/>
      <c r="F88" s="9"/>
      <c r="G88" s="9"/>
      <c r="H88" s="9"/>
    </row>
    <row r="89" ht="15.75" customHeight="1">
      <c r="A89" s="9"/>
      <c r="B89" s="9"/>
      <c r="C89" s="9"/>
      <c r="D89" s="9"/>
      <c r="E89" s="9"/>
      <c r="F89" s="9"/>
      <c r="G89" s="9"/>
      <c r="H89" s="9"/>
    </row>
    <row r="90" ht="15.75" customHeight="1">
      <c r="A90" s="9"/>
      <c r="B90" s="9"/>
      <c r="C90" s="9"/>
      <c r="D90" s="9"/>
      <c r="E90" s="9"/>
      <c r="F90" s="9"/>
      <c r="G90" s="9"/>
      <c r="H90" s="9"/>
    </row>
    <row r="91" ht="15.75" customHeight="1">
      <c r="A91" s="9"/>
      <c r="B91" s="9"/>
      <c r="C91" s="9"/>
      <c r="D91" s="9"/>
      <c r="E91" s="9"/>
      <c r="F91" s="9"/>
      <c r="G91" s="9"/>
      <c r="H91" s="9"/>
    </row>
    <row r="92" ht="15.75" customHeight="1">
      <c r="A92" s="9"/>
      <c r="B92" s="9"/>
      <c r="C92" s="9"/>
      <c r="D92" s="9"/>
      <c r="E92" s="9"/>
      <c r="F92" s="9"/>
      <c r="G92" s="9"/>
      <c r="H92" s="9"/>
    </row>
    <row r="93" ht="15.75" customHeight="1">
      <c r="A93" s="9"/>
      <c r="B93" s="9"/>
      <c r="C93" s="9"/>
      <c r="D93" s="9"/>
      <c r="E93" s="9"/>
      <c r="F93" s="9"/>
      <c r="G93" s="9"/>
      <c r="H93" s="9"/>
    </row>
    <row r="94" ht="15.75" customHeight="1">
      <c r="A94" s="9"/>
      <c r="B94" s="9"/>
      <c r="C94" s="9"/>
      <c r="D94" s="9"/>
      <c r="E94" s="9"/>
      <c r="F94" s="9"/>
      <c r="G94" s="9"/>
      <c r="H94" s="9"/>
    </row>
    <row r="95" ht="15.75" customHeight="1">
      <c r="A95" s="9"/>
      <c r="B95" s="9"/>
      <c r="C95" s="9"/>
      <c r="D95" s="9"/>
      <c r="E95" s="9"/>
      <c r="F95" s="9"/>
      <c r="G95" s="9"/>
      <c r="H95" s="9"/>
    </row>
    <row r="96" ht="15.75" customHeight="1">
      <c r="A96" s="9"/>
      <c r="B96" s="9"/>
      <c r="C96" s="9"/>
      <c r="D96" s="9"/>
      <c r="E96" s="9"/>
      <c r="F96" s="9"/>
      <c r="G96" s="9"/>
      <c r="H96" s="9"/>
    </row>
    <row r="97" ht="15.75" customHeight="1">
      <c r="A97" s="9"/>
      <c r="B97" s="9"/>
      <c r="C97" s="9"/>
      <c r="D97" s="9"/>
      <c r="E97" s="9"/>
      <c r="F97" s="9"/>
      <c r="G97" s="9"/>
      <c r="H97" s="9"/>
    </row>
    <row r="98" ht="15.75" customHeight="1">
      <c r="A98" s="9"/>
      <c r="B98" s="9"/>
      <c r="C98" s="9"/>
      <c r="D98" s="9"/>
      <c r="E98" s="9"/>
      <c r="F98" s="9"/>
      <c r="G98" s="9"/>
      <c r="H98" s="9"/>
    </row>
    <row r="99" ht="15.75" customHeight="1">
      <c r="A99" s="9"/>
      <c r="B99" s="9"/>
      <c r="C99" s="9"/>
      <c r="D99" s="9"/>
      <c r="E99" s="9"/>
      <c r="F99" s="9"/>
      <c r="G99" s="9"/>
      <c r="H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</row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1"/>
    <mergeCell ref="A2:H2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75"/>
    <col customWidth="1" min="2" max="2" width="42.75"/>
    <col customWidth="1" min="3" max="3" width="11.5"/>
    <col customWidth="1" min="4" max="4" width="11.88"/>
    <col customWidth="1" min="5" max="5" width="28.0"/>
    <col customWidth="1" min="6" max="6" width="10.63"/>
    <col customWidth="1" min="7" max="7" width="5.25"/>
    <col customWidth="1" min="8" max="8" width="9.75"/>
    <col customWidth="1" min="9" max="9" width="6.75"/>
    <col customWidth="1" min="10" max="10" width="7.25"/>
    <col customWidth="1" min="11" max="11" width="12.0"/>
    <col customWidth="1" min="12" max="12" width="20.63"/>
    <col customWidth="1" min="13" max="13" width="18.5"/>
    <col customWidth="1" min="14" max="14" width="28.0"/>
    <col customWidth="1" min="15" max="15" width="24.5"/>
    <col customWidth="1" min="16" max="16" width="32.0"/>
    <col customWidth="1" min="17" max="17" width="60.0"/>
    <col customWidth="1" min="18" max="18" width="12.75"/>
    <col customWidth="1" min="19" max="19" width="14.63"/>
    <col customWidth="1" min="20" max="20" width="10.38"/>
    <col customWidth="1" min="21" max="21" width="11.75"/>
    <col customWidth="1" min="22" max="22" width="8.5"/>
    <col customWidth="1" min="23" max="23" width="10.0"/>
    <col customWidth="1" min="24" max="24" width="36.0"/>
    <col customWidth="1" min="25" max="25" width="42.0"/>
    <col customWidth="1" min="26" max="26" width="24.0"/>
  </cols>
  <sheetData>
    <row r="1" ht="31.5" customHeight="1">
      <c r="A1" s="1" t="s">
        <v>466</v>
      </c>
    </row>
    <row r="2">
      <c r="A2" s="12" t="s">
        <v>467</v>
      </c>
    </row>
    <row r="3">
      <c r="A3" s="2" t="s">
        <v>468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3" t="s">
        <v>57</v>
      </c>
      <c r="B4" s="43" t="s">
        <v>469</v>
      </c>
      <c r="C4" s="43" t="s">
        <v>170</v>
      </c>
      <c r="D4" s="43" t="s">
        <v>470</v>
      </c>
      <c r="E4" s="43" t="s">
        <v>136</v>
      </c>
      <c r="F4" s="43" t="s">
        <v>471</v>
      </c>
      <c r="G4" s="43" t="s">
        <v>168</v>
      </c>
      <c r="H4" s="43" t="s">
        <v>472</v>
      </c>
      <c r="I4" s="43" t="s">
        <v>473</v>
      </c>
      <c r="J4" s="43" t="s">
        <v>474</v>
      </c>
      <c r="K4" s="43" t="s">
        <v>475</v>
      </c>
      <c r="L4" s="43" t="s">
        <v>476</v>
      </c>
      <c r="M4" s="43" t="s">
        <v>477</v>
      </c>
      <c r="N4" s="43" t="s">
        <v>169</v>
      </c>
      <c r="O4" s="43" t="s">
        <v>478</v>
      </c>
      <c r="P4" s="43" t="s">
        <v>479</v>
      </c>
      <c r="Q4" s="43" t="s">
        <v>480</v>
      </c>
      <c r="R4" s="43" t="s">
        <v>481</v>
      </c>
      <c r="S4" s="43" t="s">
        <v>482</v>
      </c>
      <c r="T4" s="43" t="s">
        <v>483</v>
      </c>
      <c r="U4" s="43" t="s">
        <v>484</v>
      </c>
      <c r="V4" s="43" t="s">
        <v>485</v>
      </c>
      <c r="W4" s="43" t="s">
        <v>486</v>
      </c>
      <c r="X4" s="43" t="s">
        <v>153</v>
      </c>
      <c r="Y4" s="43" t="s">
        <v>487</v>
      </c>
      <c r="Z4" s="43" t="s">
        <v>488</v>
      </c>
    </row>
    <row r="5">
      <c r="A5" s="44">
        <v>46194.0</v>
      </c>
      <c r="B5" s="2" t="s">
        <v>489</v>
      </c>
      <c r="C5" s="2" t="s">
        <v>490</v>
      </c>
      <c r="D5" s="25">
        <v>33.0</v>
      </c>
      <c r="E5" s="2" t="s">
        <v>491</v>
      </c>
      <c r="F5" s="2" t="s">
        <v>492</v>
      </c>
      <c r="G5" s="2" t="s">
        <v>429</v>
      </c>
      <c r="H5" s="24">
        <v>1828000.0</v>
      </c>
      <c r="I5" s="45">
        <v>5.0</v>
      </c>
      <c r="J5" s="45">
        <v>3.0</v>
      </c>
      <c r="K5" s="45">
        <v>3256.0</v>
      </c>
      <c r="L5" s="45">
        <v>3.0</v>
      </c>
      <c r="M5" s="45">
        <v>3.0</v>
      </c>
      <c r="N5" s="2" t="s">
        <v>493</v>
      </c>
      <c r="O5" s="24"/>
      <c r="P5" s="24"/>
      <c r="Q5" s="2" t="s">
        <v>494</v>
      </c>
      <c r="R5" s="2" t="s">
        <v>495</v>
      </c>
      <c r="S5" s="2" t="s">
        <v>496</v>
      </c>
      <c r="T5" s="2" t="s">
        <v>497</v>
      </c>
      <c r="U5" s="2" t="s">
        <v>498</v>
      </c>
      <c r="V5" s="46">
        <v>37.7827244</v>
      </c>
      <c r="W5" s="46">
        <v>-122.4739879</v>
      </c>
      <c r="X5" s="2" t="s">
        <v>499</v>
      </c>
      <c r="Y5" s="2" t="s">
        <v>500</v>
      </c>
      <c r="Z5" s="2" t="s">
        <v>501</v>
      </c>
    </row>
    <row r="6">
      <c r="A6" s="44">
        <v>46194.0</v>
      </c>
      <c r="B6" s="2" t="s">
        <v>489</v>
      </c>
      <c r="C6" s="2" t="s">
        <v>490</v>
      </c>
      <c r="D6" s="25">
        <v>8.0</v>
      </c>
      <c r="E6" s="2" t="s">
        <v>502</v>
      </c>
      <c r="F6" s="2" t="s">
        <v>492</v>
      </c>
      <c r="G6" s="2" t="s">
        <v>429</v>
      </c>
      <c r="H6" s="24">
        <v>2150000.0</v>
      </c>
      <c r="I6" s="45">
        <v>7.0</v>
      </c>
      <c r="J6" s="45">
        <v>4.0</v>
      </c>
      <c r="K6" s="45">
        <v>4200.0</v>
      </c>
      <c r="L6" s="45">
        <v>4.0</v>
      </c>
      <c r="M6" s="45">
        <v>4.0</v>
      </c>
      <c r="N6" s="2" t="s">
        <v>503</v>
      </c>
      <c r="O6" s="24"/>
      <c r="P6" s="24"/>
      <c r="Q6" s="2" t="s">
        <v>494</v>
      </c>
      <c r="R6" s="2" t="s">
        <v>504</v>
      </c>
      <c r="S6" s="2" t="s">
        <v>505</v>
      </c>
      <c r="T6" s="2" t="s">
        <v>506</v>
      </c>
      <c r="U6" s="2" t="s">
        <v>498</v>
      </c>
      <c r="V6" s="46">
        <v>37.784384</v>
      </c>
      <c r="W6" s="46">
        <v>-122.468286</v>
      </c>
      <c r="X6" s="2" t="s">
        <v>507</v>
      </c>
      <c r="Y6" s="2" t="s">
        <v>508</v>
      </c>
      <c r="Z6" s="2" t="s">
        <v>501</v>
      </c>
    </row>
    <row r="7">
      <c r="A7" s="44">
        <v>46194.0</v>
      </c>
      <c r="B7" s="2" t="s">
        <v>489</v>
      </c>
      <c r="C7" s="2" t="s">
        <v>490</v>
      </c>
      <c r="D7" s="25">
        <v>22.0</v>
      </c>
      <c r="E7" s="2" t="s">
        <v>509</v>
      </c>
      <c r="F7" s="2" t="s">
        <v>492</v>
      </c>
      <c r="G7" s="2" t="s">
        <v>436</v>
      </c>
      <c r="H7" s="24">
        <v>1395000.0</v>
      </c>
      <c r="I7" s="45">
        <v>4.0</v>
      </c>
      <c r="J7" s="45">
        <v>2.0</v>
      </c>
      <c r="K7" s="45">
        <v>2300.0</v>
      </c>
      <c r="L7" s="45">
        <v>2.0</v>
      </c>
      <c r="M7" s="45">
        <v>2.0</v>
      </c>
      <c r="N7" s="2" t="s">
        <v>510</v>
      </c>
      <c r="O7" s="24"/>
      <c r="P7" s="24"/>
      <c r="Q7" s="2" t="s">
        <v>494</v>
      </c>
      <c r="R7" s="2" t="s">
        <v>511</v>
      </c>
      <c r="S7" s="2" t="s">
        <v>512</v>
      </c>
      <c r="T7" s="2" t="s">
        <v>513</v>
      </c>
      <c r="U7" s="2" t="s">
        <v>498</v>
      </c>
      <c r="V7" s="46">
        <v>37.7627943</v>
      </c>
      <c r="W7" s="46">
        <v>-122.4903586</v>
      </c>
      <c r="X7" s="2" t="s">
        <v>514</v>
      </c>
      <c r="Y7" s="2" t="s">
        <v>515</v>
      </c>
      <c r="Z7" s="2" t="s">
        <v>501</v>
      </c>
    </row>
    <row r="8">
      <c r="A8" s="44">
        <v>46194.0</v>
      </c>
      <c r="B8" s="2" t="s">
        <v>489</v>
      </c>
      <c r="C8" s="2" t="s">
        <v>490</v>
      </c>
      <c r="D8" s="25">
        <v>30.0</v>
      </c>
      <c r="E8" s="2" t="s">
        <v>516</v>
      </c>
      <c r="F8" s="2" t="s">
        <v>492</v>
      </c>
      <c r="G8" s="2" t="s">
        <v>424</v>
      </c>
      <c r="H8" s="24">
        <v>3100000.0</v>
      </c>
      <c r="I8" s="45">
        <v>11.0</v>
      </c>
      <c r="J8" s="45">
        <v>5.0</v>
      </c>
      <c r="K8" s="45">
        <v>4600.0</v>
      </c>
      <c r="L8" s="45">
        <v>3.0</v>
      </c>
      <c r="M8" s="45">
        <v>3.0</v>
      </c>
      <c r="N8" s="2" t="s">
        <v>517</v>
      </c>
      <c r="O8" s="24"/>
      <c r="P8" s="24"/>
      <c r="Q8" s="2" t="s">
        <v>494</v>
      </c>
      <c r="R8" s="2" t="s">
        <v>518</v>
      </c>
      <c r="S8" s="2" t="s">
        <v>519</v>
      </c>
      <c r="T8" s="2" t="s">
        <v>520</v>
      </c>
      <c r="U8" s="2" t="s">
        <v>498</v>
      </c>
      <c r="V8" s="46">
        <v>37.772054</v>
      </c>
      <c r="W8" s="46">
        <v>-122.433118</v>
      </c>
      <c r="X8" s="2" t="s">
        <v>521</v>
      </c>
      <c r="Y8" s="2" t="s">
        <v>522</v>
      </c>
      <c r="Z8" s="2" t="s">
        <v>501</v>
      </c>
    </row>
    <row r="9">
      <c r="A9" s="44">
        <v>46194.0</v>
      </c>
      <c r="B9" s="2" t="s">
        <v>489</v>
      </c>
      <c r="C9" s="2" t="s">
        <v>490</v>
      </c>
      <c r="D9" s="25">
        <v>39.0</v>
      </c>
      <c r="E9" s="2" t="s">
        <v>523</v>
      </c>
      <c r="F9" s="2" t="s">
        <v>492</v>
      </c>
      <c r="G9" s="2" t="s">
        <v>446</v>
      </c>
      <c r="H9" s="24">
        <v>1395000.0</v>
      </c>
      <c r="I9" s="45">
        <v>6.0</v>
      </c>
      <c r="J9" s="45">
        <v>4.0</v>
      </c>
      <c r="K9" s="45">
        <v>3222.0</v>
      </c>
      <c r="L9" s="45">
        <v>4.0</v>
      </c>
      <c r="M9" s="45">
        <v>4.0</v>
      </c>
      <c r="N9" s="2" t="s">
        <v>524</v>
      </c>
      <c r="O9" s="24"/>
      <c r="P9" s="24"/>
      <c r="Q9" s="2" t="s">
        <v>494</v>
      </c>
      <c r="R9" s="2" t="s">
        <v>525</v>
      </c>
      <c r="S9" s="2" t="s">
        <v>526</v>
      </c>
      <c r="T9" s="2" t="s">
        <v>527</v>
      </c>
      <c r="U9" s="2" t="s">
        <v>498</v>
      </c>
      <c r="V9" s="46">
        <v>37.7317824</v>
      </c>
      <c r="W9" s="46">
        <v>-122.4492953</v>
      </c>
      <c r="X9" s="2" t="s">
        <v>528</v>
      </c>
      <c r="Y9" s="2" t="s">
        <v>529</v>
      </c>
      <c r="Z9" s="2" t="s">
        <v>501</v>
      </c>
    </row>
    <row r="10">
      <c r="A10" s="44">
        <v>46194.0</v>
      </c>
      <c r="B10" s="2" t="s">
        <v>489</v>
      </c>
      <c r="C10" s="2" t="s">
        <v>490</v>
      </c>
      <c r="D10" s="25">
        <v>18.0</v>
      </c>
      <c r="E10" s="2" t="s">
        <v>530</v>
      </c>
      <c r="F10" s="2" t="s">
        <v>492</v>
      </c>
      <c r="G10" s="2" t="s">
        <v>411</v>
      </c>
      <c r="H10" s="24">
        <v>1598000.0</v>
      </c>
      <c r="I10" s="45">
        <v>4.0</v>
      </c>
      <c r="J10" s="45">
        <v>2.0</v>
      </c>
      <c r="K10" s="45">
        <v>2300.0</v>
      </c>
      <c r="L10" s="45">
        <v>2.0</v>
      </c>
      <c r="M10" s="45">
        <v>2.0</v>
      </c>
      <c r="N10" s="2" t="s">
        <v>510</v>
      </c>
      <c r="O10" s="24"/>
      <c r="P10" s="24"/>
      <c r="Q10" s="2" t="s">
        <v>494</v>
      </c>
      <c r="R10" s="2" t="s">
        <v>531</v>
      </c>
      <c r="S10" s="2" t="s">
        <v>532</v>
      </c>
      <c r="T10" s="2" t="s">
        <v>533</v>
      </c>
      <c r="U10" s="2" t="s">
        <v>534</v>
      </c>
      <c r="V10" s="46">
        <v>37.7226325</v>
      </c>
      <c r="W10" s="46">
        <v>-122.4433665</v>
      </c>
      <c r="X10" s="2" t="s">
        <v>535</v>
      </c>
      <c r="Y10" s="2" t="s">
        <v>536</v>
      </c>
      <c r="Z10" s="2" t="s">
        <v>501</v>
      </c>
    </row>
    <row r="11">
      <c r="A11" s="44">
        <v>46194.0</v>
      </c>
      <c r="B11" s="2" t="s">
        <v>489</v>
      </c>
      <c r="C11" s="2" t="s">
        <v>490</v>
      </c>
      <c r="D11" s="25">
        <v>8.0</v>
      </c>
      <c r="E11" s="2" t="s">
        <v>537</v>
      </c>
      <c r="F11" s="2" t="s">
        <v>492</v>
      </c>
      <c r="G11" s="2" t="s">
        <v>403</v>
      </c>
      <c r="H11" s="24">
        <v>2950000.0</v>
      </c>
      <c r="I11" s="45">
        <v>4.0</v>
      </c>
      <c r="J11" s="45">
        <v>2.0</v>
      </c>
      <c r="K11" s="45">
        <v>2880.0</v>
      </c>
      <c r="L11" s="45">
        <v>3.0</v>
      </c>
      <c r="M11" s="45">
        <v>4.0</v>
      </c>
      <c r="N11" s="2" t="s">
        <v>538</v>
      </c>
      <c r="O11" s="24"/>
      <c r="P11" s="24"/>
      <c r="Q11" s="2" t="s">
        <v>539</v>
      </c>
      <c r="R11" s="2" t="s">
        <v>540</v>
      </c>
      <c r="S11" s="2" t="s">
        <v>541</v>
      </c>
      <c r="T11" s="2" t="s">
        <v>542</v>
      </c>
      <c r="U11" s="2" t="s">
        <v>498</v>
      </c>
      <c r="V11" s="46">
        <v>37.806192</v>
      </c>
      <c r="W11" s="46">
        <v>-122.420733</v>
      </c>
      <c r="X11" s="2" t="s">
        <v>543</v>
      </c>
      <c r="Y11" s="2" t="s">
        <v>544</v>
      </c>
      <c r="Z11" s="2" t="s">
        <v>501</v>
      </c>
    </row>
    <row r="12">
      <c r="A12" s="44">
        <v>46194.0</v>
      </c>
      <c r="B12" s="2" t="s">
        <v>489</v>
      </c>
      <c r="C12" s="2" t="s">
        <v>490</v>
      </c>
      <c r="D12" s="25">
        <v>2.0</v>
      </c>
      <c r="E12" s="2" t="s">
        <v>545</v>
      </c>
      <c r="F12" s="2" t="s">
        <v>492</v>
      </c>
      <c r="G12" s="2" t="s">
        <v>436</v>
      </c>
      <c r="H12" s="24">
        <v>2500000.0</v>
      </c>
      <c r="I12" s="45">
        <v>6.0</v>
      </c>
      <c r="J12" s="45"/>
      <c r="K12" s="45">
        <v>4080.0</v>
      </c>
      <c r="L12" s="45">
        <v>6.0</v>
      </c>
      <c r="M12" s="45">
        <v>6.0</v>
      </c>
      <c r="N12" s="2" t="s">
        <v>546</v>
      </c>
      <c r="O12" s="24"/>
      <c r="P12" s="24"/>
      <c r="Q12" s="2" t="s">
        <v>494</v>
      </c>
      <c r="R12" s="2" t="s">
        <v>547</v>
      </c>
      <c r="S12" s="2" t="s">
        <v>548</v>
      </c>
      <c r="T12" s="2" t="s">
        <v>549</v>
      </c>
      <c r="U12" s="2" t="s">
        <v>498</v>
      </c>
      <c r="V12" s="46">
        <v>37.7564642</v>
      </c>
      <c r="W12" s="46">
        <v>-122.4649684</v>
      </c>
      <c r="X12" s="2" t="s">
        <v>550</v>
      </c>
      <c r="Y12" s="2" t="s">
        <v>551</v>
      </c>
      <c r="Z12" s="2" t="s">
        <v>501</v>
      </c>
    </row>
    <row r="13">
      <c r="A13" s="44">
        <v>46194.0</v>
      </c>
      <c r="B13" s="2" t="s">
        <v>489</v>
      </c>
      <c r="C13" s="2" t="s">
        <v>490</v>
      </c>
      <c r="D13" s="25">
        <v>2.0</v>
      </c>
      <c r="E13" s="2" t="s">
        <v>552</v>
      </c>
      <c r="F13" s="2" t="s">
        <v>492</v>
      </c>
      <c r="G13" s="2" t="s">
        <v>403</v>
      </c>
      <c r="H13" s="24">
        <v>3000000.0</v>
      </c>
      <c r="I13" s="45">
        <v>10.0</v>
      </c>
      <c r="J13" s="45"/>
      <c r="K13" s="45">
        <v>6231.0</v>
      </c>
      <c r="L13" s="45">
        <v>7.0</v>
      </c>
      <c r="M13" s="45">
        <v>8.0</v>
      </c>
      <c r="N13" s="2" t="s">
        <v>553</v>
      </c>
      <c r="O13" s="24"/>
      <c r="P13" s="24"/>
      <c r="Q13" s="2" t="s">
        <v>539</v>
      </c>
      <c r="R13" s="2" t="s">
        <v>554</v>
      </c>
      <c r="S13" s="2" t="s">
        <v>555</v>
      </c>
      <c r="T13" s="2" t="s">
        <v>556</v>
      </c>
      <c r="U13" s="2" t="s">
        <v>498</v>
      </c>
      <c r="V13" s="46">
        <v>37.7909394</v>
      </c>
      <c r="W13" s="46">
        <v>-122.4196491</v>
      </c>
      <c r="X13" s="2" t="s">
        <v>557</v>
      </c>
      <c r="Y13" s="2" t="s">
        <v>558</v>
      </c>
      <c r="Z13" s="2" t="s">
        <v>501</v>
      </c>
    </row>
    <row r="14">
      <c r="A14" s="44">
        <v>46194.0</v>
      </c>
      <c r="B14" s="2" t="s">
        <v>489</v>
      </c>
      <c r="C14" s="2" t="s">
        <v>490</v>
      </c>
      <c r="D14" s="25">
        <v>17.0</v>
      </c>
      <c r="E14" s="2" t="s">
        <v>559</v>
      </c>
      <c r="F14" s="2" t="s">
        <v>492</v>
      </c>
      <c r="G14" s="2" t="s">
        <v>407</v>
      </c>
      <c r="H14" s="24">
        <v>3500000.0</v>
      </c>
      <c r="I14" s="45">
        <v>18.0</v>
      </c>
      <c r="J14" s="45">
        <v>6.0</v>
      </c>
      <c r="K14" s="45">
        <v>6465.0</v>
      </c>
      <c r="L14" s="45">
        <v>6.0</v>
      </c>
      <c r="M14" s="45">
        <v>6.0</v>
      </c>
      <c r="N14" s="2" t="s">
        <v>560</v>
      </c>
      <c r="O14" s="24">
        <v>14000.0</v>
      </c>
      <c r="P14" s="24">
        <v>27000.0</v>
      </c>
      <c r="Q14" s="2" t="s">
        <v>561</v>
      </c>
      <c r="R14" s="2" t="s">
        <v>562</v>
      </c>
      <c r="S14" s="2" t="s">
        <v>563</v>
      </c>
      <c r="T14" s="2" t="s">
        <v>564</v>
      </c>
      <c r="U14" s="2" t="s">
        <v>565</v>
      </c>
      <c r="V14" s="46">
        <v>37.7582944</v>
      </c>
      <c r="W14" s="46">
        <v>-122.4121941</v>
      </c>
      <c r="X14" s="2" t="s">
        <v>566</v>
      </c>
      <c r="Y14" s="2" t="s">
        <v>567</v>
      </c>
      <c r="Z14" s="2" t="s">
        <v>501</v>
      </c>
    </row>
    <row r="15">
      <c r="A15" s="44">
        <v>46194.0</v>
      </c>
      <c r="B15" s="2" t="s">
        <v>489</v>
      </c>
      <c r="C15" s="2" t="s">
        <v>490</v>
      </c>
      <c r="D15" s="25">
        <v>17.0</v>
      </c>
      <c r="E15" s="2" t="s">
        <v>568</v>
      </c>
      <c r="F15" s="2" t="s">
        <v>492</v>
      </c>
      <c r="G15" s="2" t="s">
        <v>432</v>
      </c>
      <c r="H15" s="24">
        <v>1799999.0</v>
      </c>
      <c r="I15" s="45">
        <v>3.0</v>
      </c>
      <c r="J15" s="45">
        <v>2.0</v>
      </c>
      <c r="K15" s="45">
        <v>2656.0</v>
      </c>
      <c r="L15" s="45">
        <v>2.0</v>
      </c>
      <c r="M15" s="45">
        <v>2.0</v>
      </c>
      <c r="N15" s="2" t="s">
        <v>569</v>
      </c>
      <c r="O15" s="24"/>
      <c r="P15" s="24"/>
      <c r="Q15" s="2" t="s">
        <v>494</v>
      </c>
      <c r="R15" s="2" t="s">
        <v>570</v>
      </c>
      <c r="S15" s="2" t="s">
        <v>571</v>
      </c>
      <c r="T15" s="2" t="s">
        <v>572</v>
      </c>
      <c r="U15" s="2" t="s">
        <v>498</v>
      </c>
      <c r="V15" s="46">
        <v>37.7824184</v>
      </c>
      <c r="W15" s="46">
        <v>-122.4851488</v>
      </c>
      <c r="X15" s="2" t="s">
        <v>573</v>
      </c>
      <c r="Y15" s="2" t="s">
        <v>574</v>
      </c>
      <c r="Z15" s="2" t="s">
        <v>501</v>
      </c>
    </row>
    <row r="16">
      <c r="A16" s="44">
        <v>46194.0</v>
      </c>
      <c r="B16" s="2" t="s">
        <v>489</v>
      </c>
      <c r="C16" s="2" t="s">
        <v>490</v>
      </c>
      <c r="D16" s="25">
        <v>114.0</v>
      </c>
      <c r="E16" s="2" t="s">
        <v>575</v>
      </c>
      <c r="F16" s="2" t="s">
        <v>492</v>
      </c>
      <c r="G16" s="2" t="s">
        <v>392</v>
      </c>
      <c r="H16" s="24">
        <v>1898000.0</v>
      </c>
      <c r="I16" s="45">
        <v>8.0</v>
      </c>
      <c r="J16" s="45">
        <v>8.0</v>
      </c>
      <c r="K16" s="45">
        <v>3038.0</v>
      </c>
      <c r="L16" s="45">
        <v>4.0</v>
      </c>
      <c r="M16" s="45">
        <v>4.0</v>
      </c>
      <c r="N16" s="2" t="s">
        <v>576</v>
      </c>
      <c r="O16" s="24"/>
      <c r="P16" s="24"/>
      <c r="Q16" s="2" t="s">
        <v>577</v>
      </c>
      <c r="R16" s="2" t="s">
        <v>578</v>
      </c>
      <c r="S16" s="2" t="s">
        <v>579</v>
      </c>
      <c r="T16" s="2" t="s">
        <v>580</v>
      </c>
      <c r="U16" s="2" t="s">
        <v>498</v>
      </c>
      <c r="V16" s="46">
        <v>37.7793927</v>
      </c>
      <c r="W16" s="46">
        <v>-122.4094958</v>
      </c>
      <c r="X16" s="2" t="s">
        <v>581</v>
      </c>
      <c r="Y16" s="2" t="s">
        <v>582</v>
      </c>
      <c r="Z16" s="2" t="s">
        <v>501</v>
      </c>
    </row>
    <row r="17">
      <c r="A17" s="44">
        <v>46194.0</v>
      </c>
      <c r="B17" s="2" t="s">
        <v>489</v>
      </c>
      <c r="C17" s="2" t="s">
        <v>490</v>
      </c>
      <c r="D17" s="25">
        <v>15.0</v>
      </c>
      <c r="E17" s="2" t="s">
        <v>583</v>
      </c>
      <c r="F17" s="2" t="s">
        <v>492</v>
      </c>
      <c r="G17" s="2" t="s">
        <v>432</v>
      </c>
      <c r="H17" s="24">
        <v>2130000.0</v>
      </c>
      <c r="I17" s="45">
        <v>8.0</v>
      </c>
      <c r="J17" s="45"/>
      <c r="K17" s="45">
        <v>4935.0</v>
      </c>
      <c r="L17" s="45">
        <v>4.0</v>
      </c>
      <c r="M17" s="45">
        <v>6.0</v>
      </c>
      <c r="N17" s="2" t="s">
        <v>584</v>
      </c>
      <c r="O17" s="24"/>
      <c r="P17" s="24"/>
      <c r="Q17" s="2" t="s">
        <v>585</v>
      </c>
      <c r="R17" s="2" t="s">
        <v>586</v>
      </c>
      <c r="S17" s="2" t="s">
        <v>587</v>
      </c>
      <c r="T17" s="2" t="s">
        <v>588</v>
      </c>
      <c r="U17" s="2" t="s">
        <v>498</v>
      </c>
      <c r="V17" s="46">
        <v>37.7837007</v>
      </c>
      <c r="W17" s="46">
        <v>-122.4847773</v>
      </c>
      <c r="X17" s="2" t="s">
        <v>589</v>
      </c>
      <c r="Y17" s="2" t="s">
        <v>590</v>
      </c>
      <c r="Z17" s="2" t="s">
        <v>501</v>
      </c>
    </row>
    <row r="18">
      <c r="A18" s="44">
        <v>46194.0</v>
      </c>
      <c r="B18" s="2" t="s">
        <v>489</v>
      </c>
      <c r="C18" s="2" t="s">
        <v>490</v>
      </c>
      <c r="D18" s="25">
        <v>15.0</v>
      </c>
      <c r="E18" s="2" t="s">
        <v>591</v>
      </c>
      <c r="F18" s="2" t="s">
        <v>492</v>
      </c>
      <c r="G18" s="2" t="s">
        <v>436</v>
      </c>
      <c r="H18" s="24">
        <v>1349000.0</v>
      </c>
      <c r="I18" s="45">
        <v>2.0</v>
      </c>
      <c r="J18" s="45">
        <v>2.0</v>
      </c>
      <c r="K18" s="45">
        <v>2362.0</v>
      </c>
      <c r="L18" s="45">
        <v>2.0</v>
      </c>
      <c r="M18" s="45">
        <v>2.0</v>
      </c>
      <c r="N18" s="2" t="s">
        <v>592</v>
      </c>
      <c r="O18" s="24"/>
      <c r="P18" s="24"/>
      <c r="Q18" s="2" t="s">
        <v>593</v>
      </c>
      <c r="R18" s="2" t="s">
        <v>594</v>
      </c>
      <c r="S18" s="2" t="s">
        <v>595</v>
      </c>
      <c r="T18" s="2" t="s">
        <v>596</v>
      </c>
      <c r="U18" s="2" t="s">
        <v>498</v>
      </c>
      <c r="V18" s="46">
        <v>37.7624016</v>
      </c>
      <c r="W18" s="46">
        <v>-122.5078231</v>
      </c>
      <c r="X18" s="2" t="s">
        <v>597</v>
      </c>
      <c r="Y18" s="2" t="s">
        <v>598</v>
      </c>
      <c r="Z18" s="2" t="s">
        <v>501</v>
      </c>
    </row>
    <row r="19">
      <c r="A19" s="44">
        <v>46194.0</v>
      </c>
      <c r="B19" s="2" t="s">
        <v>489</v>
      </c>
      <c r="C19" s="2" t="s">
        <v>490</v>
      </c>
      <c r="D19" s="25">
        <v>90.0</v>
      </c>
      <c r="E19" s="2" t="s">
        <v>599</v>
      </c>
      <c r="F19" s="2" t="s">
        <v>492</v>
      </c>
      <c r="G19" s="2" t="s">
        <v>450</v>
      </c>
      <c r="H19" s="24">
        <v>1350000.0</v>
      </c>
      <c r="I19" s="45">
        <v>3.0</v>
      </c>
      <c r="J19" s="45">
        <v>3.0</v>
      </c>
      <c r="K19" s="45">
        <v>3510.0</v>
      </c>
      <c r="L19" s="45">
        <v>2.0</v>
      </c>
      <c r="M19" s="45">
        <v>3.0</v>
      </c>
      <c r="N19" s="2" t="s">
        <v>600</v>
      </c>
      <c r="O19" s="24"/>
      <c r="P19" s="24"/>
      <c r="Q19" s="2" t="s">
        <v>601</v>
      </c>
      <c r="R19" s="2" t="s">
        <v>602</v>
      </c>
      <c r="S19" s="2" t="s">
        <v>603</v>
      </c>
      <c r="T19" s="2" t="s">
        <v>604</v>
      </c>
      <c r="U19" s="2" t="s">
        <v>534</v>
      </c>
      <c r="V19" s="46">
        <v>37.732243</v>
      </c>
      <c r="W19" s="46">
        <v>-122.435665</v>
      </c>
      <c r="X19" s="2" t="s">
        <v>605</v>
      </c>
      <c r="Y19" s="2" t="s">
        <v>606</v>
      </c>
      <c r="Z19" s="2" t="s">
        <v>501</v>
      </c>
    </row>
    <row r="20">
      <c r="A20" s="44">
        <v>46194.0</v>
      </c>
      <c r="B20" s="2" t="s">
        <v>489</v>
      </c>
      <c r="C20" s="2" t="s">
        <v>490</v>
      </c>
      <c r="D20" s="25">
        <v>11.0</v>
      </c>
      <c r="E20" s="2" t="s">
        <v>607</v>
      </c>
      <c r="F20" s="2" t="s">
        <v>492</v>
      </c>
      <c r="G20" s="2" t="s">
        <v>403</v>
      </c>
      <c r="H20" s="24">
        <v>4850000.0</v>
      </c>
      <c r="I20" s="45">
        <v>20.0</v>
      </c>
      <c r="J20" s="45"/>
      <c r="K20" s="45">
        <v>7135.0</v>
      </c>
      <c r="L20" s="45">
        <v>8.0</v>
      </c>
      <c r="M20" s="45">
        <v>8.0</v>
      </c>
      <c r="N20" s="2" t="s">
        <v>608</v>
      </c>
      <c r="O20" s="24"/>
      <c r="P20" s="24"/>
      <c r="Q20" s="2" t="s">
        <v>609</v>
      </c>
      <c r="R20" s="2" t="s">
        <v>610</v>
      </c>
      <c r="S20" s="2" t="s">
        <v>611</v>
      </c>
      <c r="T20" s="2" t="s">
        <v>612</v>
      </c>
      <c r="U20" s="2" t="s">
        <v>498</v>
      </c>
      <c r="V20" s="46">
        <v>37.7962615</v>
      </c>
      <c r="W20" s="46">
        <v>-122.414889</v>
      </c>
      <c r="X20" s="2" t="s">
        <v>613</v>
      </c>
      <c r="Y20" s="2" t="s">
        <v>614</v>
      </c>
      <c r="Z20" s="2" t="s">
        <v>501</v>
      </c>
    </row>
    <row r="21" ht="15.75" customHeight="1">
      <c r="A21" s="44">
        <v>46194.0</v>
      </c>
      <c r="B21" s="2" t="s">
        <v>489</v>
      </c>
      <c r="C21" s="2" t="s">
        <v>490</v>
      </c>
      <c r="D21" s="25">
        <v>162.0</v>
      </c>
      <c r="E21" s="2" t="s">
        <v>615</v>
      </c>
      <c r="F21" s="2" t="s">
        <v>492</v>
      </c>
      <c r="G21" s="2" t="s">
        <v>416</v>
      </c>
      <c r="H21" s="24">
        <v>2450000.0</v>
      </c>
      <c r="I21" s="45">
        <v>2.0</v>
      </c>
      <c r="J21" s="45"/>
      <c r="K21" s="45"/>
      <c r="L21" s="45">
        <v>4.0</v>
      </c>
      <c r="M21" s="45">
        <v>5.0</v>
      </c>
      <c r="N21" s="2" t="s">
        <v>616</v>
      </c>
      <c r="O21" s="24">
        <v>4740.0</v>
      </c>
      <c r="P21" s="24"/>
      <c r="Q21" s="2" t="s">
        <v>617</v>
      </c>
      <c r="R21" s="2" t="s">
        <v>618</v>
      </c>
      <c r="S21" s="2" t="s">
        <v>619</v>
      </c>
      <c r="T21" s="2" t="s">
        <v>620</v>
      </c>
      <c r="U21" s="2" t="s">
        <v>498</v>
      </c>
      <c r="V21" s="46">
        <v>37.751576</v>
      </c>
      <c r="W21" s="46">
        <v>-122.433475</v>
      </c>
      <c r="X21" s="2" t="s">
        <v>621</v>
      </c>
      <c r="Y21" s="2" t="s">
        <v>622</v>
      </c>
      <c r="Z21" s="2" t="s">
        <v>501</v>
      </c>
    </row>
    <row r="22" ht="15.75" customHeight="1">
      <c r="A22" s="44">
        <v>46194.0</v>
      </c>
      <c r="B22" s="2" t="s">
        <v>489</v>
      </c>
      <c r="C22" s="2" t="s">
        <v>490</v>
      </c>
      <c r="D22" s="25">
        <v>1.0</v>
      </c>
      <c r="E22" s="2" t="s">
        <v>623</v>
      </c>
      <c r="F22" s="2" t="s">
        <v>492</v>
      </c>
      <c r="G22" s="2" t="s">
        <v>439</v>
      </c>
      <c r="H22" s="24">
        <v>3450000.0</v>
      </c>
      <c r="I22" s="45">
        <v>7.0</v>
      </c>
      <c r="J22" s="45">
        <v>3.0</v>
      </c>
      <c r="K22" s="45">
        <v>3844.0</v>
      </c>
      <c r="L22" s="45">
        <v>3.0</v>
      </c>
      <c r="M22" s="45">
        <v>3.0</v>
      </c>
      <c r="N22" s="2" t="s">
        <v>624</v>
      </c>
      <c r="O22" s="24"/>
      <c r="P22" s="24"/>
      <c r="Q22" s="2" t="s">
        <v>625</v>
      </c>
      <c r="R22" s="2" t="s">
        <v>626</v>
      </c>
      <c r="S22" s="2" t="s">
        <v>627</v>
      </c>
      <c r="T22" s="2" t="s">
        <v>628</v>
      </c>
      <c r="U22" s="2" t="s">
        <v>498</v>
      </c>
      <c r="V22" s="46">
        <v>37.8025469</v>
      </c>
      <c r="W22" s="46">
        <v>-122.44199</v>
      </c>
      <c r="X22" s="2" t="s">
        <v>629</v>
      </c>
      <c r="Y22" s="2" t="s">
        <v>630</v>
      </c>
      <c r="Z22" s="2" t="s">
        <v>501</v>
      </c>
    </row>
    <row r="23" ht="15.75" customHeight="1">
      <c r="A23" s="44">
        <v>46194.0</v>
      </c>
      <c r="B23" s="2" t="s">
        <v>489</v>
      </c>
      <c r="C23" s="2" t="s">
        <v>490</v>
      </c>
      <c r="D23" s="25">
        <v>17.0</v>
      </c>
      <c r="E23" s="2" t="s">
        <v>631</v>
      </c>
      <c r="F23" s="2" t="s">
        <v>492</v>
      </c>
      <c r="G23" s="2" t="s">
        <v>442</v>
      </c>
      <c r="H23" s="24">
        <v>1250000.0</v>
      </c>
      <c r="I23" s="45">
        <v>4.0</v>
      </c>
      <c r="J23" s="45">
        <v>1.0</v>
      </c>
      <c r="K23" s="45">
        <v>3125.0</v>
      </c>
      <c r="L23" s="45">
        <v>2.0</v>
      </c>
      <c r="M23" s="45">
        <v>3.0</v>
      </c>
      <c r="N23" s="2" t="s">
        <v>600</v>
      </c>
      <c r="O23" s="24"/>
      <c r="P23" s="24"/>
      <c r="Q23" s="2" t="s">
        <v>632</v>
      </c>
      <c r="R23" s="2" t="s">
        <v>633</v>
      </c>
      <c r="S23" s="2" t="s">
        <v>634</v>
      </c>
      <c r="T23" s="2" t="s">
        <v>635</v>
      </c>
      <c r="U23" s="2" t="s">
        <v>498</v>
      </c>
      <c r="V23" s="46">
        <v>37.732201</v>
      </c>
      <c r="W23" s="46">
        <v>-122.391962</v>
      </c>
      <c r="X23" s="2" t="s">
        <v>636</v>
      </c>
      <c r="Y23" s="2" t="s">
        <v>637</v>
      </c>
      <c r="Z23" s="2" t="s">
        <v>501</v>
      </c>
    </row>
    <row r="24" ht="15.75" customHeight="1">
      <c r="A24" s="44">
        <v>46194.0</v>
      </c>
      <c r="B24" s="2" t="s">
        <v>489</v>
      </c>
      <c r="C24" s="2" t="s">
        <v>490</v>
      </c>
      <c r="D24" s="25">
        <v>23.0</v>
      </c>
      <c r="E24" s="2" t="s">
        <v>638</v>
      </c>
      <c r="F24" s="2" t="s">
        <v>492</v>
      </c>
      <c r="G24" s="2" t="s">
        <v>424</v>
      </c>
      <c r="H24" s="24">
        <v>1798000.0</v>
      </c>
      <c r="I24" s="45">
        <v>5.0</v>
      </c>
      <c r="J24" s="45">
        <v>3.5</v>
      </c>
      <c r="K24" s="45">
        <v>3965.0</v>
      </c>
      <c r="L24" s="45">
        <v>2.0</v>
      </c>
      <c r="M24" s="45">
        <v>2.0</v>
      </c>
      <c r="N24" s="2" t="s">
        <v>639</v>
      </c>
      <c r="O24" s="24"/>
      <c r="P24" s="24"/>
      <c r="Q24" s="2" t="s">
        <v>640</v>
      </c>
      <c r="R24" s="2" t="s">
        <v>641</v>
      </c>
      <c r="S24" s="2" t="s">
        <v>642</v>
      </c>
      <c r="T24" s="2" t="s">
        <v>643</v>
      </c>
      <c r="U24" s="2" t="s">
        <v>534</v>
      </c>
      <c r="V24" s="46">
        <v>37.775517</v>
      </c>
      <c r="W24" s="46">
        <v>-122.446059</v>
      </c>
      <c r="X24" s="2" t="s">
        <v>644</v>
      </c>
      <c r="Y24" s="2" t="s">
        <v>645</v>
      </c>
      <c r="Z24" s="2" t="s">
        <v>501</v>
      </c>
    </row>
    <row r="25" ht="15.75" customHeight="1">
      <c r="A25" s="44">
        <v>46194.0</v>
      </c>
      <c r="B25" s="2" t="s">
        <v>489</v>
      </c>
      <c r="C25" s="2" t="s">
        <v>490</v>
      </c>
      <c r="D25" s="25">
        <v>16.0</v>
      </c>
      <c r="E25" s="2" t="s">
        <v>646</v>
      </c>
      <c r="F25" s="2" t="s">
        <v>492</v>
      </c>
      <c r="G25" s="2" t="s">
        <v>407</v>
      </c>
      <c r="H25" s="24">
        <v>3999000.0</v>
      </c>
      <c r="I25" s="45">
        <v>7.0</v>
      </c>
      <c r="J25" s="45">
        <v>7.0</v>
      </c>
      <c r="K25" s="45">
        <v>4848.0</v>
      </c>
      <c r="L25" s="45">
        <v>3.0</v>
      </c>
      <c r="M25" s="45">
        <v>3.0</v>
      </c>
      <c r="N25" s="2" t="s">
        <v>647</v>
      </c>
      <c r="O25" s="24"/>
      <c r="P25" s="24"/>
      <c r="Q25" s="2" t="s">
        <v>494</v>
      </c>
      <c r="R25" s="2" t="s">
        <v>648</v>
      </c>
      <c r="S25" s="2" t="s">
        <v>649</v>
      </c>
      <c r="T25" s="2" t="s">
        <v>650</v>
      </c>
      <c r="U25" s="2" t="s">
        <v>498</v>
      </c>
      <c r="V25" s="46">
        <v>37.7520917</v>
      </c>
      <c r="W25" s="46">
        <v>-122.4143302</v>
      </c>
      <c r="X25" s="2" t="s">
        <v>651</v>
      </c>
      <c r="Y25" s="2" t="s">
        <v>652</v>
      </c>
      <c r="Z25" s="2" t="s">
        <v>501</v>
      </c>
    </row>
    <row r="26" ht="15.75" customHeight="1">
      <c r="A26" s="44">
        <v>46194.0</v>
      </c>
      <c r="B26" s="2" t="s">
        <v>489</v>
      </c>
      <c r="C26" s="2" t="s">
        <v>490</v>
      </c>
      <c r="D26" s="25">
        <v>207.0</v>
      </c>
      <c r="E26" s="2" t="s">
        <v>653</v>
      </c>
      <c r="F26" s="2" t="s">
        <v>492</v>
      </c>
      <c r="G26" s="2" t="s">
        <v>403</v>
      </c>
      <c r="H26" s="24">
        <v>2995000.0</v>
      </c>
      <c r="I26" s="45">
        <v>11.0</v>
      </c>
      <c r="J26" s="45"/>
      <c r="K26" s="45">
        <v>4850.0</v>
      </c>
      <c r="L26" s="45">
        <v>7.0</v>
      </c>
      <c r="M26" s="45">
        <v>7.0</v>
      </c>
      <c r="N26" s="2" t="s">
        <v>654</v>
      </c>
      <c r="O26" s="24"/>
      <c r="P26" s="24"/>
      <c r="Q26" s="2" t="s">
        <v>494</v>
      </c>
      <c r="R26" s="2" t="s">
        <v>655</v>
      </c>
      <c r="S26" s="2" t="s">
        <v>656</v>
      </c>
      <c r="T26" s="2" t="s">
        <v>657</v>
      </c>
      <c r="U26" s="2" t="s">
        <v>498</v>
      </c>
      <c r="V26" s="46">
        <v>37.7950959</v>
      </c>
      <c r="W26" s="46">
        <v>-122.4163306</v>
      </c>
      <c r="X26" s="2" t="s">
        <v>658</v>
      </c>
      <c r="Y26" s="2" t="s">
        <v>659</v>
      </c>
      <c r="Z26" s="2" t="s">
        <v>501</v>
      </c>
    </row>
    <row r="27" ht="15.75" customHeight="1">
      <c r="A27" s="44">
        <v>46194.0</v>
      </c>
      <c r="B27" s="2" t="s">
        <v>489</v>
      </c>
      <c r="C27" s="2" t="s">
        <v>490</v>
      </c>
      <c r="D27" s="25">
        <v>89.0</v>
      </c>
      <c r="E27" s="2" t="s">
        <v>660</v>
      </c>
      <c r="F27" s="2" t="s">
        <v>492</v>
      </c>
      <c r="G27" s="2" t="s">
        <v>398</v>
      </c>
      <c r="H27" s="24">
        <v>1850000.0</v>
      </c>
      <c r="I27" s="45">
        <v>8.0</v>
      </c>
      <c r="J27" s="45">
        <v>4.0</v>
      </c>
      <c r="K27" s="45">
        <v>2814.0</v>
      </c>
      <c r="L27" s="45">
        <v>4.0</v>
      </c>
      <c r="M27" s="45">
        <v>4.0</v>
      </c>
      <c r="N27" s="2" t="s">
        <v>661</v>
      </c>
      <c r="O27" s="24"/>
      <c r="P27" s="24"/>
      <c r="Q27" s="2" t="s">
        <v>494</v>
      </c>
      <c r="R27" s="2" t="s">
        <v>662</v>
      </c>
      <c r="S27" s="2" t="s">
        <v>663</v>
      </c>
      <c r="T27" s="2" t="s">
        <v>664</v>
      </c>
      <c r="U27" s="2" t="s">
        <v>498</v>
      </c>
      <c r="V27" s="46">
        <v>37.7948603</v>
      </c>
      <c r="W27" s="46">
        <v>-122.4101686</v>
      </c>
      <c r="X27" s="2" t="s">
        <v>665</v>
      </c>
      <c r="Y27" s="2" t="s">
        <v>666</v>
      </c>
      <c r="Z27" s="2" t="s">
        <v>501</v>
      </c>
    </row>
    <row r="28" ht="15.75" customHeight="1">
      <c r="A28" s="44">
        <v>46194.0</v>
      </c>
      <c r="B28" s="2" t="s">
        <v>489</v>
      </c>
      <c r="C28" s="2" t="s">
        <v>490</v>
      </c>
      <c r="D28" s="25">
        <v>15.0</v>
      </c>
      <c r="E28" s="2" t="s">
        <v>667</v>
      </c>
      <c r="F28" s="2" t="s">
        <v>492</v>
      </c>
      <c r="G28" s="2" t="s">
        <v>420</v>
      </c>
      <c r="H28" s="24">
        <v>4995000.0</v>
      </c>
      <c r="I28" s="45">
        <v>7.0</v>
      </c>
      <c r="J28" s="45">
        <v>4.0</v>
      </c>
      <c r="K28" s="45">
        <v>4116.0</v>
      </c>
      <c r="L28" s="45">
        <v>3.0</v>
      </c>
      <c r="M28" s="45">
        <v>3.0</v>
      </c>
      <c r="N28" s="2" t="s">
        <v>668</v>
      </c>
      <c r="O28" s="24"/>
      <c r="P28" s="24"/>
      <c r="Q28" s="2" t="s">
        <v>669</v>
      </c>
      <c r="R28" s="2" t="s">
        <v>670</v>
      </c>
      <c r="S28" s="2" t="s">
        <v>671</v>
      </c>
      <c r="T28" s="2" t="s">
        <v>672</v>
      </c>
      <c r="U28" s="2" t="s">
        <v>498</v>
      </c>
      <c r="V28" s="46">
        <v>37.7890694</v>
      </c>
      <c r="W28" s="46">
        <v>-122.441945</v>
      </c>
      <c r="X28" s="2" t="s">
        <v>673</v>
      </c>
      <c r="Y28" s="2" t="s">
        <v>674</v>
      </c>
      <c r="Z28" s="2" t="s">
        <v>501</v>
      </c>
    </row>
    <row r="29" ht="15.75" customHeight="1">
      <c r="A29" s="44">
        <v>46194.0</v>
      </c>
      <c r="B29" s="2" t="s">
        <v>489</v>
      </c>
      <c r="C29" s="2" t="s">
        <v>490</v>
      </c>
      <c r="D29" s="25">
        <v>25.0</v>
      </c>
      <c r="E29" s="2" t="s">
        <v>675</v>
      </c>
      <c r="F29" s="2" t="s">
        <v>492</v>
      </c>
      <c r="G29" s="2" t="s">
        <v>458</v>
      </c>
      <c r="H29" s="24">
        <v>6250000.0</v>
      </c>
      <c r="I29" s="45">
        <v>20.0</v>
      </c>
      <c r="J29" s="45"/>
      <c r="K29" s="45">
        <v>9515.0</v>
      </c>
      <c r="L29" s="45">
        <v>10.0</v>
      </c>
      <c r="M29" s="45">
        <v>10.0</v>
      </c>
      <c r="N29" s="2" t="s">
        <v>676</v>
      </c>
      <c r="O29" s="24"/>
      <c r="P29" s="24"/>
      <c r="Q29" s="2" t="s">
        <v>494</v>
      </c>
      <c r="R29" s="2" t="s">
        <v>677</v>
      </c>
      <c r="S29" s="2" t="s">
        <v>678</v>
      </c>
      <c r="T29" s="2" t="s">
        <v>679</v>
      </c>
      <c r="U29" s="2" t="s">
        <v>498</v>
      </c>
      <c r="V29" s="46">
        <v>37.8020108</v>
      </c>
      <c r="W29" s="46">
        <v>-122.4135756</v>
      </c>
      <c r="X29" s="2" t="s">
        <v>680</v>
      </c>
      <c r="Y29" s="2" t="s">
        <v>681</v>
      </c>
      <c r="Z29" s="2" t="s">
        <v>501</v>
      </c>
    </row>
    <row r="30" ht="15.75" customHeight="1">
      <c r="A30" s="44">
        <v>46194.0</v>
      </c>
      <c r="B30" s="2" t="s">
        <v>682</v>
      </c>
      <c r="C30" s="2" t="s">
        <v>490</v>
      </c>
      <c r="D30" s="25">
        <v>70.0</v>
      </c>
      <c r="E30" s="2" t="s">
        <v>683</v>
      </c>
      <c r="F30" s="2" t="s">
        <v>492</v>
      </c>
      <c r="G30" s="2" t="s">
        <v>684</v>
      </c>
      <c r="H30" s="24">
        <v>519000.0</v>
      </c>
      <c r="I30" s="45">
        <v>2.0</v>
      </c>
      <c r="J30" s="45">
        <v>2.0</v>
      </c>
      <c r="K30" s="45">
        <v>1065.0</v>
      </c>
      <c r="L30" s="45">
        <v>1.0</v>
      </c>
      <c r="M30" s="45">
        <v>1.0</v>
      </c>
      <c r="N30" s="2" t="s">
        <v>685</v>
      </c>
      <c r="O30" s="24"/>
      <c r="P30" s="24"/>
      <c r="Q30" s="2" t="s">
        <v>686</v>
      </c>
      <c r="R30" s="2" t="s">
        <v>687</v>
      </c>
      <c r="S30" s="2" t="s">
        <v>688</v>
      </c>
      <c r="T30" s="2" t="s">
        <v>689</v>
      </c>
      <c r="U30" s="2" t="s">
        <v>498</v>
      </c>
      <c r="V30" s="46">
        <v>37.7861459</v>
      </c>
      <c r="W30" s="46">
        <v>-122.3943258</v>
      </c>
      <c r="X30" s="2" t="s">
        <v>690</v>
      </c>
      <c r="Y30" s="2" t="s">
        <v>691</v>
      </c>
      <c r="Z30" s="2" t="s">
        <v>692</v>
      </c>
    </row>
    <row r="31" ht="15.75" customHeight="1">
      <c r="A31" s="44">
        <v>46194.0</v>
      </c>
      <c r="B31" s="2" t="s">
        <v>682</v>
      </c>
      <c r="C31" s="2" t="s">
        <v>490</v>
      </c>
      <c r="D31" s="25">
        <v>4.0</v>
      </c>
      <c r="E31" s="2" t="s">
        <v>693</v>
      </c>
      <c r="F31" s="2" t="s">
        <v>492</v>
      </c>
      <c r="G31" s="2" t="s">
        <v>458</v>
      </c>
      <c r="H31" s="24">
        <v>1850000.0</v>
      </c>
      <c r="I31" s="45">
        <v>7.0</v>
      </c>
      <c r="J31" s="45">
        <v>4.0</v>
      </c>
      <c r="K31" s="45"/>
      <c r="L31" s="45">
        <v>7.0</v>
      </c>
      <c r="M31" s="45">
        <v>7.0</v>
      </c>
      <c r="N31" s="2" t="s">
        <v>654</v>
      </c>
      <c r="O31" s="24"/>
      <c r="P31" s="24">
        <v>18798.25</v>
      </c>
      <c r="Q31" s="2" t="s">
        <v>694</v>
      </c>
      <c r="R31" s="2" t="s">
        <v>695</v>
      </c>
      <c r="S31" s="2" t="s">
        <v>696</v>
      </c>
      <c r="T31" s="2" t="s">
        <v>697</v>
      </c>
      <c r="U31" s="2" t="s">
        <v>498</v>
      </c>
      <c r="V31" s="46">
        <v>37.7959061</v>
      </c>
      <c r="W31" s="46">
        <v>-122.4106918</v>
      </c>
      <c r="X31" s="2" t="s">
        <v>698</v>
      </c>
      <c r="Y31" s="2" t="s">
        <v>699</v>
      </c>
      <c r="Z31" s="2" t="s">
        <v>501</v>
      </c>
    </row>
    <row r="32" ht="15.75" customHeight="1">
      <c r="A32" s="44">
        <v>46194.0</v>
      </c>
      <c r="B32" s="2" t="s">
        <v>682</v>
      </c>
      <c r="C32" s="2" t="s">
        <v>490</v>
      </c>
      <c r="D32" s="25">
        <v>59.0</v>
      </c>
      <c r="E32" s="2" t="s">
        <v>700</v>
      </c>
      <c r="F32" s="2" t="s">
        <v>492</v>
      </c>
      <c r="G32" s="2" t="s">
        <v>392</v>
      </c>
      <c r="H32" s="24">
        <v>386204.0</v>
      </c>
      <c r="I32" s="45">
        <v>0.0</v>
      </c>
      <c r="J32" s="45">
        <v>1.0</v>
      </c>
      <c r="K32" s="45">
        <v>630.0</v>
      </c>
      <c r="L32" s="45">
        <v>1.0</v>
      </c>
      <c r="M32" s="45">
        <v>1.0</v>
      </c>
      <c r="N32" s="2" t="s">
        <v>701</v>
      </c>
      <c r="O32" s="24"/>
      <c r="P32" s="24"/>
      <c r="Q32" s="2" t="s">
        <v>686</v>
      </c>
      <c r="R32" s="2" t="s">
        <v>702</v>
      </c>
      <c r="S32" s="2" t="s">
        <v>703</v>
      </c>
      <c r="T32" s="2" t="s">
        <v>704</v>
      </c>
      <c r="U32" s="2" t="s">
        <v>498</v>
      </c>
      <c r="V32" s="46">
        <v>37.7716266</v>
      </c>
      <c r="W32" s="46">
        <v>-122.4185589</v>
      </c>
      <c r="X32" s="2" t="s">
        <v>705</v>
      </c>
      <c r="Y32" s="2" t="s">
        <v>706</v>
      </c>
      <c r="Z32" s="2" t="s">
        <v>692</v>
      </c>
    </row>
    <row r="33" ht="15.75" customHeight="1">
      <c r="A33" s="44">
        <v>46194.0</v>
      </c>
      <c r="B33" s="2" t="s">
        <v>682</v>
      </c>
      <c r="C33" s="2" t="s">
        <v>490</v>
      </c>
      <c r="D33" s="25">
        <v>48.0</v>
      </c>
      <c r="E33" s="2" t="s">
        <v>707</v>
      </c>
      <c r="F33" s="2" t="s">
        <v>492</v>
      </c>
      <c r="G33" s="2" t="s">
        <v>392</v>
      </c>
      <c r="H33" s="24">
        <v>497730.0</v>
      </c>
      <c r="I33" s="45">
        <v>3.0</v>
      </c>
      <c r="J33" s="45">
        <v>2.0</v>
      </c>
      <c r="K33" s="45">
        <v>1415.0</v>
      </c>
      <c r="L33" s="45">
        <v>1.0</v>
      </c>
      <c r="M33" s="45">
        <v>1.0</v>
      </c>
      <c r="N33" s="2" t="s">
        <v>685</v>
      </c>
      <c r="O33" s="24"/>
      <c r="P33" s="24"/>
      <c r="Q33" s="2" t="s">
        <v>686</v>
      </c>
      <c r="R33" s="2" t="s">
        <v>708</v>
      </c>
      <c r="S33" s="2" t="s">
        <v>709</v>
      </c>
      <c r="T33" s="2" t="s">
        <v>710</v>
      </c>
      <c r="U33" s="2" t="s">
        <v>498</v>
      </c>
      <c r="V33" s="46">
        <v>37.7753691</v>
      </c>
      <c r="W33" s="46">
        <v>-122.4164734</v>
      </c>
      <c r="X33" s="2" t="s">
        <v>711</v>
      </c>
      <c r="Y33" s="2" t="s">
        <v>712</v>
      </c>
      <c r="Z33" s="2" t="s">
        <v>692</v>
      </c>
    </row>
    <row r="34" ht="15.75" customHeight="1">
      <c r="A34" s="44">
        <v>46194.0</v>
      </c>
      <c r="B34" s="2" t="s">
        <v>682</v>
      </c>
      <c r="C34" s="2" t="s">
        <v>490</v>
      </c>
      <c r="D34" s="25">
        <v>101.0</v>
      </c>
      <c r="E34" s="2" t="s">
        <v>713</v>
      </c>
      <c r="F34" s="2" t="s">
        <v>492</v>
      </c>
      <c r="G34" s="2" t="s">
        <v>407</v>
      </c>
      <c r="H34" s="24">
        <v>300000.0</v>
      </c>
      <c r="I34" s="45">
        <v>3.0</v>
      </c>
      <c r="J34" s="45">
        <v>1.0</v>
      </c>
      <c r="K34" s="45">
        <v>1285.0</v>
      </c>
      <c r="L34" s="45">
        <v>1.0</v>
      </c>
      <c r="M34" s="45">
        <v>1.0</v>
      </c>
      <c r="N34" s="2" t="s">
        <v>714</v>
      </c>
      <c r="O34" s="24"/>
      <c r="P34" s="24"/>
      <c r="Q34" s="2" t="s">
        <v>494</v>
      </c>
      <c r="R34" s="2" t="s">
        <v>715</v>
      </c>
      <c r="S34" s="2" t="s">
        <v>716</v>
      </c>
      <c r="T34" s="2" t="s">
        <v>717</v>
      </c>
      <c r="U34" s="2" t="s">
        <v>498</v>
      </c>
      <c r="V34" s="46">
        <v>37.7633851</v>
      </c>
      <c r="W34" s="46">
        <v>-122.4265081</v>
      </c>
      <c r="X34" s="2" t="s">
        <v>718</v>
      </c>
      <c r="Y34" s="2" t="s">
        <v>719</v>
      </c>
      <c r="Z34" s="2" t="s">
        <v>720</v>
      </c>
    </row>
    <row r="35" ht="15.75" customHeight="1">
      <c r="A35" s="44">
        <v>46194.0</v>
      </c>
      <c r="B35" s="2" t="s">
        <v>682</v>
      </c>
      <c r="C35" s="2" t="s">
        <v>490</v>
      </c>
      <c r="D35" s="25">
        <v>3.0</v>
      </c>
      <c r="E35" s="2" t="s">
        <v>721</v>
      </c>
      <c r="F35" s="2" t="s">
        <v>492</v>
      </c>
      <c r="G35" s="2" t="s">
        <v>722</v>
      </c>
      <c r="H35" s="24">
        <v>276705.0</v>
      </c>
      <c r="I35" s="45">
        <v>0.0</v>
      </c>
      <c r="J35" s="45">
        <v>1.0</v>
      </c>
      <c r="K35" s="45">
        <v>427.0</v>
      </c>
      <c r="L35" s="45">
        <v>1.0</v>
      </c>
      <c r="M35" s="45">
        <v>1.0</v>
      </c>
      <c r="N35" s="2" t="s">
        <v>701</v>
      </c>
      <c r="O35" s="24"/>
      <c r="P35" s="24"/>
      <c r="Q35" s="2" t="s">
        <v>686</v>
      </c>
      <c r="R35" s="2" t="s">
        <v>723</v>
      </c>
      <c r="S35" s="2" t="s">
        <v>724</v>
      </c>
      <c r="T35" s="2" t="s">
        <v>725</v>
      </c>
      <c r="U35" s="2" t="s">
        <v>498</v>
      </c>
      <c r="V35" s="46">
        <v>37.7779846</v>
      </c>
      <c r="W35" s="46">
        <v>-122.4235357</v>
      </c>
      <c r="X35" s="2" t="s">
        <v>726</v>
      </c>
      <c r="Y35" s="2" t="s">
        <v>727</v>
      </c>
      <c r="Z35" s="2" t="s">
        <v>692</v>
      </c>
    </row>
    <row r="36" ht="15.75" customHeight="1">
      <c r="A36" s="44">
        <v>46194.0</v>
      </c>
      <c r="B36" s="2" t="s">
        <v>682</v>
      </c>
      <c r="C36" s="2" t="s">
        <v>490</v>
      </c>
      <c r="D36" s="25">
        <v>18.0</v>
      </c>
      <c r="E36" s="2" t="s">
        <v>728</v>
      </c>
      <c r="F36" s="2" t="s">
        <v>492</v>
      </c>
      <c r="G36" s="2" t="s">
        <v>392</v>
      </c>
      <c r="H36" s="24">
        <v>449000.0</v>
      </c>
      <c r="I36" s="45">
        <v>1.0</v>
      </c>
      <c r="J36" s="45">
        <v>1.0</v>
      </c>
      <c r="K36" s="45">
        <v>564.0</v>
      </c>
      <c r="L36" s="45">
        <v>1.0</v>
      </c>
      <c r="M36" s="45">
        <v>1.0</v>
      </c>
      <c r="N36" s="2" t="s">
        <v>729</v>
      </c>
      <c r="O36" s="24"/>
      <c r="P36" s="24"/>
      <c r="Q36" s="2" t="s">
        <v>494</v>
      </c>
      <c r="R36" s="2" t="s">
        <v>730</v>
      </c>
      <c r="S36" s="2" t="s">
        <v>731</v>
      </c>
      <c r="T36" s="2" t="s">
        <v>732</v>
      </c>
      <c r="U36" s="2" t="s">
        <v>498</v>
      </c>
      <c r="V36" s="46">
        <v>37.7808842</v>
      </c>
      <c r="W36" s="46">
        <v>-122.411752</v>
      </c>
      <c r="X36" s="2" t="s">
        <v>733</v>
      </c>
      <c r="Y36" s="2" t="s">
        <v>734</v>
      </c>
      <c r="Z36" s="2" t="s">
        <v>501</v>
      </c>
    </row>
    <row r="37" ht="15.75" customHeight="1">
      <c r="A37" s="44">
        <v>46194.0</v>
      </c>
      <c r="B37" s="2" t="s">
        <v>682</v>
      </c>
      <c r="C37" s="2" t="s">
        <v>490</v>
      </c>
      <c r="D37" s="25">
        <v>114.0</v>
      </c>
      <c r="E37" s="2" t="s">
        <v>735</v>
      </c>
      <c r="F37" s="2" t="s">
        <v>492</v>
      </c>
      <c r="G37" s="2" t="s">
        <v>407</v>
      </c>
      <c r="H37" s="24">
        <v>1399000.0</v>
      </c>
      <c r="I37" s="45">
        <v>4.0</v>
      </c>
      <c r="J37" s="45">
        <v>2.0</v>
      </c>
      <c r="K37" s="45">
        <v>2500.0</v>
      </c>
      <c r="L37" s="45">
        <v>2.0</v>
      </c>
      <c r="M37" s="45">
        <v>2.0</v>
      </c>
      <c r="N37" s="2" t="s">
        <v>736</v>
      </c>
      <c r="O37" s="24"/>
      <c r="P37" s="24"/>
      <c r="Q37" s="2" t="s">
        <v>494</v>
      </c>
      <c r="R37" s="2" t="s">
        <v>737</v>
      </c>
      <c r="S37" s="2" t="s">
        <v>738</v>
      </c>
      <c r="T37" s="2" t="s">
        <v>739</v>
      </c>
      <c r="U37" s="2" t="s">
        <v>498</v>
      </c>
      <c r="V37" s="46">
        <v>37.7364961</v>
      </c>
      <c r="W37" s="46">
        <v>-122.424024</v>
      </c>
      <c r="X37" s="2" t="s">
        <v>740</v>
      </c>
      <c r="Y37" s="2" t="s">
        <v>741</v>
      </c>
      <c r="Z37" s="2" t="s">
        <v>501</v>
      </c>
    </row>
    <row r="38" ht="15.75" customHeight="1">
      <c r="A38" s="44">
        <v>46194.0</v>
      </c>
      <c r="B38" s="2" t="s">
        <v>682</v>
      </c>
      <c r="C38" s="2" t="s">
        <v>490</v>
      </c>
      <c r="D38" s="25">
        <v>59.0</v>
      </c>
      <c r="E38" s="2" t="s">
        <v>742</v>
      </c>
      <c r="F38" s="2" t="s">
        <v>492</v>
      </c>
      <c r="G38" s="2" t="s">
        <v>722</v>
      </c>
      <c r="H38" s="24">
        <v>4500000.0</v>
      </c>
      <c r="I38" s="45">
        <v>0.0</v>
      </c>
      <c r="J38" s="45"/>
      <c r="K38" s="45">
        <v>58718.0</v>
      </c>
      <c r="L38" s="45">
        <v>180.0</v>
      </c>
      <c r="M38" s="45">
        <v>180.0</v>
      </c>
      <c r="N38" s="2" t="s">
        <v>743</v>
      </c>
      <c r="O38" s="24"/>
      <c r="P38" s="24"/>
      <c r="Q38" s="2" t="s">
        <v>494</v>
      </c>
      <c r="R38" s="2" t="s">
        <v>744</v>
      </c>
      <c r="S38" s="2" t="s">
        <v>745</v>
      </c>
      <c r="T38" s="2" t="s">
        <v>746</v>
      </c>
      <c r="U38" s="2" t="s">
        <v>498</v>
      </c>
      <c r="V38" s="46">
        <v>37.7835409</v>
      </c>
      <c r="W38" s="46">
        <v>-122.4098331</v>
      </c>
      <c r="X38" s="2" t="s">
        <v>747</v>
      </c>
      <c r="Y38" s="2" t="s">
        <v>748</v>
      </c>
      <c r="Z38" s="2" t="s">
        <v>749</v>
      </c>
    </row>
    <row r="39" ht="15.75" customHeight="1">
      <c r="A39" s="44">
        <v>46194.0</v>
      </c>
      <c r="B39" s="2" t="s">
        <v>682</v>
      </c>
      <c r="C39" s="2" t="s">
        <v>490</v>
      </c>
      <c r="D39" s="25">
        <v>17.0</v>
      </c>
      <c r="E39" s="2" t="s">
        <v>750</v>
      </c>
      <c r="F39" s="2" t="s">
        <v>492</v>
      </c>
      <c r="G39" s="2" t="s">
        <v>454</v>
      </c>
      <c r="H39" s="24">
        <v>998000.0</v>
      </c>
      <c r="I39" s="45">
        <v>4.0</v>
      </c>
      <c r="J39" s="45">
        <v>2.0</v>
      </c>
      <c r="K39" s="45">
        <v>1218.0</v>
      </c>
      <c r="L39" s="45">
        <v>3.0</v>
      </c>
      <c r="M39" s="45">
        <v>3.0</v>
      </c>
      <c r="N39" s="2" t="s">
        <v>751</v>
      </c>
      <c r="O39" s="24"/>
      <c r="P39" s="24"/>
      <c r="Q39" s="2" t="s">
        <v>494</v>
      </c>
      <c r="R39" s="2" t="s">
        <v>752</v>
      </c>
      <c r="S39" s="2" t="s">
        <v>753</v>
      </c>
      <c r="T39" s="2" t="s">
        <v>754</v>
      </c>
      <c r="U39" s="2" t="s">
        <v>498</v>
      </c>
      <c r="V39" s="46">
        <v>37.719644</v>
      </c>
      <c r="W39" s="46">
        <v>-122.4639954</v>
      </c>
      <c r="X39" s="2" t="s">
        <v>755</v>
      </c>
      <c r="Y39" s="2" t="s">
        <v>756</v>
      </c>
      <c r="Z39" s="2" t="s">
        <v>501</v>
      </c>
    </row>
    <row r="40" ht="15.75" customHeight="1">
      <c r="A40" s="44">
        <v>46194.0</v>
      </c>
      <c r="B40" s="2" t="s">
        <v>682</v>
      </c>
      <c r="C40" s="2" t="s">
        <v>490</v>
      </c>
      <c r="D40" s="25">
        <v>41.0</v>
      </c>
      <c r="E40" s="2" t="s">
        <v>757</v>
      </c>
      <c r="F40" s="2" t="s">
        <v>492</v>
      </c>
      <c r="G40" s="2" t="s">
        <v>758</v>
      </c>
      <c r="H40" s="24">
        <v>475381.0</v>
      </c>
      <c r="I40" s="45">
        <v>3.0</v>
      </c>
      <c r="J40" s="45">
        <v>2.0</v>
      </c>
      <c r="K40" s="45">
        <v>2013.0</v>
      </c>
      <c r="L40" s="45">
        <v>1.0</v>
      </c>
      <c r="M40" s="45">
        <v>1.0</v>
      </c>
      <c r="N40" s="2" t="s">
        <v>685</v>
      </c>
      <c r="O40" s="24"/>
      <c r="P40" s="24"/>
      <c r="Q40" s="2" t="s">
        <v>686</v>
      </c>
      <c r="R40" s="2" t="s">
        <v>759</v>
      </c>
      <c r="S40" s="2" t="s">
        <v>760</v>
      </c>
      <c r="T40" s="2" t="s">
        <v>761</v>
      </c>
      <c r="U40" s="2" t="s">
        <v>762</v>
      </c>
      <c r="V40" s="46">
        <v>37.7836181</v>
      </c>
      <c r="W40" s="46">
        <v>-122.3903159</v>
      </c>
      <c r="X40" s="2" t="s">
        <v>763</v>
      </c>
      <c r="Y40" s="2" t="s">
        <v>764</v>
      </c>
      <c r="Z40" s="2" t="s">
        <v>692</v>
      </c>
    </row>
    <row r="41" ht="15.75" customHeight="1">
      <c r="A41" s="44">
        <v>46194.0</v>
      </c>
      <c r="B41" s="2" t="s">
        <v>682</v>
      </c>
      <c r="C41" s="2" t="s">
        <v>490</v>
      </c>
      <c r="D41" s="25">
        <v>47.0</v>
      </c>
      <c r="E41" s="2" t="s">
        <v>765</v>
      </c>
      <c r="F41" s="2" t="s">
        <v>492</v>
      </c>
      <c r="G41" s="2" t="s">
        <v>684</v>
      </c>
      <c r="H41" s="24">
        <v>345950.0</v>
      </c>
      <c r="I41" s="45">
        <v>1.0</v>
      </c>
      <c r="J41" s="45">
        <v>1.0</v>
      </c>
      <c r="K41" s="45">
        <v>672.0</v>
      </c>
      <c r="L41" s="45">
        <v>1.0</v>
      </c>
      <c r="M41" s="45">
        <v>1.0</v>
      </c>
      <c r="N41" s="2" t="s">
        <v>685</v>
      </c>
      <c r="O41" s="24"/>
      <c r="P41" s="24"/>
      <c r="Q41" s="2" t="s">
        <v>686</v>
      </c>
      <c r="R41" s="2" t="s">
        <v>766</v>
      </c>
      <c r="S41" s="2" t="s">
        <v>767</v>
      </c>
      <c r="T41" s="2" t="s">
        <v>768</v>
      </c>
      <c r="U41" s="2" t="s">
        <v>498</v>
      </c>
      <c r="V41" s="46">
        <v>37.7876174</v>
      </c>
      <c r="W41" s="46">
        <v>-122.4011537</v>
      </c>
      <c r="X41" s="2" t="s">
        <v>769</v>
      </c>
      <c r="Y41" s="2" t="s">
        <v>770</v>
      </c>
      <c r="Z41" s="2" t="s">
        <v>692</v>
      </c>
    </row>
    <row r="42" ht="15.75" customHeight="1">
      <c r="A42" s="44">
        <v>46194.0</v>
      </c>
      <c r="B42" s="2" t="s">
        <v>682</v>
      </c>
      <c r="C42" s="2" t="s">
        <v>490</v>
      </c>
      <c r="D42" s="25">
        <v>38.0</v>
      </c>
      <c r="E42" s="2" t="s">
        <v>771</v>
      </c>
      <c r="F42" s="2" t="s">
        <v>492</v>
      </c>
      <c r="G42" s="2" t="s">
        <v>684</v>
      </c>
      <c r="H42" s="24">
        <v>364812.0</v>
      </c>
      <c r="I42" s="45">
        <v>2.0</v>
      </c>
      <c r="J42" s="45">
        <v>2.0</v>
      </c>
      <c r="K42" s="45">
        <v>963.0</v>
      </c>
      <c r="L42" s="45">
        <v>1.0</v>
      </c>
      <c r="M42" s="45">
        <v>1.0</v>
      </c>
      <c r="N42" s="2" t="s">
        <v>685</v>
      </c>
      <c r="O42" s="24"/>
      <c r="P42" s="24"/>
      <c r="Q42" s="2" t="s">
        <v>686</v>
      </c>
      <c r="R42" s="2" t="s">
        <v>772</v>
      </c>
      <c r="S42" s="2" t="s">
        <v>773</v>
      </c>
      <c r="T42" s="2" t="s">
        <v>774</v>
      </c>
      <c r="U42" s="2" t="s">
        <v>498</v>
      </c>
      <c r="V42" s="46">
        <v>37.786887</v>
      </c>
      <c r="W42" s="46">
        <v>-122.3934652</v>
      </c>
      <c r="X42" s="2" t="s">
        <v>775</v>
      </c>
      <c r="Y42" s="2" t="s">
        <v>776</v>
      </c>
      <c r="Z42" s="2" t="s">
        <v>692</v>
      </c>
    </row>
    <row r="43" ht="15.75" customHeight="1">
      <c r="A43" s="44">
        <v>46194.0</v>
      </c>
      <c r="B43" s="2" t="s">
        <v>682</v>
      </c>
      <c r="C43" s="2" t="s">
        <v>490</v>
      </c>
      <c r="D43" s="25">
        <v>24.0</v>
      </c>
      <c r="E43" s="2" t="s">
        <v>777</v>
      </c>
      <c r="F43" s="2" t="s">
        <v>492</v>
      </c>
      <c r="G43" s="2" t="s">
        <v>758</v>
      </c>
      <c r="H43" s="24">
        <v>529114.0</v>
      </c>
      <c r="I43" s="45">
        <v>2.0</v>
      </c>
      <c r="J43" s="45">
        <v>1.0</v>
      </c>
      <c r="K43" s="45">
        <v>770.0</v>
      </c>
      <c r="L43" s="45">
        <v>1.0</v>
      </c>
      <c r="M43" s="45">
        <v>1.0</v>
      </c>
      <c r="N43" s="2" t="s">
        <v>685</v>
      </c>
      <c r="O43" s="24"/>
      <c r="P43" s="24"/>
      <c r="Q43" s="2" t="s">
        <v>686</v>
      </c>
      <c r="R43" s="2" t="s">
        <v>778</v>
      </c>
      <c r="S43" s="2" t="s">
        <v>779</v>
      </c>
      <c r="T43" s="2" t="s">
        <v>780</v>
      </c>
      <c r="U43" s="2" t="s">
        <v>498</v>
      </c>
      <c r="V43" s="46">
        <v>37.770335</v>
      </c>
      <c r="W43" s="46">
        <v>-122.401048</v>
      </c>
      <c r="X43" s="2" t="s">
        <v>781</v>
      </c>
      <c r="Y43" s="2" t="s">
        <v>782</v>
      </c>
      <c r="Z43" s="2" t="s">
        <v>692</v>
      </c>
    </row>
    <row r="44" ht="15.75" customHeight="1">
      <c r="A44" s="44">
        <v>46194.0</v>
      </c>
      <c r="B44" s="2" t="s">
        <v>682</v>
      </c>
      <c r="C44" s="2" t="s">
        <v>490</v>
      </c>
      <c r="D44" s="25">
        <v>25.0</v>
      </c>
      <c r="E44" s="2" t="s">
        <v>783</v>
      </c>
      <c r="F44" s="2" t="s">
        <v>492</v>
      </c>
      <c r="G44" s="2" t="s">
        <v>392</v>
      </c>
      <c r="H44" s="24">
        <v>454539.0</v>
      </c>
      <c r="I44" s="45">
        <v>2.0</v>
      </c>
      <c r="J44" s="45">
        <v>1.0</v>
      </c>
      <c r="K44" s="45">
        <v>713.0</v>
      </c>
      <c r="L44" s="45">
        <v>1.0</v>
      </c>
      <c r="M44" s="45">
        <v>1.0</v>
      </c>
      <c r="N44" s="2" t="s">
        <v>685</v>
      </c>
      <c r="O44" s="24"/>
      <c r="P44" s="24"/>
      <c r="Q44" s="2" t="s">
        <v>686</v>
      </c>
      <c r="R44" s="2" t="s">
        <v>784</v>
      </c>
      <c r="S44" s="2" t="s">
        <v>785</v>
      </c>
      <c r="T44" s="2" t="s">
        <v>786</v>
      </c>
      <c r="U44" s="2" t="s">
        <v>498</v>
      </c>
      <c r="V44" s="46">
        <v>37.7830272</v>
      </c>
      <c r="W44" s="46">
        <v>-122.4078664</v>
      </c>
      <c r="X44" s="2" t="s">
        <v>787</v>
      </c>
      <c r="Y44" s="2" t="s">
        <v>788</v>
      </c>
      <c r="Z44" s="2" t="s">
        <v>692</v>
      </c>
    </row>
    <row r="45" ht="15.75" customHeight="1">
      <c r="A45" s="44">
        <v>46194.0</v>
      </c>
      <c r="B45" s="2" t="s">
        <v>682</v>
      </c>
      <c r="C45" s="2" t="s">
        <v>490</v>
      </c>
      <c r="D45" s="25">
        <v>52.0</v>
      </c>
      <c r="E45" s="2" t="s">
        <v>789</v>
      </c>
      <c r="F45" s="2" t="s">
        <v>492</v>
      </c>
      <c r="G45" s="2" t="s">
        <v>403</v>
      </c>
      <c r="H45" s="24">
        <v>1495000.0</v>
      </c>
      <c r="I45" s="45">
        <v>2.0</v>
      </c>
      <c r="J45" s="45">
        <v>2.5</v>
      </c>
      <c r="K45" s="45">
        <v>1314.0</v>
      </c>
      <c r="L45" s="45">
        <v>1.0</v>
      </c>
      <c r="M45" s="45">
        <v>1.0</v>
      </c>
      <c r="N45" s="2" t="s">
        <v>790</v>
      </c>
      <c r="O45" s="24"/>
      <c r="P45" s="24"/>
      <c r="Q45" s="2" t="s">
        <v>494</v>
      </c>
      <c r="R45" s="2" t="s">
        <v>791</v>
      </c>
      <c r="S45" s="2" t="s">
        <v>792</v>
      </c>
      <c r="T45" s="2" t="s">
        <v>793</v>
      </c>
      <c r="U45" s="2" t="s">
        <v>498</v>
      </c>
      <c r="V45" s="46">
        <v>37.8056739</v>
      </c>
      <c r="W45" s="46">
        <v>-122.4223763</v>
      </c>
      <c r="X45" s="2" t="s">
        <v>794</v>
      </c>
      <c r="Y45" s="2" t="s">
        <v>795</v>
      </c>
      <c r="Z45" s="2" t="s">
        <v>501</v>
      </c>
    </row>
    <row r="46" ht="15.75" customHeight="1">
      <c r="A46" s="44">
        <v>46194.0</v>
      </c>
      <c r="B46" s="2" t="s">
        <v>682</v>
      </c>
      <c r="C46" s="2" t="s">
        <v>490</v>
      </c>
      <c r="D46" s="25">
        <v>4.0</v>
      </c>
      <c r="E46" s="2" t="s">
        <v>796</v>
      </c>
      <c r="F46" s="2" t="s">
        <v>492</v>
      </c>
      <c r="G46" s="2" t="s">
        <v>436</v>
      </c>
      <c r="H46" s="24">
        <v>1198000.0</v>
      </c>
      <c r="I46" s="45">
        <v>4.0</v>
      </c>
      <c r="J46" s="45">
        <v>2.0</v>
      </c>
      <c r="K46" s="45">
        <v>2400.0</v>
      </c>
      <c r="L46" s="45">
        <v>2.0</v>
      </c>
      <c r="M46" s="45">
        <v>2.0</v>
      </c>
      <c r="N46" s="2" t="s">
        <v>797</v>
      </c>
      <c r="O46" s="24"/>
      <c r="P46" s="24"/>
      <c r="Q46" s="2" t="s">
        <v>494</v>
      </c>
      <c r="R46" s="2" t="s">
        <v>798</v>
      </c>
      <c r="S46" s="2" t="s">
        <v>799</v>
      </c>
      <c r="T46" s="2" t="s">
        <v>800</v>
      </c>
      <c r="U46" s="2" t="s">
        <v>534</v>
      </c>
      <c r="V46" s="46">
        <v>37.7619178</v>
      </c>
      <c r="W46" s="46">
        <v>-122.5019738</v>
      </c>
      <c r="X46" s="2" t="s">
        <v>801</v>
      </c>
      <c r="Y46" s="2" t="s">
        <v>802</v>
      </c>
      <c r="Z46" s="2" t="s">
        <v>501</v>
      </c>
    </row>
    <row r="47" ht="15.75" customHeight="1">
      <c r="A47" s="44">
        <v>46194.0</v>
      </c>
      <c r="B47" s="2" t="s">
        <v>682</v>
      </c>
      <c r="C47" s="2" t="s">
        <v>490</v>
      </c>
      <c r="D47" s="25">
        <v>61.0</v>
      </c>
      <c r="E47" s="2" t="s">
        <v>803</v>
      </c>
      <c r="F47" s="2" t="s">
        <v>492</v>
      </c>
      <c r="G47" s="2" t="s">
        <v>758</v>
      </c>
      <c r="H47" s="24">
        <v>645000.0</v>
      </c>
      <c r="I47" s="45">
        <v>1.0</v>
      </c>
      <c r="J47" s="45">
        <v>1.0</v>
      </c>
      <c r="K47" s="45">
        <v>608.0</v>
      </c>
      <c r="L47" s="45">
        <v>1.0</v>
      </c>
      <c r="M47" s="45">
        <v>1.0</v>
      </c>
      <c r="N47" s="2" t="s">
        <v>804</v>
      </c>
      <c r="O47" s="24"/>
      <c r="P47" s="24"/>
      <c r="Q47" s="2" t="s">
        <v>494</v>
      </c>
      <c r="R47" s="2" t="s">
        <v>805</v>
      </c>
      <c r="S47" s="2" t="s">
        <v>806</v>
      </c>
      <c r="T47" s="2" t="s">
        <v>807</v>
      </c>
      <c r="U47" s="2" t="s">
        <v>808</v>
      </c>
      <c r="V47" s="46">
        <v>37.7535442</v>
      </c>
      <c r="W47" s="46">
        <v>-122.4009325</v>
      </c>
      <c r="X47" s="2" t="s">
        <v>809</v>
      </c>
      <c r="Y47" s="2" t="s">
        <v>810</v>
      </c>
      <c r="Z47" s="2" t="s">
        <v>501</v>
      </c>
    </row>
    <row r="48" ht="15.75" customHeight="1">
      <c r="A48" s="44">
        <v>46194.0</v>
      </c>
      <c r="B48" s="2" t="s">
        <v>682</v>
      </c>
      <c r="C48" s="2" t="s">
        <v>490</v>
      </c>
      <c r="D48" s="25">
        <v>42.0</v>
      </c>
      <c r="E48" s="2" t="s">
        <v>811</v>
      </c>
      <c r="F48" s="2" t="s">
        <v>492</v>
      </c>
      <c r="G48" s="2" t="s">
        <v>758</v>
      </c>
      <c r="H48" s="24">
        <v>405443.0</v>
      </c>
      <c r="I48" s="45">
        <v>1.0</v>
      </c>
      <c r="J48" s="45">
        <v>1.0</v>
      </c>
      <c r="K48" s="45">
        <v>722.0</v>
      </c>
      <c r="L48" s="45">
        <v>1.0</v>
      </c>
      <c r="M48" s="45">
        <v>1.0</v>
      </c>
      <c r="N48" s="2" t="s">
        <v>812</v>
      </c>
      <c r="O48" s="24"/>
      <c r="P48" s="24"/>
      <c r="Q48" s="2" t="s">
        <v>686</v>
      </c>
      <c r="R48" s="2" t="s">
        <v>813</v>
      </c>
      <c r="S48" s="2" t="s">
        <v>814</v>
      </c>
      <c r="T48" s="2" t="s">
        <v>815</v>
      </c>
      <c r="U48" s="2" t="s">
        <v>498</v>
      </c>
      <c r="V48" s="46">
        <v>37.7808956</v>
      </c>
      <c r="W48" s="46">
        <v>-122.4019503</v>
      </c>
      <c r="X48" s="2" t="s">
        <v>816</v>
      </c>
      <c r="Y48" s="2" t="s">
        <v>817</v>
      </c>
      <c r="Z48" s="2" t="s">
        <v>692</v>
      </c>
    </row>
    <row r="49" ht="15.75" customHeight="1">
      <c r="A49" s="44">
        <v>46194.0</v>
      </c>
      <c r="B49" s="2" t="s">
        <v>682</v>
      </c>
      <c r="C49" s="2" t="s">
        <v>490</v>
      </c>
      <c r="D49" s="25">
        <v>26.0</v>
      </c>
      <c r="E49" s="2" t="s">
        <v>818</v>
      </c>
      <c r="F49" s="2" t="s">
        <v>492</v>
      </c>
      <c r="G49" s="2" t="s">
        <v>403</v>
      </c>
      <c r="H49" s="24">
        <v>402999.0</v>
      </c>
      <c r="I49" s="45">
        <v>2.0</v>
      </c>
      <c r="J49" s="45">
        <v>2.0</v>
      </c>
      <c r="K49" s="45">
        <v>930.0</v>
      </c>
      <c r="L49" s="45">
        <v>1.0</v>
      </c>
      <c r="M49" s="45">
        <v>1.0</v>
      </c>
      <c r="N49" s="2" t="s">
        <v>685</v>
      </c>
      <c r="O49" s="24"/>
      <c r="P49" s="24"/>
      <c r="Q49" s="2" t="s">
        <v>686</v>
      </c>
      <c r="R49" s="2" t="s">
        <v>819</v>
      </c>
      <c r="S49" s="2" t="s">
        <v>820</v>
      </c>
      <c r="T49" s="2" t="s">
        <v>821</v>
      </c>
      <c r="U49" s="2" t="s">
        <v>498</v>
      </c>
      <c r="V49" s="46">
        <v>37.7894183</v>
      </c>
      <c r="W49" s="46">
        <v>-122.4233361</v>
      </c>
      <c r="X49" s="2" t="s">
        <v>822</v>
      </c>
      <c r="Y49" s="2" t="s">
        <v>823</v>
      </c>
      <c r="Z49" s="2" t="s">
        <v>692</v>
      </c>
    </row>
    <row r="50" ht="15.75" customHeight="1">
      <c r="A50" s="44">
        <v>46194.0</v>
      </c>
      <c r="B50" s="2" t="s">
        <v>682</v>
      </c>
      <c r="C50" s="2" t="s">
        <v>490</v>
      </c>
      <c r="D50" s="25">
        <v>45.0</v>
      </c>
      <c r="E50" s="2" t="s">
        <v>824</v>
      </c>
      <c r="F50" s="2" t="s">
        <v>492</v>
      </c>
      <c r="G50" s="2" t="s">
        <v>450</v>
      </c>
      <c r="H50" s="24">
        <v>399999.0</v>
      </c>
      <c r="I50" s="45">
        <v>1.0</v>
      </c>
      <c r="J50" s="45">
        <v>1.0</v>
      </c>
      <c r="K50" s="45">
        <v>676.0</v>
      </c>
      <c r="L50" s="45">
        <v>1.0</v>
      </c>
      <c r="M50" s="45">
        <v>1.0</v>
      </c>
      <c r="N50" s="2" t="s">
        <v>685</v>
      </c>
      <c r="O50" s="24"/>
      <c r="P50" s="24"/>
      <c r="Q50" s="2" t="s">
        <v>686</v>
      </c>
      <c r="R50" s="2" t="s">
        <v>825</v>
      </c>
      <c r="S50" s="2" t="s">
        <v>826</v>
      </c>
      <c r="T50" s="2" t="s">
        <v>827</v>
      </c>
      <c r="U50" s="2" t="s">
        <v>498</v>
      </c>
      <c r="V50" s="46">
        <v>37.7411707</v>
      </c>
      <c r="W50" s="46">
        <v>-122.4373737</v>
      </c>
      <c r="X50" s="2" t="s">
        <v>828</v>
      </c>
      <c r="Y50" s="2" t="s">
        <v>829</v>
      </c>
      <c r="Z50" s="2" t="s">
        <v>692</v>
      </c>
    </row>
    <row r="51" ht="15.75" customHeight="1">
      <c r="A51" s="44">
        <v>46194.0</v>
      </c>
      <c r="B51" s="2" t="s">
        <v>682</v>
      </c>
      <c r="C51" s="2" t="s">
        <v>490</v>
      </c>
      <c r="D51" s="25">
        <v>59.0</v>
      </c>
      <c r="E51" s="2" t="s">
        <v>830</v>
      </c>
      <c r="F51" s="2" t="s">
        <v>492</v>
      </c>
      <c r="G51" s="2" t="s">
        <v>403</v>
      </c>
      <c r="H51" s="24">
        <v>60000.0</v>
      </c>
      <c r="I51" s="45">
        <v>2.0</v>
      </c>
      <c r="J51" s="45">
        <v>2.0</v>
      </c>
      <c r="K51" s="45">
        <v>1270.0</v>
      </c>
      <c r="L51" s="45">
        <v>1.0</v>
      </c>
      <c r="M51" s="45">
        <v>1.0</v>
      </c>
      <c r="N51" s="2" t="s">
        <v>831</v>
      </c>
      <c r="O51" s="24"/>
      <c r="P51" s="24"/>
      <c r="Q51" s="2" t="s">
        <v>494</v>
      </c>
      <c r="R51" s="2" t="s">
        <v>832</v>
      </c>
      <c r="S51" s="2" t="s">
        <v>833</v>
      </c>
      <c r="T51" s="2" t="s">
        <v>834</v>
      </c>
      <c r="U51" s="2" t="s">
        <v>808</v>
      </c>
      <c r="V51" s="46">
        <v>37.8058305</v>
      </c>
      <c r="W51" s="46">
        <v>-122.4230122</v>
      </c>
      <c r="X51" s="2" t="s">
        <v>835</v>
      </c>
      <c r="Y51" s="2" t="s">
        <v>836</v>
      </c>
      <c r="Z51" s="2" t="s">
        <v>837</v>
      </c>
    </row>
    <row r="52" ht="15.75" customHeight="1">
      <c r="A52" s="44">
        <v>46194.0</v>
      </c>
      <c r="B52" s="2" t="s">
        <v>682</v>
      </c>
      <c r="C52" s="2" t="s">
        <v>490</v>
      </c>
      <c r="D52" s="25">
        <v>67.0</v>
      </c>
      <c r="E52" s="2" t="s">
        <v>838</v>
      </c>
      <c r="F52" s="2" t="s">
        <v>492</v>
      </c>
      <c r="G52" s="2" t="s">
        <v>442</v>
      </c>
      <c r="H52" s="24">
        <v>786000.0</v>
      </c>
      <c r="I52" s="45">
        <v>3.0</v>
      </c>
      <c r="J52" s="45">
        <v>2.0</v>
      </c>
      <c r="K52" s="45">
        <v>1911.0</v>
      </c>
      <c r="L52" s="45">
        <v>1.0</v>
      </c>
      <c r="M52" s="45">
        <v>1.0</v>
      </c>
      <c r="N52" s="2" t="s">
        <v>839</v>
      </c>
      <c r="O52" s="24"/>
      <c r="P52" s="24"/>
      <c r="Q52" s="2" t="s">
        <v>494</v>
      </c>
      <c r="R52" s="2" t="s">
        <v>840</v>
      </c>
      <c r="S52" s="2" t="s">
        <v>841</v>
      </c>
      <c r="T52" s="2" t="s">
        <v>842</v>
      </c>
      <c r="U52" s="2" t="s">
        <v>498</v>
      </c>
      <c r="V52" s="46">
        <v>37.728465</v>
      </c>
      <c r="W52" s="46">
        <v>-122.39232</v>
      </c>
      <c r="X52" s="2" t="s">
        <v>843</v>
      </c>
      <c r="Y52" s="2" t="s">
        <v>844</v>
      </c>
      <c r="Z52" s="2" t="s">
        <v>501</v>
      </c>
    </row>
    <row r="53" ht="15.75" customHeight="1">
      <c r="A53" s="44">
        <v>46194.0</v>
      </c>
      <c r="B53" s="2" t="s">
        <v>682</v>
      </c>
      <c r="C53" s="2" t="s">
        <v>490</v>
      </c>
      <c r="D53" s="25">
        <v>50.0</v>
      </c>
      <c r="E53" s="2" t="s">
        <v>845</v>
      </c>
      <c r="F53" s="2" t="s">
        <v>492</v>
      </c>
      <c r="G53" s="2" t="s">
        <v>392</v>
      </c>
      <c r="H53" s="24">
        <v>945000.0</v>
      </c>
      <c r="I53" s="45">
        <v>3.0</v>
      </c>
      <c r="J53" s="45">
        <v>2.0</v>
      </c>
      <c r="K53" s="45">
        <v>1957.0</v>
      </c>
      <c r="L53" s="45">
        <v>2.0</v>
      </c>
      <c r="M53" s="45">
        <v>2.0</v>
      </c>
      <c r="N53" s="2" t="s">
        <v>846</v>
      </c>
      <c r="O53" s="24"/>
      <c r="P53" s="24"/>
      <c r="Q53" s="2" t="s">
        <v>494</v>
      </c>
      <c r="R53" s="2" t="s">
        <v>847</v>
      </c>
      <c r="S53" s="2" t="s">
        <v>848</v>
      </c>
      <c r="T53" s="2" t="s">
        <v>849</v>
      </c>
      <c r="U53" s="2" t="s">
        <v>498</v>
      </c>
      <c r="V53" s="46">
        <v>37.7806219</v>
      </c>
      <c r="W53" s="46">
        <v>-122.4052028</v>
      </c>
      <c r="X53" s="2" t="s">
        <v>850</v>
      </c>
      <c r="Y53" s="2" t="s">
        <v>851</v>
      </c>
      <c r="Z53" s="2" t="s">
        <v>852</v>
      </c>
    </row>
    <row r="54" ht="15.75" customHeight="1">
      <c r="A54" s="44">
        <v>46194.0</v>
      </c>
      <c r="B54" s="2" t="s">
        <v>682</v>
      </c>
      <c r="C54" s="2" t="s">
        <v>490</v>
      </c>
      <c r="D54" s="25">
        <v>59.0</v>
      </c>
      <c r="E54" s="2" t="s">
        <v>853</v>
      </c>
      <c r="F54" s="2" t="s">
        <v>492</v>
      </c>
      <c r="G54" s="2" t="s">
        <v>684</v>
      </c>
      <c r="H54" s="24">
        <v>3495000.0</v>
      </c>
      <c r="I54" s="45">
        <v>3.0</v>
      </c>
      <c r="J54" s="45">
        <v>3.0</v>
      </c>
      <c r="K54" s="45">
        <v>2706.0</v>
      </c>
      <c r="L54" s="45">
        <v>1.0</v>
      </c>
      <c r="M54" s="45">
        <v>1.0</v>
      </c>
      <c r="N54" s="2" t="s">
        <v>854</v>
      </c>
      <c r="O54" s="24"/>
      <c r="P54" s="24"/>
      <c r="Q54" s="2" t="s">
        <v>494</v>
      </c>
      <c r="R54" s="2" t="s">
        <v>855</v>
      </c>
      <c r="S54" s="2" t="s">
        <v>856</v>
      </c>
      <c r="T54" s="2" t="s">
        <v>857</v>
      </c>
      <c r="U54" s="2" t="s">
        <v>498</v>
      </c>
      <c r="V54" s="46">
        <v>37.790545</v>
      </c>
      <c r="W54" s="46">
        <v>-122.395922</v>
      </c>
      <c r="X54" s="2" t="s">
        <v>858</v>
      </c>
      <c r="Y54" s="2" t="s">
        <v>859</v>
      </c>
      <c r="Z54" s="2" t="s">
        <v>501</v>
      </c>
    </row>
    <row r="55" ht="15.75" customHeight="1">
      <c r="A55" s="44">
        <v>46194.0</v>
      </c>
      <c r="B55" s="2" t="s">
        <v>682</v>
      </c>
      <c r="C55" s="2" t="s">
        <v>490</v>
      </c>
      <c r="D55" s="25">
        <v>83.0</v>
      </c>
      <c r="E55" s="2" t="s">
        <v>860</v>
      </c>
      <c r="F55" s="2" t="s">
        <v>492</v>
      </c>
      <c r="G55" s="2" t="s">
        <v>442</v>
      </c>
      <c r="H55" s="24">
        <v>1500000.0</v>
      </c>
      <c r="I55" s="45">
        <v>0.0</v>
      </c>
      <c r="J55" s="45">
        <v>2.0</v>
      </c>
      <c r="K55" s="45">
        <v>2952.0</v>
      </c>
      <c r="L55" s="45">
        <v>1.0</v>
      </c>
      <c r="M55" s="45">
        <v>1.0</v>
      </c>
      <c r="N55" s="2" t="s">
        <v>861</v>
      </c>
      <c r="O55" s="24"/>
      <c r="P55" s="24"/>
      <c r="Q55" s="2" t="s">
        <v>494</v>
      </c>
      <c r="R55" s="2" t="s">
        <v>862</v>
      </c>
      <c r="S55" s="2" t="s">
        <v>863</v>
      </c>
      <c r="T55" s="2" t="s">
        <v>864</v>
      </c>
      <c r="U55" s="2" t="s">
        <v>762</v>
      </c>
      <c r="V55" s="46">
        <v>37.7271155</v>
      </c>
      <c r="W55" s="46">
        <v>-122.385109</v>
      </c>
      <c r="X55" s="2" t="s">
        <v>865</v>
      </c>
      <c r="Y55" s="2" t="s">
        <v>866</v>
      </c>
      <c r="Z55" s="2" t="s">
        <v>867</v>
      </c>
    </row>
    <row r="56" ht="15.75" customHeight="1">
      <c r="A56" s="44">
        <v>46194.0</v>
      </c>
      <c r="B56" s="2" t="s">
        <v>682</v>
      </c>
      <c r="C56" s="2" t="s">
        <v>490</v>
      </c>
      <c r="D56" s="25">
        <v>18.0</v>
      </c>
      <c r="E56" s="2" t="s">
        <v>868</v>
      </c>
      <c r="F56" s="2" t="s">
        <v>492</v>
      </c>
      <c r="G56" s="2" t="s">
        <v>454</v>
      </c>
      <c r="H56" s="24">
        <v>1168000.0</v>
      </c>
      <c r="I56" s="45">
        <v>3.0</v>
      </c>
      <c r="J56" s="45">
        <v>2.0</v>
      </c>
      <c r="K56" s="45">
        <v>1900.0</v>
      </c>
      <c r="L56" s="45">
        <v>1.0</v>
      </c>
      <c r="M56" s="45">
        <v>1.0</v>
      </c>
      <c r="N56" s="2" t="s">
        <v>869</v>
      </c>
      <c r="O56" s="24"/>
      <c r="P56" s="24"/>
      <c r="Q56" s="2" t="s">
        <v>494</v>
      </c>
      <c r="R56" s="2" t="s">
        <v>870</v>
      </c>
      <c r="S56" s="2" t="s">
        <v>871</v>
      </c>
      <c r="T56" s="2" t="s">
        <v>872</v>
      </c>
      <c r="U56" s="2" t="s">
        <v>498</v>
      </c>
      <c r="V56" s="46">
        <v>37.7194121</v>
      </c>
      <c r="W56" s="46">
        <v>-122.4638001</v>
      </c>
      <c r="X56" s="2" t="s">
        <v>873</v>
      </c>
      <c r="Y56" s="2" t="s">
        <v>874</v>
      </c>
      <c r="Z56" s="2" t="s">
        <v>501</v>
      </c>
    </row>
    <row r="57" ht="15.75" customHeight="1">
      <c r="A57" s="44">
        <v>46194.0</v>
      </c>
      <c r="B57" s="2" t="s">
        <v>682</v>
      </c>
      <c r="C57" s="2" t="s">
        <v>490</v>
      </c>
      <c r="D57" s="25">
        <v>144.0</v>
      </c>
      <c r="E57" s="2" t="s">
        <v>875</v>
      </c>
      <c r="F57" s="2" t="s">
        <v>492</v>
      </c>
      <c r="G57" s="2" t="s">
        <v>398</v>
      </c>
      <c r="H57" s="24">
        <v>1650000.0</v>
      </c>
      <c r="I57" s="45">
        <v>2.0</v>
      </c>
      <c r="J57" s="45">
        <v>2.0</v>
      </c>
      <c r="K57" s="45">
        <v>1660.0</v>
      </c>
      <c r="L57" s="45">
        <v>1.0</v>
      </c>
      <c r="M57" s="45">
        <v>1.0</v>
      </c>
      <c r="N57" s="2" t="s">
        <v>876</v>
      </c>
      <c r="O57" s="24"/>
      <c r="P57" s="24"/>
      <c r="Q57" s="2" t="s">
        <v>494</v>
      </c>
      <c r="R57" s="2" t="s">
        <v>877</v>
      </c>
      <c r="S57" s="2" t="s">
        <v>878</v>
      </c>
      <c r="T57" s="2" t="s">
        <v>879</v>
      </c>
      <c r="U57" s="2" t="s">
        <v>498</v>
      </c>
      <c r="V57" s="46">
        <v>37.7913257</v>
      </c>
      <c r="W57" s="46">
        <v>-122.4136195</v>
      </c>
      <c r="X57" s="2" t="s">
        <v>880</v>
      </c>
      <c r="Y57" s="2" t="s">
        <v>881</v>
      </c>
      <c r="Z57" s="2" t="s">
        <v>501</v>
      </c>
    </row>
    <row r="58" ht="15.75" customHeight="1">
      <c r="A58" s="44">
        <v>46194.0</v>
      </c>
      <c r="B58" s="2" t="s">
        <v>682</v>
      </c>
      <c r="C58" s="2" t="s">
        <v>490</v>
      </c>
      <c r="D58" s="25">
        <v>74.0</v>
      </c>
      <c r="E58" s="2" t="s">
        <v>882</v>
      </c>
      <c r="F58" s="2" t="s">
        <v>492</v>
      </c>
      <c r="G58" s="2" t="s">
        <v>411</v>
      </c>
      <c r="H58" s="24">
        <v>1100000.0</v>
      </c>
      <c r="I58" s="45">
        <v>2.0</v>
      </c>
      <c r="J58" s="45">
        <v>1.0</v>
      </c>
      <c r="K58" s="45">
        <v>1150.0</v>
      </c>
      <c r="L58" s="45">
        <v>2.0</v>
      </c>
      <c r="M58" s="45">
        <v>2.0</v>
      </c>
      <c r="N58" s="2" t="s">
        <v>883</v>
      </c>
      <c r="O58" s="24"/>
      <c r="P58" s="24"/>
      <c r="Q58" s="2" t="s">
        <v>494</v>
      </c>
      <c r="R58" s="2" t="s">
        <v>884</v>
      </c>
      <c r="S58" s="2" t="s">
        <v>885</v>
      </c>
      <c r="T58" s="2" t="s">
        <v>886</v>
      </c>
      <c r="U58" s="2" t="s">
        <v>762</v>
      </c>
      <c r="V58" s="46">
        <v>37.7215951</v>
      </c>
      <c r="W58" s="46">
        <v>-122.4293021</v>
      </c>
      <c r="X58" s="2" t="s">
        <v>887</v>
      </c>
      <c r="Y58" s="2" t="s">
        <v>888</v>
      </c>
      <c r="Z58" s="2" t="s">
        <v>889</v>
      </c>
    </row>
    <row r="59" ht="15.75" customHeight="1">
      <c r="A59" s="44">
        <v>46194.0</v>
      </c>
      <c r="B59" s="2" t="s">
        <v>682</v>
      </c>
      <c r="C59" s="2" t="s">
        <v>490</v>
      </c>
      <c r="D59" s="25">
        <v>190.0</v>
      </c>
      <c r="E59" s="2" t="s">
        <v>890</v>
      </c>
      <c r="F59" s="2" t="s">
        <v>492</v>
      </c>
      <c r="G59" s="2" t="s">
        <v>891</v>
      </c>
      <c r="H59" s="24">
        <v>717000.0</v>
      </c>
      <c r="I59" s="45">
        <v>3.0</v>
      </c>
      <c r="J59" s="45">
        <v>1.0</v>
      </c>
      <c r="K59" s="45">
        <v>1275.0</v>
      </c>
      <c r="L59" s="45">
        <v>1.0</v>
      </c>
      <c r="M59" s="45">
        <v>1.0</v>
      </c>
      <c r="N59" s="2" t="s">
        <v>892</v>
      </c>
      <c r="O59" s="24"/>
      <c r="P59" s="24"/>
      <c r="Q59" s="2" t="s">
        <v>494</v>
      </c>
      <c r="R59" s="2" t="s">
        <v>893</v>
      </c>
      <c r="S59" s="2" t="s">
        <v>894</v>
      </c>
      <c r="T59" s="2" t="s">
        <v>895</v>
      </c>
      <c r="U59" s="2" t="s">
        <v>808</v>
      </c>
      <c r="V59" s="46">
        <v>37.7305704</v>
      </c>
      <c r="W59" s="46">
        <v>-122.4120486</v>
      </c>
      <c r="X59" s="2" t="s">
        <v>896</v>
      </c>
      <c r="Y59" s="2" t="s">
        <v>897</v>
      </c>
      <c r="Z59" s="2" t="s">
        <v>898</v>
      </c>
    </row>
    <row r="60" ht="15.75" customHeight="1">
      <c r="A60" s="44">
        <v>46194.0</v>
      </c>
      <c r="B60" s="2" t="s">
        <v>682</v>
      </c>
      <c r="C60" s="2" t="s">
        <v>490</v>
      </c>
      <c r="D60" s="25">
        <v>6.0</v>
      </c>
      <c r="E60" s="2" t="s">
        <v>899</v>
      </c>
      <c r="F60" s="2" t="s">
        <v>492</v>
      </c>
      <c r="G60" s="2" t="s">
        <v>758</v>
      </c>
      <c r="H60" s="24">
        <v>1600000.0</v>
      </c>
      <c r="I60" s="45">
        <v>2.0</v>
      </c>
      <c r="J60" s="45">
        <v>2.0</v>
      </c>
      <c r="K60" s="45">
        <v>1244.0</v>
      </c>
      <c r="L60" s="45">
        <v>1.0</v>
      </c>
      <c r="M60" s="45">
        <v>1.0</v>
      </c>
      <c r="N60" s="2" t="s">
        <v>900</v>
      </c>
      <c r="O60" s="24"/>
      <c r="P60" s="24"/>
      <c r="Q60" s="2" t="s">
        <v>494</v>
      </c>
      <c r="R60" s="2" t="s">
        <v>901</v>
      </c>
      <c r="S60" s="2" t="s">
        <v>902</v>
      </c>
      <c r="T60" s="2" t="s">
        <v>903</v>
      </c>
      <c r="U60" s="2" t="s">
        <v>498</v>
      </c>
      <c r="V60" s="46">
        <v>37.7595871</v>
      </c>
      <c r="W60" s="46">
        <v>-122.3906655</v>
      </c>
      <c r="X60" s="2" t="s">
        <v>904</v>
      </c>
      <c r="Y60" s="2" t="s">
        <v>905</v>
      </c>
      <c r="Z60" s="2" t="s">
        <v>501</v>
      </c>
    </row>
    <row r="61" ht="15.75" customHeight="1">
      <c r="A61" s="44">
        <v>46194.0</v>
      </c>
      <c r="B61" s="2" t="s">
        <v>682</v>
      </c>
      <c r="C61" s="2" t="s">
        <v>490</v>
      </c>
      <c r="D61" s="25">
        <v>30.0</v>
      </c>
      <c r="E61" s="2" t="s">
        <v>906</v>
      </c>
      <c r="F61" s="2" t="s">
        <v>492</v>
      </c>
      <c r="G61" s="2" t="s">
        <v>450</v>
      </c>
      <c r="H61" s="24">
        <v>1850000.0</v>
      </c>
      <c r="I61" s="45">
        <v>6.0</v>
      </c>
      <c r="J61" s="45">
        <v>5.0</v>
      </c>
      <c r="K61" s="45">
        <v>3154.0</v>
      </c>
      <c r="L61" s="45">
        <v>3.0</v>
      </c>
      <c r="M61" s="45">
        <v>3.0</v>
      </c>
      <c r="N61" s="2" t="s">
        <v>907</v>
      </c>
      <c r="O61" s="24"/>
      <c r="P61" s="24"/>
      <c r="Q61" s="2" t="s">
        <v>494</v>
      </c>
      <c r="R61" s="2" t="s">
        <v>908</v>
      </c>
      <c r="S61" s="2" t="s">
        <v>909</v>
      </c>
      <c r="T61" s="2" t="s">
        <v>910</v>
      </c>
      <c r="U61" s="2" t="s">
        <v>498</v>
      </c>
      <c r="V61" s="46">
        <v>37.73474</v>
      </c>
      <c r="W61" s="46">
        <v>-122.432285</v>
      </c>
      <c r="X61" s="2" t="s">
        <v>911</v>
      </c>
      <c r="Y61" s="2" t="s">
        <v>912</v>
      </c>
      <c r="Z61" s="2" t="s">
        <v>501</v>
      </c>
    </row>
    <row r="62" ht="15.75" customHeight="1">
      <c r="A62" s="44">
        <v>46194.0</v>
      </c>
      <c r="B62" s="2" t="s">
        <v>682</v>
      </c>
      <c r="C62" s="2" t="s">
        <v>490</v>
      </c>
      <c r="D62" s="25">
        <v>16.0</v>
      </c>
      <c r="E62" s="2" t="s">
        <v>913</v>
      </c>
      <c r="F62" s="2" t="s">
        <v>492</v>
      </c>
      <c r="G62" s="2" t="s">
        <v>722</v>
      </c>
      <c r="H62" s="24">
        <v>620000.0</v>
      </c>
      <c r="I62" s="45">
        <v>1.0</v>
      </c>
      <c r="J62" s="45">
        <v>1.0</v>
      </c>
      <c r="K62" s="45">
        <v>506.0</v>
      </c>
      <c r="L62" s="45">
        <v>1.0</v>
      </c>
      <c r="M62" s="45">
        <v>1.0</v>
      </c>
      <c r="N62" s="2" t="s">
        <v>914</v>
      </c>
      <c r="O62" s="24"/>
      <c r="P62" s="24"/>
      <c r="Q62" s="2" t="s">
        <v>494</v>
      </c>
      <c r="R62" s="2" t="s">
        <v>915</v>
      </c>
      <c r="S62" s="2" t="s">
        <v>916</v>
      </c>
      <c r="T62" s="2" t="s">
        <v>917</v>
      </c>
      <c r="U62" s="2" t="s">
        <v>498</v>
      </c>
      <c r="V62" s="46">
        <v>37.7781581</v>
      </c>
      <c r="W62" s="46">
        <v>-122.4261091</v>
      </c>
      <c r="X62" s="2" t="s">
        <v>918</v>
      </c>
      <c r="Y62" s="2" t="s">
        <v>919</v>
      </c>
      <c r="Z62" s="2" t="s">
        <v>501</v>
      </c>
    </row>
    <row r="63" ht="15.75" customHeight="1">
      <c r="A63" s="44">
        <v>46194.0</v>
      </c>
      <c r="B63" s="2" t="s">
        <v>682</v>
      </c>
      <c r="C63" s="2" t="s">
        <v>490</v>
      </c>
      <c r="D63" s="25">
        <v>137.0</v>
      </c>
      <c r="E63" s="2" t="s">
        <v>920</v>
      </c>
      <c r="F63" s="2" t="s">
        <v>492</v>
      </c>
      <c r="G63" s="2" t="s">
        <v>921</v>
      </c>
      <c r="H63" s="24">
        <v>2200000.0</v>
      </c>
      <c r="I63" s="45">
        <v>4.0</v>
      </c>
      <c r="J63" s="45"/>
      <c r="K63" s="45">
        <v>2907.0</v>
      </c>
      <c r="L63" s="45">
        <v>4.0</v>
      </c>
      <c r="M63" s="45">
        <v>4.0</v>
      </c>
      <c r="N63" s="2" t="s">
        <v>922</v>
      </c>
      <c r="O63" s="24"/>
      <c r="P63" s="24"/>
      <c r="Q63" s="2" t="s">
        <v>494</v>
      </c>
      <c r="R63" s="2" t="s">
        <v>923</v>
      </c>
      <c r="S63" s="2" t="s">
        <v>924</v>
      </c>
      <c r="T63" s="2" t="s">
        <v>925</v>
      </c>
      <c r="U63" s="2" t="s">
        <v>498</v>
      </c>
      <c r="V63" s="46">
        <v>37.7426929</v>
      </c>
      <c r="W63" s="46">
        <v>-122.4873437</v>
      </c>
      <c r="X63" s="2" t="s">
        <v>926</v>
      </c>
      <c r="Y63" s="2" t="s">
        <v>927</v>
      </c>
      <c r="Z63" s="2" t="s">
        <v>501</v>
      </c>
    </row>
    <row r="64" ht="15.75" customHeight="1">
      <c r="A64" s="44">
        <v>46194.0</v>
      </c>
      <c r="B64" s="2" t="s">
        <v>682</v>
      </c>
      <c r="C64" s="2" t="s">
        <v>490</v>
      </c>
      <c r="D64" s="25">
        <v>213.0</v>
      </c>
      <c r="E64" s="2" t="s">
        <v>928</v>
      </c>
      <c r="F64" s="2" t="s">
        <v>492</v>
      </c>
      <c r="G64" s="2" t="s">
        <v>392</v>
      </c>
      <c r="H64" s="24">
        <v>344926.0</v>
      </c>
      <c r="I64" s="45">
        <v>0.0</v>
      </c>
      <c r="J64" s="45">
        <v>1.0</v>
      </c>
      <c r="K64" s="45">
        <v>383.0</v>
      </c>
      <c r="L64" s="45">
        <v>1.0</v>
      </c>
      <c r="M64" s="45">
        <v>1.0</v>
      </c>
      <c r="N64" s="2" t="s">
        <v>701</v>
      </c>
      <c r="O64" s="24"/>
      <c r="P64" s="24"/>
      <c r="Q64" s="2" t="s">
        <v>686</v>
      </c>
      <c r="R64" s="2" t="s">
        <v>929</v>
      </c>
      <c r="S64" s="2" t="s">
        <v>930</v>
      </c>
      <c r="T64" s="2" t="s">
        <v>931</v>
      </c>
      <c r="U64" s="2" t="s">
        <v>498</v>
      </c>
      <c r="V64" s="46">
        <v>37.7666704</v>
      </c>
      <c r="W64" s="46">
        <v>-122.4178829</v>
      </c>
      <c r="X64" s="2" t="s">
        <v>932</v>
      </c>
      <c r="Y64" s="2" t="s">
        <v>933</v>
      </c>
      <c r="Z64" s="2" t="s">
        <v>692</v>
      </c>
    </row>
    <row r="65" ht="15.75" customHeight="1">
      <c r="A65" s="44">
        <v>46194.0</v>
      </c>
      <c r="B65" s="2" t="s">
        <v>682</v>
      </c>
      <c r="C65" s="2" t="s">
        <v>490</v>
      </c>
      <c r="D65" s="25">
        <v>95.0</v>
      </c>
      <c r="E65" s="2" t="s">
        <v>934</v>
      </c>
      <c r="F65" s="2" t="s">
        <v>492</v>
      </c>
      <c r="G65" s="2" t="s">
        <v>407</v>
      </c>
      <c r="H65" s="24">
        <v>1288888.0</v>
      </c>
      <c r="I65" s="45">
        <v>4.0</v>
      </c>
      <c r="J65" s="45">
        <v>4.0</v>
      </c>
      <c r="K65" s="45">
        <v>2040.0</v>
      </c>
      <c r="L65" s="45">
        <v>4.0</v>
      </c>
      <c r="M65" s="45">
        <v>4.0</v>
      </c>
      <c r="N65" s="2" t="s">
        <v>935</v>
      </c>
      <c r="O65" s="24"/>
      <c r="P65" s="24"/>
      <c r="Q65" s="2" t="s">
        <v>494</v>
      </c>
      <c r="R65" s="2" t="s">
        <v>936</v>
      </c>
      <c r="S65" s="2" t="s">
        <v>937</v>
      </c>
      <c r="T65" s="2" t="s">
        <v>938</v>
      </c>
      <c r="U65" s="2" t="s">
        <v>534</v>
      </c>
      <c r="V65" s="46">
        <v>37.750583</v>
      </c>
      <c r="W65" s="46">
        <v>-122.407695</v>
      </c>
      <c r="X65" s="2" t="s">
        <v>939</v>
      </c>
      <c r="Y65" s="2" t="s">
        <v>940</v>
      </c>
      <c r="Z65" s="2" t="s">
        <v>501</v>
      </c>
    </row>
    <row r="66" ht="15.75" customHeight="1">
      <c r="A66" s="44">
        <v>46194.0</v>
      </c>
      <c r="B66" s="2" t="s">
        <v>682</v>
      </c>
      <c r="C66" s="2" t="s">
        <v>490</v>
      </c>
      <c r="D66" s="25">
        <v>39.0</v>
      </c>
      <c r="E66" s="2" t="s">
        <v>941</v>
      </c>
      <c r="F66" s="2" t="s">
        <v>492</v>
      </c>
      <c r="G66" s="2" t="s">
        <v>758</v>
      </c>
      <c r="H66" s="24">
        <v>850000.0</v>
      </c>
      <c r="I66" s="45"/>
      <c r="J66" s="45">
        <v>2.0</v>
      </c>
      <c r="K66" s="45">
        <v>752.0</v>
      </c>
      <c r="L66" s="45">
        <v>2.0</v>
      </c>
      <c r="M66" s="45">
        <v>2.0</v>
      </c>
      <c r="N66" s="2" t="s">
        <v>797</v>
      </c>
      <c r="O66" s="24"/>
      <c r="P66" s="24"/>
      <c r="Q66" s="2" t="s">
        <v>494</v>
      </c>
      <c r="R66" s="2" t="s">
        <v>942</v>
      </c>
      <c r="S66" s="2" t="s">
        <v>943</v>
      </c>
      <c r="T66" s="2" t="s">
        <v>944</v>
      </c>
      <c r="U66" s="2" t="s">
        <v>762</v>
      </c>
      <c r="V66" s="46">
        <v>37.7570114</v>
      </c>
      <c r="W66" s="46">
        <v>-122.4021259</v>
      </c>
      <c r="X66" s="2" t="s">
        <v>945</v>
      </c>
      <c r="Y66" s="2" t="s">
        <v>946</v>
      </c>
      <c r="Z66" s="2" t="s">
        <v>501</v>
      </c>
    </row>
    <row r="67" ht="15.75" customHeight="1">
      <c r="A67" s="44">
        <v>46194.0</v>
      </c>
      <c r="B67" s="2" t="s">
        <v>682</v>
      </c>
      <c r="C67" s="2" t="s">
        <v>490</v>
      </c>
      <c r="D67" s="25">
        <v>9.0</v>
      </c>
      <c r="E67" s="2" t="s">
        <v>947</v>
      </c>
      <c r="F67" s="2" t="s">
        <v>492</v>
      </c>
      <c r="G67" s="2" t="s">
        <v>403</v>
      </c>
      <c r="H67" s="24">
        <v>398000.0</v>
      </c>
      <c r="I67" s="45">
        <v>1.0</v>
      </c>
      <c r="J67" s="45">
        <v>1.0</v>
      </c>
      <c r="K67" s="45">
        <v>582.0</v>
      </c>
      <c r="L67" s="45">
        <v>1.0</v>
      </c>
      <c r="M67" s="45">
        <v>1.0</v>
      </c>
      <c r="N67" s="2" t="s">
        <v>914</v>
      </c>
      <c r="O67" s="24"/>
      <c r="P67" s="24"/>
      <c r="Q67" s="2" t="s">
        <v>494</v>
      </c>
      <c r="R67" s="2" t="s">
        <v>948</v>
      </c>
      <c r="S67" s="2" t="s">
        <v>949</v>
      </c>
      <c r="T67" s="2" t="s">
        <v>950</v>
      </c>
      <c r="U67" s="2" t="s">
        <v>498</v>
      </c>
      <c r="V67" s="46">
        <v>37.7898591</v>
      </c>
      <c r="W67" s="46">
        <v>-122.4125833</v>
      </c>
      <c r="X67" s="2" t="s">
        <v>951</v>
      </c>
      <c r="Y67" s="2" t="s">
        <v>952</v>
      </c>
      <c r="Z67" s="2" t="s">
        <v>501</v>
      </c>
    </row>
    <row r="68" ht="15.75" customHeight="1">
      <c r="A68" s="44">
        <v>46194.0</v>
      </c>
      <c r="B68" s="2" t="s">
        <v>682</v>
      </c>
      <c r="C68" s="2" t="s">
        <v>490</v>
      </c>
      <c r="D68" s="25">
        <v>6.0</v>
      </c>
      <c r="E68" s="2" t="s">
        <v>953</v>
      </c>
      <c r="F68" s="2" t="s">
        <v>492</v>
      </c>
      <c r="G68" s="2" t="s">
        <v>403</v>
      </c>
      <c r="H68" s="24">
        <v>5300000.0</v>
      </c>
      <c r="I68" s="45">
        <v>5.0</v>
      </c>
      <c r="J68" s="45">
        <v>3.5</v>
      </c>
      <c r="K68" s="45">
        <v>4200.0</v>
      </c>
      <c r="L68" s="45">
        <v>1.0</v>
      </c>
      <c r="M68" s="45">
        <v>1.0</v>
      </c>
      <c r="N68" s="2" t="s">
        <v>954</v>
      </c>
      <c r="O68" s="24"/>
      <c r="P68" s="24"/>
      <c r="Q68" s="2" t="s">
        <v>494</v>
      </c>
      <c r="R68" s="2" t="s">
        <v>955</v>
      </c>
      <c r="S68" s="2" t="s">
        <v>956</v>
      </c>
      <c r="T68" s="2" t="s">
        <v>957</v>
      </c>
      <c r="U68" s="2" t="s">
        <v>498</v>
      </c>
      <c r="V68" s="46">
        <v>37.7915055</v>
      </c>
      <c r="W68" s="46">
        <v>-122.4261534</v>
      </c>
      <c r="X68" s="2" t="s">
        <v>958</v>
      </c>
      <c r="Y68" s="2" t="s">
        <v>959</v>
      </c>
      <c r="Z68" s="2" t="s">
        <v>960</v>
      </c>
    </row>
    <row r="69" ht="15.75" customHeight="1">
      <c r="A69" s="44">
        <v>46194.0</v>
      </c>
      <c r="B69" s="2" t="s">
        <v>682</v>
      </c>
      <c r="C69" s="2" t="s">
        <v>490</v>
      </c>
      <c r="D69" s="25">
        <v>88.0</v>
      </c>
      <c r="E69" s="2" t="s">
        <v>961</v>
      </c>
      <c r="F69" s="2" t="s">
        <v>492</v>
      </c>
      <c r="G69" s="2" t="s">
        <v>684</v>
      </c>
      <c r="H69" s="24">
        <v>949000.0</v>
      </c>
      <c r="I69" s="45">
        <v>1.0</v>
      </c>
      <c r="J69" s="45">
        <v>1.0</v>
      </c>
      <c r="K69" s="45">
        <v>833.0</v>
      </c>
      <c r="L69" s="45">
        <v>1.0</v>
      </c>
      <c r="M69" s="45">
        <v>1.0</v>
      </c>
      <c r="N69" s="2" t="s">
        <v>914</v>
      </c>
      <c r="O69" s="24"/>
      <c r="P69" s="24"/>
      <c r="Q69" s="2" t="s">
        <v>494</v>
      </c>
      <c r="R69" s="2" t="s">
        <v>962</v>
      </c>
      <c r="S69" s="2" t="s">
        <v>963</v>
      </c>
      <c r="T69" s="2" t="s">
        <v>964</v>
      </c>
      <c r="U69" s="2" t="s">
        <v>498</v>
      </c>
      <c r="V69" s="46">
        <v>37.7891298</v>
      </c>
      <c r="W69" s="46">
        <v>-122.3909888</v>
      </c>
      <c r="X69" s="2" t="s">
        <v>965</v>
      </c>
      <c r="Y69" s="2" t="s">
        <v>966</v>
      </c>
      <c r="Z69" s="2" t="s">
        <v>501</v>
      </c>
    </row>
    <row r="70" ht="15.75" customHeight="1">
      <c r="A70" s="44">
        <v>46194.0</v>
      </c>
      <c r="B70" s="2" t="s">
        <v>682</v>
      </c>
      <c r="C70" s="2" t="s">
        <v>490</v>
      </c>
      <c r="D70" s="25">
        <v>58.0</v>
      </c>
      <c r="E70" s="2" t="s">
        <v>967</v>
      </c>
      <c r="F70" s="2" t="s">
        <v>492</v>
      </c>
      <c r="G70" s="2" t="s">
        <v>442</v>
      </c>
      <c r="H70" s="24">
        <v>428441.0</v>
      </c>
      <c r="I70" s="45">
        <v>3.0</v>
      </c>
      <c r="J70" s="45">
        <v>2.5</v>
      </c>
      <c r="K70" s="45">
        <v>1204.0</v>
      </c>
      <c r="L70" s="45">
        <v>1.0</v>
      </c>
      <c r="M70" s="45">
        <v>1.0</v>
      </c>
      <c r="N70" s="2" t="s">
        <v>968</v>
      </c>
      <c r="O70" s="24"/>
      <c r="P70" s="24"/>
      <c r="Q70" s="2" t="s">
        <v>686</v>
      </c>
      <c r="R70" s="2" t="s">
        <v>969</v>
      </c>
      <c r="S70" s="2" t="s">
        <v>970</v>
      </c>
      <c r="T70" s="2" t="s">
        <v>971</v>
      </c>
      <c r="U70" s="2" t="s">
        <v>498</v>
      </c>
      <c r="V70" s="46">
        <v>37.7281275</v>
      </c>
      <c r="W70" s="46">
        <v>-122.3698883</v>
      </c>
      <c r="X70" s="2" t="s">
        <v>972</v>
      </c>
      <c r="Y70" s="2" t="s">
        <v>973</v>
      </c>
      <c r="Z70" s="2" t="s">
        <v>692</v>
      </c>
    </row>
    <row r="71" ht="15.75" customHeight="1">
      <c r="A71" s="44">
        <v>46194.0</v>
      </c>
      <c r="B71" s="2" t="s">
        <v>682</v>
      </c>
      <c r="C71" s="2" t="s">
        <v>490</v>
      </c>
      <c r="D71" s="25">
        <v>146.0</v>
      </c>
      <c r="E71" s="2" t="s">
        <v>974</v>
      </c>
      <c r="F71" s="2" t="s">
        <v>492</v>
      </c>
      <c r="G71" s="2" t="s">
        <v>891</v>
      </c>
      <c r="H71" s="24">
        <v>908900.0</v>
      </c>
      <c r="I71" s="45">
        <v>3.0</v>
      </c>
      <c r="J71" s="45">
        <v>2.0</v>
      </c>
      <c r="K71" s="45">
        <v>1412.0</v>
      </c>
      <c r="L71" s="45">
        <v>1.0</v>
      </c>
      <c r="M71" s="45">
        <v>1.0</v>
      </c>
      <c r="N71" s="2" t="s">
        <v>975</v>
      </c>
      <c r="O71" s="24"/>
      <c r="P71" s="24"/>
      <c r="Q71" s="2" t="s">
        <v>494</v>
      </c>
      <c r="R71" s="2" t="s">
        <v>976</v>
      </c>
      <c r="S71" s="2" t="s">
        <v>977</v>
      </c>
      <c r="T71" s="2" t="s">
        <v>978</v>
      </c>
      <c r="U71" s="2" t="s">
        <v>808</v>
      </c>
      <c r="V71" s="46">
        <v>37.7182515</v>
      </c>
      <c r="W71" s="46">
        <v>-122.4055575</v>
      </c>
      <c r="X71" s="2" t="s">
        <v>979</v>
      </c>
      <c r="Y71" s="2" t="s">
        <v>980</v>
      </c>
      <c r="Z71" s="2" t="s">
        <v>501</v>
      </c>
    </row>
    <row r="72" ht="15.75" customHeight="1">
      <c r="A72" s="44">
        <v>46194.0</v>
      </c>
      <c r="B72" s="2" t="s">
        <v>682</v>
      </c>
      <c r="C72" s="2" t="s">
        <v>490</v>
      </c>
      <c r="D72" s="25">
        <v>163.0</v>
      </c>
      <c r="E72" s="2" t="s">
        <v>981</v>
      </c>
      <c r="F72" s="2" t="s">
        <v>492</v>
      </c>
      <c r="G72" s="2" t="s">
        <v>416</v>
      </c>
      <c r="H72" s="24">
        <v>6850000.0</v>
      </c>
      <c r="I72" s="45">
        <v>0.0</v>
      </c>
      <c r="J72" s="45"/>
      <c r="K72" s="45">
        <v>6040.0</v>
      </c>
      <c r="L72" s="45">
        <v>3.0</v>
      </c>
      <c r="M72" s="45">
        <v>3.0</v>
      </c>
      <c r="N72" s="2" t="s">
        <v>982</v>
      </c>
      <c r="O72" s="24"/>
      <c r="P72" s="24"/>
      <c r="Q72" s="2" t="s">
        <v>494</v>
      </c>
      <c r="R72" s="2" t="s">
        <v>983</v>
      </c>
      <c r="S72" s="2" t="s">
        <v>984</v>
      </c>
      <c r="T72" s="2" t="s">
        <v>985</v>
      </c>
      <c r="U72" s="2" t="s">
        <v>498</v>
      </c>
      <c r="V72" s="46">
        <v>37.75144</v>
      </c>
      <c r="W72" s="46">
        <v>-122.4335409</v>
      </c>
      <c r="X72" s="2" t="s">
        <v>986</v>
      </c>
      <c r="Y72" s="2" t="s">
        <v>987</v>
      </c>
      <c r="Z72" s="2" t="s">
        <v>988</v>
      </c>
    </row>
    <row r="73" ht="15.75" customHeight="1">
      <c r="A73" s="44">
        <v>46194.0</v>
      </c>
      <c r="B73" s="2" t="s">
        <v>682</v>
      </c>
      <c r="C73" s="2" t="s">
        <v>490</v>
      </c>
      <c r="D73" s="25">
        <v>55.0</v>
      </c>
      <c r="E73" s="2" t="s">
        <v>989</v>
      </c>
      <c r="F73" s="2" t="s">
        <v>492</v>
      </c>
      <c r="G73" s="2" t="s">
        <v>411</v>
      </c>
      <c r="H73" s="24">
        <v>999950.0</v>
      </c>
      <c r="I73" s="45">
        <v>3.0</v>
      </c>
      <c r="J73" s="45">
        <v>1.0</v>
      </c>
      <c r="K73" s="45">
        <v>1025.0</v>
      </c>
      <c r="L73" s="45">
        <v>2.0</v>
      </c>
      <c r="M73" s="45">
        <v>2.0</v>
      </c>
      <c r="N73" s="2" t="s">
        <v>990</v>
      </c>
      <c r="O73" s="24"/>
      <c r="P73" s="24"/>
      <c r="Q73" s="2" t="s">
        <v>494</v>
      </c>
      <c r="R73" s="2" t="s">
        <v>991</v>
      </c>
      <c r="S73" s="2" t="s">
        <v>992</v>
      </c>
      <c r="T73" s="2" t="s">
        <v>993</v>
      </c>
      <c r="U73" s="2" t="s">
        <v>498</v>
      </c>
      <c r="V73" s="46">
        <v>37.7198544</v>
      </c>
      <c r="W73" s="46">
        <v>-122.4557429</v>
      </c>
      <c r="X73" s="2" t="s">
        <v>994</v>
      </c>
      <c r="Y73" s="2" t="s">
        <v>995</v>
      </c>
      <c r="Z73" s="2" t="s">
        <v>889</v>
      </c>
    </row>
    <row r="74" ht="15.75" customHeight="1">
      <c r="A74" s="44">
        <v>46194.0</v>
      </c>
      <c r="B74" s="2" t="s">
        <v>682</v>
      </c>
      <c r="C74" s="2" t="s">
        <v>490</v>
      </c>
      <c r="D74" s="25">
        <v>16.0</v>
      </c>
      <c r="E74" s="2" t="s">
        <v>996</v>
      </c>
      <c r="F74" s="2" t="s">
        <v>492</v>
      </c>
      <c r="G74" s="2" t="s">
        <v>758</v>
      </c>
      <c r="H74" s="24">
        <v>452139.0</v>
      </c>
      <c r="I74" s="45">
        <v>1.0</v>
      </c>
      <c r="J74" s="45">
        <v>1.0</v>
      </c>
      <c r="K74" s="45">
        <v>539.0</v>
      </c>
      <c r="L74" s="45">
        <v>1.0</v>
      </c>
      <c r="M74" s="45">
        <v>1.0</v>
      </c>
      <c r="N74" s="2" t="s">
        <v>997</v>
      </c>
      <c r="O74" s="24"/>
      <c r="P74" s="24"/>
      <c r="Q74" s="2" t="s">
        <v>686</v>
      </c>
      <c r="R74" s="2" t="s">
        <v>998</v>
      </c>
      <c r="S74" s="2" t="s">
        <v>999</v>
      </c>
      <c r="T74" s="2" t="s">
        <v>1000</v>
      </c>
      <c r="U74" s="2" t="s">
        <v>498</v>
      </c>
      <c r="V74" s="46">
        <v>37.7775282</v>
      </c>
      <c r="W74" s="46">
        <v>-122.4041201</v>
      </c>
      <c r="X74" s="2" t="s">
        <v>1001</v>
      </c>
      <c r="Y74" s="2" t="s">
        <v>1002</v>
      </c>
      <c r="Z74" s="2" t="s">
        <v>692</v>
      </c>
    </row>
    <row r="75" ht="15.75" customHeight="1">
      <c r="A75" s="44">
        <v>46194.0</v>
      </c>
      <c r="B75" s="2" t="s">
        <v>682</v>
      </c>
      <c r="C75" s="2" t="s">
        <v>490</v>
      </c>
      <c r="D75" s="25">
        <v>142.0</v>
      </c>
      <c r="E75" s="2" t="s">
        <v>1003</v>
      </c>
      <c r="F75" s="2" t="s">
        <v>492</v>
      </c>
      <c r="G75" s="2" t="s">
        <v>891</v>
      </c>
      <c r="H75" s="24">
        <v>748000.0</v>
      </c>
      <c r="I75" s="45">
        <v>3.0</v>
      </c>
      <c r="J75" s="45">
        <v>1.0</v>
      </c>
      <c r="K75" s="45">
        <v>750.0</v>
      </c>
      <c r="L75" s="45">
        <v>1.0</v>
      </c>
      <c r="M75" s="45">
        <v>1.0</v>
      </c>
      <c r="N75" s="2" t="s">
        <v>1004</v>
      </c>
      <c r="O75" s="24"/>
      <c r="P75" s="24"/>
      <c r="Q75" s="2" t="s">
        <v>494</v>
      </c>
      <c r="R75" s="2" t="s">
        <v>1005</v>
      </c>
      <c r="S75" s="2" t="s">
        <v>1006</v>
      </c>
      <c r="T75" s="2" t="s">
        <v>1007</v>
      </c>
      <c r="U75" s="2" t="s">
        <v>498</v>
      </c>
      <c r="V75" s="46">
        <v>37.7246676</v>
      </c>
      <c r="W75" s="46">
        <v>-122.4032665</v>
      </c>
      <c r="X75" s="2" t="s">
        <v>1008</v>
      </c>
      <c r="Y75" s="2" t="s">
        <v>1009</v>
      </c>
      <c r="Z75" s="2" t="s">
        <v>867</v>
      </c>
    </row>
    <row r="76" ht="15.75" customHeight="1">
      <c r="A76" s="44">
        <v>46194.0</v>
      </c>
      <c r="B76" s="2" t="s">
        <v>682</v>
      </c>
      <c r="C76" s="2" t="s">
        <v>1010</v>
      </c>
      <c r="D76" s="25">
        <v>36.0</v>
      </c>
      <c r="E76" s="2" t="s">
        <v>1011</v>
      </c>
      <c r="F76" s="2" t="s">
        <v>492</v>
      </c>
      <c r="G76" s="2" t="s">
        <v>411</v>
      </c>
      <c r="H76" s="24">
        <v>3498000.0</v>
      </c>
      <c r="I76" s="45">
        <v>4.0</v>
      </c>
      <c r="J76" s="45">
        <v>4.0</v>
      </c>
      <c r="K76" s="45">
        <v>3257.0</v>
      </c>
      <c r="L76" s="45">
        <v>1.0</v>
      </c>
      <c r="M76" s="45">
        <v>1.0</v>
      </c>
      <c r="N76" s="2" t="s">
        <v>1012</v>
      </c>
      <c r="O76" s="24"/>
      <c r="P76" s="24"/>
      <c r="Q76" s="2" t="s">
        <v>494</v>
      </c>
      <c r="R76" s="2" t="s">
        <v>1013</v>
      </c>
      <c r="S76" s="2" t="s">
        <v>1014</v>
      </c>
      <c r="T76" s="2" t="s">
        <v>1015</v>
      </c>
      <c r="U76" s="2" t="s">
        <v>1016</v>
      </c>
      <c r="V76" s="46">
        <v>37.7326155</v>
      </c>
      <c r="W76" s="46">
        <v>-122.4290973</v>
      </c>
      <c r="X76" s="2" t="s">
        <v>1017</v>
      </c>
      <c r="Y76" s="2" t="s">
        <v>1018</v>
      </c>
      <c r="Z76" s="2" t="s">
        <v>1019</v>
      </c>
    </row>
    <row r="77" ht="15.75" customHeight="1">
      <c r="A77" s="44">
        <v>46194.0</v>
      </c>
      <c r="B77" s="2" t="s">
        <v>682</v>
      </c>
      <c r="C77" s="2" t="s">
        <v>490</v>
      </c>
      <c r="D77" s="25">
        <v>71.0</v>
      </c>
      <c r="E77" s="2" t="s">
        <v>1020</v>
      </c>
      <c r="F77" s="2" t="s">
        <v>492</v>
      </c>
      <c r="G77" s="2" t="s">
        <v>411</v>
      </c>
      <c r="H77" s="24">
        <v>775000.0</v>
      </c>
      <c r="I77" s="45">
        <v>1.0</v>
      </c>
      <c r="J77" s="45">
        <v>1.0</v>
      </c>
      <c r="K77" s="45">
        <v>642.0</v>
      </c>
      <c r="L77" s="45">
        <v>1.0</v>
      </c>
      <c r="M77" s="45">
        <v>1.0</v>
      </c>
      <c r="N77" s="2" t="s">
        <v>1021</v>
      </c>
      <c r="O77" s="24"/>
      <c r="P77" s="24"/>
      <c r="Q77" s="2" t="s">
        <v>494</v>
      </c>
      <c r="R77" s="2" t="s">
        <v>1022</v>
      </c>
      <c r="S77" s="2" t="s">
        <v>1023</v>
      </c>
      <c r="T77" s="2" t="s">
        <v>1024</v>
      </c>
      <c r="U77" s="2" t="s">
        <v>534</v>
      </c>
      <c r="V77" s="46">
        <v>37.7101362</v>
      </c>
      <c r="W77" s="46">
        <v>-122.4504897</v>
      </c>
      <c r="X77" s="2" t="s">
        <v>1025</v>
      </c>
      <c r="Y77" s="2" t="s">
        <v>1026</v>
      </c>
      <c r="Z77" s="2" t="s">
        <v>898</v>
      </c>
    </row>
    <row r="78" ht="15.75" customHeight="1">
      <c r="A78" s="44">
        <v>46194.0</v>
      </c>
      <c r="B78" s="2" t="s">
        <v>1027</v>
      </c>
      <c r="C78" s="2" t="s">
        <v>490</v>
      </c>
      <c r="D78" s="25">
        <v>312.0</v>
      </c>
      <c r="E78" s="2" t="s">
        <v>1028</v>
      </c>
      <c r="F78" s="2" t="s">
        <v>492</v>
      </c>
      <c r="G78" s="2" t="s">
        <v>392</v>
      </c>
      <c r="H78" s="24">
        <v>414940.0</v>
      </c>
      <c r="I78" s="45">
        <v>1.0</v>
      </c>
      <c r="J78" s="45">
        <v>1.0</v>
      </c>
      <c r="K78" s="45">
        <v>671.0</v>
      </c>
      <c r="L78" s="45">
        <v>1.0</v>
      </c>
      <c r="M78" s="45">
        <v>1.0</v>
      </c>
      <c r="N78" s="2" t="s">
        <v>685</v>
      </c>
      <c r="O78" s="24"/>
      <c r="P78" s="24"/>
      <c r="Q78" s="2" t="s">
        <v>494</v>
      </c>
      <c r="R78" s="2" t="s">
        <v>1029</v>
      </c>
      <c r="S78" s="2" t="s">
        <v>1030</v>
      </c>
      <c r="T78" s="2" t="s">
        <v>1031</v>
      </c>
      <c r="U78" s="2">
        <v>9.0</v>
      </c>
      <c r="V78" s="46">
        <v>37.7831986</v>
      </c>
      <c r="W78" s="46">
        <v>-122.4076586</v>
      </c>
      <c r="X78" s="2" t="s">
        <v>1032</v>
      </c>
      <c r="Y78" s="2" t="s">
        <v>1033</v>
      </c>
      <c r="Z78" s="2" t="s">
        <v>692</v>
      </c>
    </row>
    <row r="79" ht="15.75" customHeight="1">
      <c r="A79" s="44">
        <v>46194.0</v>
      </c>
      <c r="B79" s="2" t="s">
        <v>1027</v>
      </c>
      <c r="C79" s="2" t="s">
        <v>490</v>
      </c>
      <c r="D79" s="25">
        <v>1416.0</v>
      </c>
      <c r="E79" s="2" t="s">
        <v>1034</v>
      </c>
      <c r="F79" s="2" t="s">
        <v>492</v>
      </c>
      <c r="G79" s="2" t="s">
        <v>392</v>
      </c>
      <c r="H79" s="24">
        <v>338689.0</v>
      </c>
      <c r="I79" s="45">
        <v>1.0</v>
      </c>
      <c r="J79" s="45">
        <v>1.0</v>
      </c>
      <c r="K79" s="45">
        <v>630.0</v>
      </c>
      <c r="L79" s="45">
        <v>1.0</v>
      </c>
      <c r="M79" s="45">
        <v>1.0</v>
      </c>
      <c r="N79" s="2" t="s">
        <v>685</v>
      </c>
      <c r="O79" s="24"/>
      <c r="P79" s="24"/>
      <c r="Q79" s="2" t="s">
        <v>494</v>
      </c>
      <c r="R79" s="2" t="s">
        <v>1035</v>
      </c>
      <c r="S79" s="2" t="s">
        <v>1036</v>
      </c>
      <c r="T79" s="2" t="s">
        <v>1037</v>
      </c>
      <c r="U79" s="2">
        <v>10.0</v>
      </c>
      <c r="V79" s="46">
        <v>37.7808842</v>
      </c>
      <c r="W79" s="46">
        <v>-122.411752</v>
      </c>
      <c r="X79" s="2" t="s">
        <v>1038</v>
      </c>
      <c r="Y79" s="2" t="s">
        <v>1039</v>
      </c>
      <c r="Z79" s="2" t="s">
        <v>692</v>
      </c>
    </row>
    <row r="80" ht="15.75" customHeight="1">
      <c r="A80" s="44">
        <v>46194.0</v>
      </c>
      <c r="B80" s="2" t="s">
        <v>1027</v>
      </c>
      <c r="C80" s="2" t="s">
        <v>490</v>
      </c>
      <c r="D80" s="25">
        <v>347.0</v>
      </c>
      <c r="E80" s="2" t="s">
        <v>1040</v>
      </c>
      <c r="F80" s="2" t="s">
        <v>492</v>
      </c>
      <c r="G80" s="2" t="s">
        <v>392</v>
      </c>
      <c r="H80" s="24">
        <v>386000.0</v>
      </c>
      <c r="I80" s="45">
        <v>1.0</v>
      </c>
      <c r="J80" s="45">
        <v>1.0</v>
      </c>
      <c r="K80" s="45">
        <v>655.0</v>
      </c>
      <c r="L80" s="45">
        <v>1.0</v>
      </c>
      <c r="M80" s="45">
        <v>1.0</v>
      </c>
      <c r="N80" s="2" t="s">
        <v>685</v>
      </c>
      <c r="O80" s="24"/>
      <c r="P80" s="24"/>
      <c r="Q80" s="2" t="s">
        <v>494</v>
      </c>
      <c r="R80" s="2" t="s">
        <v>1041</v>
      </c>
      <c r="S80" s="2" t="s">
        <v>1042</v>
      </c>
      <c r="T80" s="2" t="s">
        <v>1043</v>
      </c>
      <c r="U80" s="2">
        <v>9.0</v>
      </c>
      <c r="V80" s="46">
        <v>37.7753691</v>
      </c>
      <c r="W80" s="46">
        <v>-122.4164734</v>
      </c>
      <c r="X80" s="2" t="s">
        <v>1044</v>
      </c>
      <c r="Y80" s="2" t="s">
        <v>1045</v>
      </c>
      <c r="Z80" s="2" t="s">
        <v>692</v>
      </c>
    </row>
    <row r="81" ht="15.75" customHeight="1">
      <c r="A81" s="44">
        <v>46194.0</v>
      </c>
      <c r="B81" s="2" t="s">
        <v>1027</v>
      </c>
      <c r="C81" s="2" t="s">
        <v>490</v>
      </c>
      <c r="D81" s="25">
        <v>90.0</v>
      </c>
      <c r="E81" s="2" t="s">
        <v>1046</v>
      </c>
      <c r="F81" s="2" t="s">
        <v>492</v>
      </c>
      <c r="G81" s="2" t="s">
        <v>758</v>
      </c>
      <c r="H81" s="24">
        <v>408490.0</v>
      </c>
      <c r="I81" s="45">
        <v>1.0</v>
      </c>
      <c r="J81" s="45">
        <v>1.0</v>
      </c>
      <c r="K81" s="45">
        <v>621.0</v>
      </c>
      <c r="L81" s="45">
        <v>1.0</v>
      </c>
      <c r="M81" s="45">
        <v>1.0</v>
      </c>
      <c r="N81" s="2" t="s">
        <v>685</v>
      </c>
      <c r="O81" s="24"/>
      <c r="P81" s="24"/>
      <c r="Q81" s="2" t="s">
        <v>494</v>
      </c>
      <c r="R81" s="2" t="s">
        <v>1047</v>
      </c>
      <c r="S81" s="2" t="s">
        <v>1048</v>
      </c>
      <c r="T81" s="2" t="s">
        <v>1049</v>
      </c>
      <c r="U81" s="2">
        <v>9.0</v>
      </c>
      <c r="V81" s="46">
        <v>37.7775282</v>
      </c>
      <c r="W81" s="46">
        <v>-122.4041201</v>
      </c>
      <c r="X81" s="2" t="s">
        <v>1050</v>
      </c>
      <c r="Y81" s="2" t="s">
        <v>1051</v>
      </c>
      <c r="Z81" s="2" t="s">
        <v>692</v>
      </c>
    </row>
    <row r="82" ht="15.75" customHeight="1">
      <c r="A82" s="44">
        <v>46194.0</v>
      </c>
      <c r="B82" s="2" t="s">
        <v>1027</v>
      </c>
      <c r="C82" s="2" t="s">
        <v>490</v>
      </c>
      <c r="D82" s="25">
        <v>1261.0</v>
      </c>
      <c r="E82" s="2" t="s">
        <v>1052</v>
      </c>
      <c r="F82" s="2" t="s">
        <v>492</v>
      </c>
      <c r="G82" s="2" t="s">
        <v>392</v>
      </c>
      <c r="H82" s="24">
        <v>299000.0</v>
      </c>
      <c r="I82" s="45">
        <v>0.0</v>
      </c>
      <c r="J82" s="45">
        <v>1.0</v>
      </c>
      <c r="K82" s="45">
        <v>445.0</v>
      </c>
      <c r="L82" s="45">
        <v>1.0</v>
      </c>
      <c r="M82" s="45">
        <v>1.0</v>
      </c>
      <c r="N82" s="2" t="s">
        <v>701</v>
      </c>
      <c r="O82" s="24"/>
      <c r="P82" s="24"/>
      <c r="Q82" s="2" t="s">
        <v>494</v>
      </c>
      <c r="R82" s="2" t="s">
        <v>1053</v>
      </c>
      <c r="S82" s="2" t="s">
        <v>1054</v>
      </c>
      <c r="T82" s="2" t="s">
        <v>1055</v>
      </c>
      <c r="U82" s="2">
        <v>9.0</v>
      </c>
      <c r="V82" s="46">
        <v>37.7808842</v>
      </c>
      <c r="W82" s="46">
        <v>-122.411752</v>
      </c>
      <c r="X82" s="2" t="s">
        <v>1056</v>
      </c>
      <c r="Y82" s="2" t="s">
        <v>1057</v>
      </c>
      <c r="Z82" s="2" t="s">
        <v>692</v>
      </c>
    </row>
    <row r="83" ht="15.75" customHeight="1">
      <c r="A83" s="44">
        <v>46194.0</v>
      </c>
      <c r="B83" s="2" t="s">
        <v>1027</v>
      </c>
      <c r="C83" s="2" t="s">
        <v>490</v>
      </c>
      <c r="D83" s="25">
        <v>640.0</v>
      </c>
      <c r="E83" s="2" t="s">
        <v>1058</v>
      </c>
      <c r="F83" s="2" t="s">
        <v>492</v>
      </c>
      <c r="G83" s="2" t="s">
        <v>722</v>
      </c>
      <c r="H83" s="24">
        <v>459000.0</v>
      </c>
      <c r="I83" s="45">
        <v>0.0</v>
      </c>
      <c r="J83" s="45">
        <v>1.0</v>
      </c>
      <c r="K83" s="45">
        <v>503.0</v>
      </c>
      <c r="L83" s="45">
        <v>1.0</v>
      </c>
      <c r="M83" s="45">
        <v>1.0</v>
      </c>
      <c r="N83" s="2" t="s">
        <v>1059</v>
      </c>
      <c r="O83" s="24"/>
      <c r="P83" s="24"/>
      <c r="Q83" s="2" t="s">
        <v>494</v>
      </c>
      <c r="R83" s="2" t="s">
        <v>1060</v>
      </c>
      <c r="S83" s="2" t="s">
        <v>1061</v>
      </c>
      <c r="T83" s="2" t="s">
        <v>1062</v>
      </c>
      <c r="U83" s="2">
        <v>595.0</v>
      </c>
      <c r="V83" s="46">
        <v>37.7831083</v>
      </c>
      <c r="W83" s="46">
        <v>-122.4095258</v>
      </c>
      <c r="X83" s="2" t="s">
        <v>1063</v>
      </c>
      <c r="Y83" s="2" t="s">
        <v>1064</v>
      </c>
      <c r="Z83" s="2" t="s">
        <v>1065</v>
      </c>
    </row>
    <row r="84" ht="15.75" customHeight="1">
      <c r="A84" s="44">
        <v>46194.0</v>
      </c>
      <c r="B84" s="2" t="s">
        <v>1027</v>
      </c>
      <c r="C84" s="2" t="s">
        <v>490</v>
      </c>
      <c r="D84" s="25">
        <v>13.0</v>
      </c>
      <c r="E84" s="2" t="s">
        <v>1066</v>
      </c>
      <c r="F84" s="2" t="s">
        <v>492</v>
      </c>
      <c r="G84" s="2" t="s">
        <v>758</v>
      </c>
      <c r="H84" s="24">
        <v>498022.0</v>
      </c>
      <c r="I84" s="45">
        <v>2.0</v>
      </c>
      <c r="J84" s="45">
        <v>2.0</v>
      </c>
      <c r="K84" s="45"/>
      <c r="L84" s="45">
        <v>1.0</v>
      </c>
      <c r="M84" s="45">
        <v>1.0</v>
      </c>
      <c r="N84" s="2" t="s">
        <v>685</v>
      </c>
      <c r="O84" s="24"/>
      <c r="P84" s="24"/>
      <c r="Q84" s="2" t="s">
        <v>494</v>
      </c>
      <c r="R84" s="2" t="s">
        <v>1067</v>
      </c>
      <c r="S84" s="2" t="s">
        <v>1068</v>
      </c>
      <c r="T84" s="2" t="s">
        <v>1069</v>
      </c>
      <c r="U84" s="2">
        <v>9.0</v>
      </c>
      <c r="V84" s="46">
        <v>37.7775282</v>
      </c>
      <c r="W84" s="46">
        <v>-122.4041201</v>
      </c>
      <c r="X84" s="2" t="s">
        <v>1070</v>
      </c>
      <c r="Y84" s="2" t="s">
        <v>1071</v>
      </c>
      <c r="Z84" s="2" t="s">
        <v>692</v>
      </c>
    </row>
    <row r="85" ht="15.75" customHeight="1">
      <c r="A85" s="44">
        <v>46194.0</v>
      </c>
      <c r="B85" s="2" t="s">
        <v>1027</v>
      </c>
      <c r="C85" s="2" t="s">
        <v>490</v>
      </c>
      <c r="D85" s="25">
        <v>436.0</v>
      </c>
      <c r="E85" s="2" t="s">
        <v>1072</v>
      </c>
      <c r="F85" s="2" t="s">
        <v>492</v>
      </c>
      <c r="G85" s="2" t="s">
        <v>758</v>
      </c>
      <c r="H85" s="24">
        <v>450762.0</v>
      </c>
      <c r="I85" s="45">
        <v>1.0</v>
      </c>
      <c r="J85" s="45">
        <v>1.0</v>
      </c>
      <c r="K85" s="45">
        <v>549.0</v>
      </c>
      <c r="L85" s="45">
        <v>1.0</v>
      </c>
      <c r="M85" s="45">
        <v>1.0</v>
      </c>
      <c r="N85" s="2" t="s">
        <v>685</v>
      </c>
      <c r="O85" s="24"/>
      <c r="P85" s="24"/>
      <c r="Q85" s="2" t="s">
        <v>494</v>
      </c>
      <c r="R85" s="2" t="s">
        <v>1073</v>
      </c>
      <c r="S85" s="2" t="s">
        <v>1074</v>
      </c>
      <c r="T85" s="2" t="s">
        <v>1075</v>
      </c>
      <c r="U85" s="2">
        <v>9.0</v>
      </c>
      <c r="V85" s="46">
        <v>37.770335</v>
      </c>
      <c r="W85" s="46">
        <v>-122.401048</v>
      </c>
      <c r="X85" s="2" t="s">
        <v>1076</v>
      </c>
      <c r="Y85" s="2" t="s">
        <v>1077</v>
      </c>
      <c r="Z85" s="2" t="s">
        <v>692</v>
      </c>
    </row>
    <row r="86" ht="15.75" customHeight="1">
      <c r="A86" s="44">
        <v>46194.0</v>
      </c>
      <c r="B86" s="2" t="s">
        <v>1027</v>
      </c>
      <c r="C86" s="2" t="s">
        <v>490</v>
      </c>
      <c r="D86" s="25">
        <v>142.0</v>
      </c>
      <c r="E86" s="2" t="s">
        <v>1078</v>
      </c>
      <c r="F86" s="2" t="s">
        <v>492</v>
      </c>
      <c r="G86" s="2" t="s">
        <v>722</v>
      </c>
      <c r="H86" s="24">
        <v>328000.0</v>
      </c>
      <c r="I86" s="45">
        <v>0.0</v>
      </c>
      <c r="J86" s="45">
        <v>1.0</v>
      </c>
      <c r="K86" s="45">
        <v>463.0</v>
      </c>
      <c r="L86" s="45">
        <v>1.0</v>
      </c>
      <c r="M86" s="45">
        <v>1.0</v>
      </c>
      <c r="N86" s="2" t="s">
        <v>701</v>
      </c>
      <c r="O86" s="24"/>
      <c r="P86" s="24"/>
      <c r="Q86" s="2" t="s">
        <v>494</v>
      </c>
      <c r="R86" s="2" t="s">
        <v>1079</v>
      </c>
      <c r="S86" s="2" t="s">
        <v>1080</v>
      </c>
      <c r="T86" s="2" t="s">
        <v>1081</v>
      </c>
      <c r="U86" s="2">
        <v>9.0</v>
      </c>
      <c r="V86" s="46">
        <v>37.7740796</v>
      </c>
      <c r="W86" s="46">
        <v>-122.4219105</v>
      </c>
      <c r="X86" s="2" t="s">
        <v>1082</v>
      </c>
      <c r="Y86" s="2" t="s">
        <v>1083</v>
      </c>
      <c r="Z86" s="2" t="s">
        <v>692</v>
      </c>
    </row>
    <row r="87" ht="15.75" customHeight="1">
      <c r="A87" s="44">
        <v>46194.0</v>
      </c>
      <c r="B87" s="2" t="s">
        <v>1027</v>
      </c>
      <c r="C87" s="2" t="s">
        <v>490</v>
      </c>
      <c r="D87" s="25">
        <v>147.0</v>
      </c>
      <c r="E87" s="2" t="s">
        <v>1084</v>
      </c>
      <c r="F87" s="2" t="s">
        <v>492</v>
      </c>
      <c r="G87" s="2" t="s">
        <v>684</v>
      </c>
      <c r="H87" s="24">
        <v>420091.0</v>
      </c>
      <c r="I87" s="45">
        <v>1.0</v>
      </c>
      <c r="J87" s="45">
        <v>1.0</v>
      </c>
      <c r="K87" s="45">
        <v>567.0</v>
      </c>
      <c r="L87" s="45">
        <v>1.0</v>
      </c>
      <c r="M87" s="45">
        <v>1.0</v>
      </c>
      <c r="N87" s="2" t="s">
        <v>685</v>
      </c>
      <c r="O87" s="24"/>
      <c r="P87" s="24"/>
      <c r="Q87" s="2" t="s">
        <v>494</v>
      </c>
      <c r="R87" s="2" t="s">
        <v>1085</v>
      </c>
      <c r="S87" s="2" t="s">
        <v>1086</v>
      </c>
      <c r="T87" s="2" t="s">
        <v>1087</v>
      </c>
      <c r="U87" s="2">
        <v>9.0</v>
      </c>
      <c r="V87" s="46">
        <v>37.7896727</v>
      </c>
      <c r="W87" s="46">
        <v>-122.3919701</v>
      </c>
      <c r="X87" s="2" t="s">
        <v>1088</v>
      </c>
      <c r="Y87" s="2" t="s">
        <v>1089</v>
      </c>
      <c r="Z87" s="2" t="s">
        <v>692</v>
      </c>
    </row>
    <row r="88" ht="15.75" customHeight="1">
      <c r="A88" s="44">
        <v>46194.0</v>
      </c>
      <c r="B88" s="2" t="s">
        <v>1027</v>
      </c>
      <c r="C88" s="2" t="s">
        <v>490</v>
      </c>
      <c r="D88" s="25">
        <v>113.0</v>
      </c>
      <c r="E88" s="2" t="s">
        <v>1090</v>
      </c>
      <c r="F88" s="2" t="s">
        <v>492</v>
      </c>
      <c r="G88" s="2" t="s">
        <v>758</v>
      </c>
      <c r="H88" s="24">
        <v>146947.0</v>
      </c>
      <c r="I88" s="45">
        <v>0.0</v>
      </c>
      <c r="J88" s="45">
        <v>1.0</v>
      </c>
      <c r="K88" s="45">
        <v>671.0</v>
      </c>
      <c r="L88" s="45">
        <v>1.0</v>
      </c>
      <c r="M88" s="45">
        <v>1.0</v>
      </c>
      <c r="N88" s="2" t="s">
        <v>701</v>
      </c>
      <c r="O88" s="24"/>
      <c r="P88" s="24"/>
      <c r="Q88" s="2" t="s">
        <v>494</v>
      </c>
      <c r="R88" s="2" t="s">
        <v>1091</v>
      </c>
      <c r="S88" s="2" t="s">
        <v>1092</v>
      </c>
      <c r="T88" s="2" t="s">
        <v>1093</v>
      </c>
      <c r="U88" s="2">
        <v>9.0</v>
      </c>
      <c r="V88" s="46">
        <v>37.7777124</v>
      </c>
      <c r="W88" s="46">
        <v>-122.3937506</v>
      </c>
      <c r="X88" s="2" t="s">
        <v>1094</v>
      </c>
      <c r="Y88" s="2" t="s">
        <v>1095</v>
      </c>
      <c r="Z88" s="2" t="s">
        <v>692</v>
      </c>
    </row>
    <row r="89" ht="15.75" customHeight="1">
      <c r="A89" s="44">
        <v>46194.0</v>
      </c>
      <c r="B89" s="2" t="s">
        <v>1027</v>
      </c>
      <c r="C89" s="2" t="s">
        <v>490</v>
      </c>
      <c r="D89" s="25">
        <v>56.0</v>
      </c>
      <c r="E89" s="2" t="s">
        <v>1096</v>
      </c>
      <c r="F89" s="2" t="s">
        <v>492</v>
      </c>
      <c r="G89" s="2" t="s">
        <v>722</v>
      </c>
      <c r="H89" s="24">
        <v>199000.0</v>
      </c>
      <c r="I89" s="45">
        <v>0.0</v>
      </c>
      <c r="J89" s="45">
        <v>1.0</v>
      </c>
      <c r="K89" s="45">
        <v>395.0</v>
      </c>
      <c r="L89" s="45">
        <v>1.0</v>
      </c>
      <c r="M89" s="45">
        <v>1.0</v>
      </c>
      <c r="N89" s="2" t="s">
        <v>701</v>
      </c>
      <c r="O89" s="24"/>
      <c r="P89" s="24"/>
      <c r="Q89" s="2" t="s">
        <v>494</v>
      </c>
      <c r="R89" s="2" t="s">
        <v>1097</v>
      </c>
      <c r="S89" s="2" t="s">
        <v>1098</v>
      </c>
      <c r="T89" s="2" t="s">
        <v>1099</v>
      </c>
      <c r="U89" s="2">
        <v>9.0</v>
      </c>
      <c r="V89" s="46">
        <v>37.7824388</v>
      </c>
      <c r="W89" s="46">
        <v>-122.4203287</v>
      </c>
      <c r="X89" s="2" t="s">
        <v>1100</v>
      </c>
      <c r="Y89" s="2" t="s">
        <v>1101</v>
      </c>
      <c r="Z89" s="2" t="s">
        <v>692</v>
      </c>
    </row>
    <row r="90" ht="15.75" customHeight="1">
      <c r="A90" s="44">
        <v>46194.0</v>
      </c>
      <c r="B90" s="2" t="s">
        <v>1027</v>
      </c>
      <c r="C90" s="2" t="s">
        <v>490</v>
      </c>
      <c r="D90" s="25">
        <v>448.0</v>
      </c>
      <c r="E90" s="2" t="s">
        <v>1102</v>
      </c>
      <c r="F90" s="2" t="s">
        <v>492</v>
      </c>
      <c r="G90" s="2" t="s">
        <v>722</v>
      </c>
      <c r="H90" s="24">
        <v>349617.0</v>
      </c>
      <c r="I90" s="45">
        <v>0.0</v>
      </c>
      <c r="J90" s="45">
        <v>1.0</v>
      </c>
      <c r="K90" s="45">
        <v>326.0</v>
      </c>
      <c r="L90" s="45">
        <v>1.0</v>
      </c>
      <c r="M90" s="45">
        <v>1.0</v>
      </c>
      <c r="N90" s="2" t="s">
        <v>701</v>
      </c>
      <c r="O90" s="24"/>
      <c r="P90" s="24"/>
      <c r="Q90" s="2" t="s">
        <v>494</v>
      </c>
      <c r="R90" s="2" t="s">
        <v>1103</v>
      </c>
      <c r="S90" s="2" t="s">
        <v>1104</v>
      </c>
      <c r="T90" s="2" t="s">
        <v>1105</v>
      </c>
      <c r="U90" s="2">
        <v>9.0</v>
      </c>
      <c r="V90" s="46">
        <v>37.778916</v>
      </c>
      <c r="W90" s="46">
        <v>-122.4231303</v>
      </c>
      <c r="X90" s="2" t="s">
        <v>1106</v>
      </c>
      <c r="Y90" s="2" t="s">
        <v>1107</v>
      </c>
      <c r="Z90" s="2" t="s">
        <v>692</v>
      </c>
    </row>
    <row r="91" ht="15.75" customHeight="1">
      <c r="A91" s="44">
        <v>46194.0</v>
      </c>
      <c r="B91" s="2" t="s">
        <v>1027</v>
      </c>
      <c r="C91" s="2" t="s">
        <v>490</v>
      </c>
      <c r="D91" s="25">
        <v>73.0</v>
      </c>
      <c r="E91" s="2" t="s">
        <v>1108</v>
      </c>
      <c r="F91" s="2" t="s">
        <v>492</v>
      </c>
      <c r="G91" s="2" t="s">
        <v>758</v>
      </c>
      <c r="H91" s="24">
        <v>397159.0</v>
      </c>
      <c r="I91" s="45">
        <v>1.0</v>
      </c>
      <c r="J91" s="45">
        <v>1.0</v>
      </c>
      <c r="K91" s="45">
        <v>539.0</v>
      </c>
      <c r="L91" s="45">
        <v>1.0</v>
      </c>
      <c r="M91" s="45">
        <v>1.0</v>
      </c>
      <c r="N91" s="2" t="s">
        <v>685</v>
      </c>
      <c r="O91" s="24"/>
      <c r="P91" s="24"/>
      <c r="Q91" s="2" t="s">
        <v>494</v>
      </c>
      <c r="R91" s="2" t="s">
        <v>1109</v>
      </c>
      <c r="S91" s="2" t="s">
        <v>1110</v>
      </c>
      <c r="T91" s="2" t="s">
        <v>1111</v>
      </c>
      <c r="U91" s="2">
        <v>9.0</v>
      </c>
      <c r="V91" s="46">
        <v>37.7775282</v>
      </c>
      <c r="W91" s="46">
        <v>-122.4041201</v>
      </c>
      <c r="X91" s="2" t="s">
        <v>1112</v>
      </c>
      <c r="Y91" s="2" t="s">
        <v>1113</v>
      </c>
      <c r="Z91" s="2" t="s">
        <v>692</v>
      </c>
    </row>
    <row r="92" ht="15.75" customHeight="1">
      <c r="A92" s="44">
        <v>46194.0</v>
      </c>
      <c r="B92" s="2" t="s">
        <v>1027</v>
      </c>
      <c r="C92" s="2" t="s">
        <v>490</v>
      </c>
      <c r="D92" s="25">
        <v>90.0</v>
      </c>
      <c r="E92" s="2" t="s">
        <v>1114</v>
      </c>
      <c r="F92" s="2" t="s">
        <v>492</v>
      </c>
      <c r="G92" s="2" t="s">
        <v>758</v>
      </c>
      <c r="H92" s="24">
        <v>346899.0</v>
      </c>
      <c r="I92" s="45">
        <v>0.0</v>
      </c>
      <c r="J92" s="45">
        <v>1.0</v>
      </c>
      <c r="K92" s="45">
        <v>385.0</v>
      </c>
      <c r="L92" s="45">
        <v>1.0</v>
      </c>
      <c r="M92" s="45">
        <v>1.0</v>
      </c>
      <c r="N92" s="2" t="s">
        <v>701</v>
      </c>
      <c r="O92" s="24"/>
      <c r="P92" s="24"/>
      <c r="Q92" s="2" t="s">
        <v>494</v>
      </c>
      <c r="R92" s="2" t="s">
        <v>1115</v>
      </c>
      <c r="S92" s="2" t="s">
        <v>1116</v>
      </c>
      <c r="T92" s="2" t="s">
        <v>1117</v>
      </c>
      <c r="U92" s="2">
        <v>9.0</v>
      </c>
      <c r="V92" s="46">
        <v>37.7775282</v>
      </c>
      <c r="W92" s="46">
        <v>-122.4041201</v>
      </c>
      <c r="X92" s="2" t="s">
        <v>1118</v>
      </c>
      <c r="Y92" s="2" t="s">
        <v>1119</v>
      </c>
      <c r="Z92" s="2" t="s">
        <v>692</v>
      </c>
    </row>
    <row r="93" ht="15.75" customHeight="1">
      <c r="A93" s="44">
        <v>46194.0</v>
      </c>
      <c r="B93" s="2" t="s">
        <v>1027</v>
      </c>
      <c r="C93" s="2" t="s">
        <v>490</v>
      </c>
      <c r="D93" s="25">
        <v>222.0</v>
      </c>
      <c r="E93" s="2" t="s">
        <v>1120</v>
      </c>
      <c r="F93" s="2" t="s">
        <v>492</v>
      </c>
      <c r="G93" s="2" t="s">
        <v>424</v>
      </c>
      <c r="H93" s="24">
        <v>875000.0</v>
      </c>
      <c r="I93" s="45">
        <v>2.0</v>
      </c>
      <c r="J93" s="45">
        <v>2.0</v>
      </c>
      <c r="K93" s="45">
        <v>952.0</v>
      </c>
      <c r="L93" s="45">
        <v>1.0</v>
      </c>
      <c r="M93" s="45">
        <v>1.0</v>
      </c>
      <c r="N93" s="2" t="s">
        <v>1121</v>
      </c>
      <c r="O93" s="24"/>
      <c r="P93" s="24"/>
      <c r="Q93" s="2" t="s">
        <v>494</v>
      </c>
      <c r="R93" s="2" t="s">
        <v>1122</v>
      </c>
      <c r="S93" s="2" t="s">
        <v>1123</v>
      </c>
      <c r="T93" s="2" t="s">
        <v>1124</v>
      </c>
      <c r="U93" s="2">
        <v>77.0</v>
      </c>
      <c r="V93" s="46">
        <v>37.765789</v>
      </c>
      <c r="W93" s="46">
        <v>-122.456155</v>
      </c>
      <c r="X93" s="2" t="s">
        <v>1125</v>
      </c>
      <c r="Y93" s="2" t="s">
        <v>1126</v>
      </c>
      <c r="Z93" s="2" t="s">
        <v>1127</v>
      </c>
    </row>
    <row r="94" ht="15.75" customHeight="1">
      <c r="A94" s="44">
        <v>46194.0</v>
      </c>
      <c r="B94" s="2" t="s">
        <v>1027</v>
      </c>
      <c r="C94" s="2" t="s">
        <v>490</v>
      </c>
      <c r="D94" s="25">
        <v>10.0</v>
      </c>
      <c r="E94" s="2" t="s">
        <v>1128</v>
      </c>
      <c r="F94" s="2" t="s">
        <v>492</v>
      </c>
      <c r="G94" s="2" t="s">
        <v>420</v>
      </c>
      <c r="H94" s="24">
        <v>898000.0</v>
      </c>
      <c r="I94" s="45">
        <v>1.0</v>
      </c>
      <c r="J94" s="45">
        <v>1.0</v>
      </c>
      <c r="K94" s="45">
        <v>749.0</v>
      </c>
      <c r="L94" s="45">
        <v>1.0</v>
      </c>
      <c r="M94" s="45">
        <v>1.0</v>
      </c>
      <c r="N94" s="2" t="s">
        <v>1129</v>
      </c>
      <c r="O94" s="24"/>
      <c r="P94" s="24"/>
      <c r="Q94" s="2" t="s">
        <v>494</v>
      </c>
      <c r="R94" s="2" t="s">
        <v>1130</v>
      </c>
      <c r="S94" s="2" t="s">
        <v>1131</v>
      </c>
      <c r="T94" s="2" t="s">
        <v>1132</v>
      </c>
      <c r="U94" s="2">
        <v>9.0</v>
      </c>
      <c r="V94" s="46">
        <v>37.7816368</v>
      </c>
      <c r="W94" s="46">
        <v>-122.4316953</v>
      </c>
      <c r="X94" s="2" t="s">
        <v>1133</v>
      </c>
      <c r="Y94" s="2" t="s">
        <v>1134</v>
      </c>
      <c r="Z94" s="2" t="s">
        <v>501</v>
      </c>
    </row>
    <row r="95" ht="15.75" customHeight="1">
      <c r="A95" s="44">
        <v>46194.0</v>
      </c>
      <c r="B95" s="2" t="s">
        <v>1027</v>
      </c>
      <c r="C95" s="2" t="s">
        <v>490</v>
      </c>
      <c r="D95" s="25">
        <v>66.0</v>
      </c>
      <c r="E95" s="2" t="s">
        <v>1135</v>
      </c>
      <c r="F95" s="2" t="s">
        <v>492</v>
      </c>
      <c r="G95" s="2" t="s">
        <v>416</v>
      </c>
      <c r="H95" s="24">
        <v>1429000.0</v>
      </c>
      <c r="I95" s="45">
        <v>4.0</v>
      </c>
      <c r="J95" s="45">
        <v>2.0</v>
      </c>
      <c r="K95" s="45">
        <v>2040.0</v>
      </c>
      <c r="L95" s="45">
        <v>1.0</v>
      </c>
      <c r="M95" s="45">
        <v>1.0</v>
      </c>
      <c r="N95" s="2" t="s">
        <v>1136</v>
      </c>
      <c r="O95" s="24"/>
      <c r="P95" s="24"/>
      <c r="Q95" s="2" t="s">
        <v>494</v>
      </c>
      <c r="R95" s="2" t="s">
        <v>1137</v>
      </c>
      <c r="S95" s="2" t="s">
        <v>1138</v>
      </c>
      <c r="T95" s="2" t="s">
        <v>1139</v>
      </c>
      <c r="U95" s="2">
        <v>9.0</v>
      </c>
      <c r="V95" s="46">
        <v>37.752607</v>
      </c>
      <c r="W95" s="46">
        <v>-122.432299</v>
      </c>
      <c r="X95" s="2" t="s">
        <v>1140</v>
      </c>
      <c r="Y95" s="2" t="s">
        <v>1141</v>
      </c>
      <c r="Z95" s="2" t="s">
        <v>1142</v>
      </c>
    </row>
    <row r="96" ht="15.75" customHeight="1">
      <c r="A96" s="44">
        <v>46194.0</v>
      </c>
      <c r="B96" s="2" t="s">
        <v>1027</v>
      </c>
      <c r="C96" s="2" t="s">
        <v>490</v>
      </c>
      <c r="D96" s="25">
        <v>9.0</v>
      </c>
      <c r="E96" s="2" t="s">
        <v>1143</v>
      </c>
      <c r="F96" s="2" t="s">
        <v>492</v>
      </c>
      <c r="G96" s="2" t="s">
        <v>403</v>
      </c>
      <c r="H96" s="24">
        <v>1275000.0</v>
      </c>
      <c r="I96" s="45">
        <v>2.0</v>
      </c>
      <c r="J96" s="45">
        <v>2.0</v>
      </c>
      <c r="K96" s="45">
        <v>823.0</v>
      </c>
      <c r="L96" s="45">
        <v>1.0</v>
      </c>
      <c r="M96" s="45">
        <v>1.0</v>
      </c>
      <c r="N96" s="2" t="s">
        <v>1144</v>
      </c>
      <c r="O96" s="24"/>
      <c r="P96" s="24"/>
      <c r="Q96" s="2" t="s">
        <v>494</v>
      </c>
      <c r="R96" s="2" t="s">
        <v>1145</v>
      </c>
      <c r="S96" s="2" t="s">
        <v>1146</v>
      </c>
      <c r="T96" s="2" t="s">
        <v>1147</v>
      </c>
      <c r="U96" s="2">
        <v>9.0</v>
      </c>
      <c r="V96" s="46">
        <v>37.7876407</v>
      </c>
      <c r="W96" s="46">
        <v>-122.4202681</v>
      </c>
      <c r="X96" s="2" t="s">
        <v>1148</v>
      </c>
      <c r="Y96" s="2" t="s">
        <v>1149</v>
      </c>
      <c r="Z96" s="2" t="s">
        <v>501</v>
      </c>
    </row>
    <row r="97" ht="15.75" customHeight="1">
      <c r="A97" s="44">
        <v>46194.0</v>
      </c>
      <c r="B97" s="2" t="s">
        <v>1027</v>
      </c>
      <c r="C97" s="2" t="s">
        <v>490</v>
      </c>
      <c r="D97" s="25">
        <v>20.0</v>
      </c>
      <c r="E97" s="2" t="s">
        <v>1150</v>
      </c>
      <c r="F97" s="2" t="s">
        <v>492</v>
      </c>
      <c r="G97" s="2" t="s">
        <v>758</v>
      </c>
      <c r="H97" s="24">
        <v>999000.0</v>
      </c>
      <c r="I97" s="45">
        <v>2.0</v>
      </c>
      <c r="J97" s="45">
        <v>2.0</v>
      </c>
      <c r="K97" s="45">
        <v>1129.0</v>
      </c>
      <c r="L97" s="45">
        <v>1.0</v>
      </c>
      <c r="M97" s="45">
        <v>1.0</v>
      </c>
      <c r="N97" s="2" t="s">
        <v>1151</v>
      </c>
      <c r="O97" s="24"/>
      <c r="P97" s="24"/>
      <c r="Q97" s="2" t="s">
        <v>494</v>
      </c>
      <c r="R97" s="2" t="s">
        <v>1152</v>
      </c>
      <c r="S97" s="2" t="s">
        <v>1153</v>
      </c>
      <c r="T97" s="2" t="s">
        <v>1154</v>
      </c>
      <c r="U97" s="2">
        <v>8.0</v>
      </c>
      <c r="V97" s="46">
        <v>37.7623413</v>
      </c>
      <c r="W97" s="46">
        <v>-122.3986709</v>
      </c>
      <c r="X97" s="2" t="s">
        <v>1155</v>
      </c>
      <c r="Y97" s="2" t="s">
        <v>1156</v>
      </c>
      <c r="Z97" s="2" t="s">
        <v>501</v>
      </c>
    </row>
    <row r="98" ht="15.75" customHeight="1">
      <c r="A98" s="44">
        <v>46194.0</v>
      </c>
      <c r="B98" s="2" t="s">
        <v>1027</v>
      </c>
      <c r="C98" s="2" t="s">
        <v>490</v>
      </c>
      <c r="D98" s="25">
        <v>666.0</v>
      </c>
      <c r="E98" s="2" t="s">
        <v>1157</v>
      </c>
      <c r="F98" s="2" t="s">
        <v>492</v>
      </c>
      <c r="G98" s="2" t="s">
        <v>392</v>
      </c>
      <c r="H98" s="24">
        <v>1100000.0</v>
      </c>
      <c r="I98" s="45">
        <v>2.0</v>
      </c>
      <c r="J98" s="45">
        <v>2.0</v>
      </c>
      <c r="K98" s="45">
        <v>1776.0</v>
      </c>
      <c r="L98" s="45">
        <v>2.0</v>
      </c>
      <c r="M98" s="45">
        <v>2.0</v>
      </c>
      <c r="N98" s="2" t="s">
        <v>1158</v>
      </c>
      <c r="O98" s="24"/>
      <c r="P98" s="24"/>
      <c r="Q98" s="2" t="s">
        <v>494</v>
      </c>
      <c r="R98" s="2" t="s">
        <v>1159</v>
      </c>
      <c r="S98" s="2" t="s">
        <v>1160</v>
      </c>
      <c r="T98" s="2" t="s">
        <v>1161</v>
      </c>
      <c r="U98" s="2">
        <v>9.0</v>
      </c>
      <c r="V98" s="46">
        <v>37.7652659</v>
      </c>
      <c r="W98" s="46">
        <v>-122.407153</v>
      </c>
      <c r="X98" s="2" t="s">
        <v>1162</v>
      </c>
      <c r="Y98" s="2" t="s">
        <v>1163</v>
      </c>
      <c r="Z98" s="2" t="s">
        <v>1164</v>
      </c>
    </row>
    <row r="99" ht="15.75" customHeight="1">
      <c r="A99" s="44">
        <v>46194.0</v>
      </c>
      <c r="B99" s="2" t="s">
        <v>1027</v>
      </c>
      <c r="C99" s="2" t="s">
        <v>490</v>
      </c>
      <c r="D99" s="25">
        <v>110.0</v>
      </c>
      <c r="E99" s="2" t="s">
        <v>1165</v>
      </c>
      <c r="F99" s="2" t="s">
        <v>492</v>
      </c>
      <c r="G99" s="2" t="s">
        <v>411</v>
      </c>
      <c r="H99" s="24">
        <v>1198800.0</v>
      </c>
      <c r="I99" s="45">
        <v>2.0</v>
      </c>
      <c r="J99" s="45">
        <v>2.0</v>
      </c>
      <c r="K99" s="45">
        <v>1172.0</v>
      </c>
      <c r="L99" s="45">
        <v>2.0</v>
      </c>
      <c r="M99" s="45">
        <v>2.0</v>
      </c>
      <c r="N99" s="2" t="s">
        <v>1166</v>
      </c>
      <c r="O99" s="24"/>
      <c r="P99" s="24"/>
      <c r="Q99" s="2" t="s">
        <v>494</v>
      </c>
      <c r="R99" s="2" t="s">
        <v>1167</v>
      </c>
      <c r="S99" s="2" t="s">
        <v>1168</v>
      </c>
      <c r="T99" s="2" t="s">
        <v>1169</v>
      </c>
      <c r="U99" s="2">
        <v>9.0</v>
      </c>
      <c r="V99" s="46">
        <v>37.7241766</v>
      </c>
      <c r="W99" s="46">
        <v>-122.4615076</v>
      </c>
      <c r="X99" s="2" t="s">
        <v>1170</v>
      </c>
      <c r="Y99" s="2" t="s">
        <v>1171</v>
      </c>
      <c r="Z99" s="2" t="s">
        <v>1172</v>
      </c>
    </row>
    <row r="100" ht="15.75" customHeight="1">
      <c r="A100" s="44">
        <v>46194.0</v>
      </c>
      <c r="B100" s="2" t="s">
        <v>1027</v>
      </c>
      <c r="C100" s="2" t="s">
        <v>490</v>
      </c>
      <c r="D100" s="25">
        <v>188.0</v>
      </c>
      <c r="E100" s="2" t="s">
        <v>1173</v>
      </c>
      <c r="F100" s="2" t="s">
        <v>492</v>
      </c>
      <c r="G100" s="2" t="s">
        <v>432</v>
      </c>
      <c r="H100" s="24">
        <v>1400000.0</v>
      </c>
      <c r="I100" s="45">
        <v>6.0</v>
      </c>
      <c r="J100" s="45">
        <v>4.0</v>
      </c>
      <c r="K100" s="45">
        <v>3240.0</v>
      </c>
      <c r="L100" s="45">
        <v>2.0</v>
      </c>
      <c r="M100" s="45">
        <v>2.0</v>
      </c>
      <c r="N100" s="2" t="s">
        <v>1174</v>
      </c>
      <c r="O100" s="24"/>
      <c r="P100" s="24"/>
      <c r="Q100" s="2" t="s">
        <v>494</v>
      </c>
      <c r="R100" s="2" t="s">
        <v>1175</v>
      </c>
      <c r="S100" s="2" t="s">
        <v>1176</v>
      </c>
      <c r="T100" s="2" t="s">
        <v>1177</v>
      </c>
      <c r="U100" s="2">
        <v>9.0</v>
      </c>
      <c r="V100" s="46">
        <v>37.774899</v>
      </c>
      <c r="W100" s="46">
        <v>-122.496933</v>
      </c>
      <c r="X100" s="2" t="s">
        <v>1178</v>
      </c>
      <c r="Y100" s="2" t="s">
        <v>1179</v>
      </c>
      <c r="Z100" s="2" t="s">
        <v>898</v>
      </c>
    </row>
    <row r="101" ht="15.75" customHeight="1">
      <c r="A101" s="44">
        <v>46194.0</v>
      </c>
      <c r="B101" s="2" t="s">
        <v>1027</v>
      </c>
      <c r="C101" s="2" t="s">
        <v>490</v>
      </c>
      <c r="D101" s="25">
        <v>369.0</v>
      </c>
      <c r="E101" s="2" t="s">
        <v>1180</v>
      </c>
      <c r="F101" s="2" t="s">
        <v>492</v>
      </c>
      <c r="G101" s="2" t="s">
        <v>411</v>
      </c>
      <c r="H101" s="24">
        <v>1200000.0</v>
      </c>
      <c r="I101" s="45">
        <v>3.0</v>
      </c>
      <c r="J101" s="45">
        <v>3.0</v>
      </c>
      <c r="K101" s="45">
        <v>3075.0</v>
      </c>
      <c r="L101" s="45">
        <v>3.0</v>
      </c>
      <c r="M101" s="45">
        <v>3.0</v>
      </c>
      <c r="N101" s="2" t="s">
        <v>1181</v>
      </c>
      <c r="O101" s="24"/>
      <c r="P101" s="24"/>
      <c r="Q101" s="2" t="s">
        <v>494</v>
      </c>
      <c r="R101" s="2" t="s">
        <v>1182</v>
      </c>
      <c r="S101" s="2" t="s">
        <v>1183</v>
      </c>
      <c r="T101" s="2" t="s">
        <v>1184</v>
      </c>
      <c r="U101" s="2">
        <v>8.0</v>
      </c>
      <c r="V101" s="46">
        <v>37.7204402</v>
      </c>
      <c r="W101" s="46">
        <v>-122.4378677</v>
      </c>
      <c r="X101" s="2" t="s">
        <v>1185</v>
      </c>
      <c r="Y101" s="2" t="s">
        <v>1186</v>
      </c>
      <c r="Z101" s="2" t="s">
        <v>1187</v>
      </c>
    </row>
    <row r="102" ht="15.75" customHeight="1">
      <c r="A102" s="44">
        <v>46194.0</v>
      </c>
      <c r="B102" s="2" t="s">
        <v>1027</v>
      </c>
      <c r="C102" s="2" t="s">
        <v>490</v>
      </c>
      <c r="D102" s="25">
        <v>107.0</v>
      </c>
      <c r="E102" s="2" t="s">
        <v>1188</v>
      </c>
      <c r="F102" s="2" t="s">
        <v>492</v>
      </c>
      <c r="G102" s="2" t="s">
        <v>439</v>
      </c>
      <c r="H102" s="24">
        <v>1295000.0</v>
      </c>
      <c r="I102" s="45">
        <v>2.0</v>
      </c>
      <c r="J102" s="45">
        <v>2.0</v>
      </c>
      <c r="K102" s="45">
        <v>935.0</v>
      </c>
      <c r="L102" s="45">
        <v>1.0</v>
      </c>
      <c r="M102" s="45">
        <v>1.0</v>
      </c>
      <c r="N102" s="2" t="s">
        <v>1144</v>
      </c>
      <c r="O102" s="24"/>
      <c r="P102" s="24"/>
      <c r="Q102" s="2" t="s">
        <v>494</v>
      </c>
      <c r="R102" s="2" t="s">
        <v>1189</v>
      </c>
      <c r="S102" s="2" t="s">
        <v>1190</v>
      </c>
      <c r="T102" s="2" t="s">
        <v>1191</v>
      </c>
      <c r="U102" s="2">
        <v>8.0</v>
      </c>
      <c r="V102" s="46">
        <v>37.8044273</v>
      </c>
      <c r="W102" s="46">
        <v>-122.4440972</v>
      </c>
      <c r="X102" s="2" t="s">
        <v>1192</v>
      </c>
      <c r="Y102" s="2" t="s">
        <v>1193</v>
      </c>
      <c r="Z102" s="2" t="s">
        <v>501</v>
      </c>
    </row>
    <row r="103" ht="15.75" customHeight="1">
      <c r="A103" s="44">
        <v>46194.0</v>
      </c>
      <c r="B103" s="2" t="s">
        <v>1027</v>
      </c>
      <c r="C103" s="2" t="s">
        <v>490</v>
      </c>
      <c r="D103" s="25">
        <v>2.0</v>
      </c>
      <c r="E103" s="2" t="s">
        <v>1194</v>
      </c>
      <c r="F103" s="2" t="s">
        <v>492</v>
      </c>
      <c r="G103" s="2" t="s">
        <v>407</v>
      </c>
      <c r="H103" s="24">
        <v>890000.0</v>
      </c>
      <c r="I103" s="45">
        <v>1.0</v>
      </c>
      <c r="J103" s="45">
        <v>1.5</v>
      </c>
      <c r="K103" s="45">
        <v>1271.0</v>
      </c>
      <c r="L103" s="45">
        <v>1.0</v>
      </c>
      <c r="M103" s="45">
        <v>1.0</v>
      </c>
      <c r="N103" s="2" t="s">
        <v>1151</v>
      </c>
      <c r="O103" s="24"/>
      <c r="P103" s="24"/>
      <c r="Q103" s="2" t="s">
        <v>494</v>
      </c>
      <c r="R103" s="2" t="s">
        <v>1195</v>
      </c>
      <c r="S103" s="2" t="s">
        <v>1196</v>
      </c>
      <c r="T103" s="2" t="s">
        <v>1197</v>
      </c>
      <c r="U103" s="2">
        <v>9.0</v>
      </c>
      <c r="V103" s="46">
        <v>37.7651983</v>
      </c>
      <c r="W103" s="46">
        <v>-122.412646</v>
      </c>
      <c r="X103" s="2" t="s">
        <v>1198</v>
      </c>
      <c r="Y103" s="2" t="s">
        <v>1199</v>
      </c>
      <c r="Z103" s="2" t="s">
        <v>501</v>
      </c>
    </row>
    <row r="104" ht="15.75" customHeight="1">
      <c r="A104" s="44">
        <v>46194.0</v>
      </c>
      <c r="B104" s="2" t="s">
        <v>1027</v>
      </c>
      <c r="C104" s="2" t="s">
        <v>490</v>
      </c>
      <c r="D104" s="25">
        <v>158.0</v>
      </c>
      <c r="E104" s="2" t="s">
        <v>1200</v>
      </c>
      <c r="F104" s="2" t="s">
        <v>492</v>
      </c>
      <c r="G104" s="2" t="s">
        <v>442</v>
      </c>
      <c r="H104" s="24">
        <v>1498888.0</v>
      </c>
      <c r="I104" s="45">
        <v>7.0</v>
      </c>
      <c r="J104" s="45">
        <v>5.0</v>
      </c>
      <c r="K104" s="45">
        <v>3500.0</v>
      </c>
      <c r="L104" s="45">
        <v>3.0</v>
      </c>
      <c r="M104" s="45">
        <v>3.0</v>
      </c>
      <c r="N104" s="2" t="s">
        <v>1201</v>
      </c>
      <c r="O104" s="24"/>
      <c r="P104" s="24"/>
      <c r="Q104" s="2" t="s">
        <v>494</v>
      </c>
      <c r="R104" s="2" t="s">
        <v>1202</v>
      </c>
      <c r="S104" s="2" t="s">
        <v>1203</v>
      </c>
      <c r="T104" s="2" t="s">
        <v>1204</v>
      </c>
      <c r="U104" s="2">
        <v>8.0</v>
      </c>
      <c r="V104" s="46">
        <v>37.7348661</v>
      </c>
      <c r="W104" s="46">
        <v>-122.3912866</v>
      </c>
      <c r="X104" s="2" t="s">
        <v>1205</v>
      </c>
      <c r="Y104" s="2" t="s">
        <v>1206</v>
      </c>
      <c r="Z104" s="2" t="s">
        <v>501</v>
      </c>
    </row>
    <row r="105" ht="15.75" customHeight="1">
      <c r="A105" s="44">
        <v>46194.0</v>
      </c>
      <c r="B105" s="2" t="s">
        <v>1027</v>
      </c>
      <c r="C105" s="2" t="s">
        <v>490</v>
      </c>
      <c r="D105" s="25">
        <v>15.0</v>
      </c>
      <c r="E105" s="2" t="s">
        <v>1207</v>
      </c>
      <c r="F105" s="2" t="s">
        <v>492</v>
      </c>
      <c r="G105" s="2" t="s">
        <v>921</v>
      </c>
      <c r="H105" s="24">
        <v>1018000.0</v>
      </c>
      <c r="I105" s="45">
        <v>3.0</v>
      </c>
      <c r="J105" s="45">
        <v>2.0</v>
      </c>
      <c r="K105" s="45">
        <v>1214.0</v>
      </c>
      <c r="L105" s="45">
        <v>1.0</v>
      </c>
      <c r="M105" s="45">
        <v>1.0</v>
      </c>
      <c r="N105" s="2" t="s">
        <v>975</v>
      </c>
      <c r="O105" s="24"/>
      <c r="P105" s="24"/>
      <c r="Q105" s="2" t="s">
        <v>494</v>
      </c>
      <c r="R105" s="2" t="s">
        <v>1208</v>
      </c>
      <c r="S105" s="2" t="s">
        <v>1209</v>
      </c>
      <c r="T105" s="2" t="s">
        <v>1210</v>
      </c>
      <c r="U105" s="2">
        <v>8.0</v>
      </c>
      <c r="V105" s="46">
        <v>37.7411993</v>
      </c>
      <c r="W105" s="46">
        <v>-122.4990141</v>
      </c>
      <c r="X105" s="2" t="s">
        <v>1211</v>
      </c>
      <c r="Y105" s="2" t="s">
        <v>1212</v>
      </c>
      <c r="Z105" s="2" t="s">
        <v>501</v>
      </c>
    </row>
    <row r="106" ht="15.75" customHeight="1">
      <c r="A106" s="44">
        <v>46194.0</v>
      </c>
      <c r="B106" s="2" t="s">
        <v>1027</v>
      </c>
      <c r="C106" s="2" t="s">
        <v>490</v>
      </c>
      <c r="D106" s="25">
        <v>256.0</v>
      </c>
      <c r="E106" s="2" t="s">
        <v>1213</v>
      </c>
      <c r="F106" s="2" t="s">
        <v>492</v>
      </c>
      <c r="G106" s="2" t="s">
        <v>407</v>
      </c>
      <c r="H106" s="24">
        <v>1328000.0</v>
      </c>
      <c r="I106" s="45">
        <v>9.0</v>
      </c>
      <c r="J106" s="45">
        <v>2.0</v>
      </c>
      <c r="K106" s="45">
        <v>2664.0</v>
      </c>
      <c r="L106" s="45">
        <v>2.0</v>
      </c>
      <c r="M106" s="45">
        <v>2.0</v>
      </c>
      <c r="N106" s="2" t="s">
        <v>1214</v>
      </c>
      <c r="O106" s="24">
        <v>8000.0</v>
      </c>
      <c r="P106" s="24"/>
      <c r="Q106" s="2" t="s">
        <v>1215</v>
      </c>
      <c r="R106" s="2" t="s">
        <v>1216</v>
      </c>
      <c r="S106" s="2" t="s">
        <v>1217</v>
      </c>
      <c r="T106" s="2" t="s">
        <v>1218</v>
      </c>
      <c r="U106" s="2">
        <v>8.0</v>
      </c>
      <c r="V106" s="46">
        <v>37.748574</v>
      </c>
      <c r="W106" s="46">
        <v>-122.408276</v>
      </c>
      <c r="X106" s="2" t="s">
        <v>1219</v>
      </c>
      <c r="Y106" s="2" t="s">
        <v>1220</v>
      </c>
      <c r="Z106" s="2" t="s">
        <v>1221</v>
      </c>
    </row>
    <row r="107" ht="15.75" customHeight="1">
      <c r="A107" s="44">
        <v>46194.0</v>
      </c>
      <c r="B107" s="2" t="s">
        <v>1027</v>
      </c>
      <c r="C107" s="2" t="s">
        <v>490</v>
      </c>
      <c r="D107" s="25">
        <v>45.0</v>
      </c>
      <c r="E107" s="2" t="s">
        <v>1222</v>
      </c>
      <c r="F107" s="2" t="s">
        <v>492</v>
      </c>
      <c r="G107" s="2" t="s">
        <v>416</v>
      </c>
      <c r="H107" s="24">
        <v>1300000.0</v>
      </c>
      <c r="I107" s="45">
        <v>3.0</v>
      </c>
      <c r="J107" s="45">
        <v>3.0</v>
      </c>
      <c r="K107" s="45"/>
      <c r="L107" s="45">
        <v>3.0</v>
      </c>
      <c r="M107" s="45">
        <v>3.0</v>
      </c>
      <c r="N107" s="2" t="s">
        <v>1223</v>
      </c>
      <c r="O107" s="24"/>
      <c r="P107" s="24"/>
      <c r="Q107" s="2" t="s">
        <v>494</v>
      </c>
      <c r="R107" s="2" t="s">
        <v>1224</v>
      </c>
      <c r="S107" s="2" t="s">
        <v>1225</v>
      </c>
      <c r="T107" s="2" t="s">
        <v>1226</v>
      </c>
      <c r="U107" s="2">
        <v>9.0</v>
      </c>
      <c r="V107" s="46">
        <v>37.7577046</v>
      </c>
      <c r="W107" s="46">
        <v>-122.4420461</v>
      </c>
      <c r="X107" s="2" t="s">
        <v>1227</v>
      </c>
      <c r="Y107" s="2" t="s">
        <v>1228</v>
      </c>
      <c r="Z107" s="2" t="s">
        <v>1229</v>
      </c>
    </row>
    <row r="108" ht="15.75" customHeight="1">
      <c r="A108" s="44">
        <v>46194.0</v>
      </c>
      <c r="B108" s="2" t="s">
        <v>1027</v>
      </c>
      <c r="C108" s="2" t="s">
        <v>490</v>
      </c>
      <c r="D108" s="25">
        <v>75.0</v>
      </c>
      <c r="E108" s="2" t="s">
        <v>1230</v>
      </c>
      <c r="F108" s="2" t="s">
        <v>492</v>
      </c>
      <c r="G108" s="2" t="s">
        <v>454</v>
      </c>
      <c r="H108" s="24">
        <v>1290000.0</v>
      </c>
      <c r="I108" s="45">
        <v>5.0</v>
      </c>
      <c r="J108" s="45">
        <v>3.0</v>
      </c>
      <c r="K108" s="45">
        <v>1762.0</v>
      </c>
      <c r="L108" s="45">
        <v>2.0</v>
      </c>
      <c r="M108" s="45">
        <v>2.0</v>
      </c>
      <c r="N108" s="2" t="s">
        <v>1231</v>
      </c>
      <c r="O108" s="24"/>
      <c r="P108" s="24"/>
      <c r="Q108" s="2" t="s">
        <v>494</v>
      </c>
      <c r="R108" s="2" t="s">
        <v>1232</v>
      </c>
      <c r="S108" s="2" t="s">
        <v>1233</v>
      </c>
      <c r="T108" s="2" t="s">
        <v>1234</v>
      </c>
      <c r="U108" s="2">
        <v>8.0</v>
      </c>
      <c r="V108" s="46">
        <v>37.7145115</v>
      </c>
      <c r="W108" s="46">
        <v>-122.4642307</v>
      </c>
      <c r="X108" s="2" t="s">
        <v>1235</v>
      </c>
      <c r="Y108" s="2" t="s">
        <v>1236</v>
      </c>
      <c r="Z108" s="2" t="s">
        <v>1237</v>
      </c>
    </row>
    <row r="109" ht="15.75" customHeight="1">
      <c r="A109" s="44">
        <v>46194.0</v>
      </c>
      <c r="B109" s="2" t="s">
        <v>1027</v>
      </c>
      <c r="C109" s="2" t="s">
        <v>490</v>
      </c>
      <c r="D109" s="25">
        <v>5.0</v>
      </c>
      <c r="E109" s="2" t="s">
        <v>1238</v>
      </c>
      <c r="F109" s="2" t="s">
        <v>492</v>
      </c>
      <c r="G109" s="2" t="s">
        <v>416</v>
      </c>
      <c r="H109" s="24">
        <v>3850000.0</v>
      </c>
      <c r="I109" s="45">
        <v>8.0</v>
      </c>
      <c r="J109" s="45">
        <v>1.0</v>
      </c>
      <c r="K109" s="45">
        <v>5674.0</v>
      </c>
      <c r="L109" s="45">
        <v>3.0</v>
      </c>
      <c r="M109" s="45">
        <v>3.0</v>
      </c>
      <c r="N109" s="2" t="s">
        <v>1239</v>
      </c>
      <c r="O109" s="24"/>
      <c r="P109" s="24"/>
      <c r="Q109" s="2" t="s">
        <v>494</v>
      </c>
      <c r="R109" s="2" t="s">
        <v>1240</v>
      </c>
      <c r="S109" s="2" t="s">
        <v>1241</v>
      </c>
      <c r="T109" s="2" t="s">
        <v>1242</v>
      </c>
      <c r="U109" s="2">
        <v>9.0</v>
      </c>
      <c r="V109" s="46">
        <v>37.7671898</v>
      </c>
      <c r="W109" s="46">
        <v>-122.4285822</v>
      </c>
      <c r="X109" s="2" t="s">
        <v>1243</v>
      </c>
      <c r="Y109" s="2" t="s">
        <v>1244</v>
      </c>
      <c r="Z109" s="2" t="s">
        <v>501</v>
      </c>
    </row>
    <row r="110" ht="15.75" customHeight="1">
      <c r="A110" s="44">
        <v>46194.0</v>
      </c>
      <c r="B110" s="2" t="s">
        <v>1027</v>
      </c>
      <c r="C110" s="2" t="s">
        <v>490</v>
      </c>
      <c r="D110" s="25">
        <v>18.0</v>
      </c>
      <c r="E110" s="2" t="s">
        <v>1245</v>
      </c>
      <c r="F110" s="2" t="s">
        <v>492</v>
      </c>
      <c r="G110" s="2" t="s">
        <v>436</v>
      </c>
      <c r="H110" s="24">
        <v>1998000.0</v>
      </c>
      <c r="I110" s="45">
        <v>8.0</v>
      </c>
      <c r="J110" s="45">
        <v>4.0</v>
      </c>
      <c r="K110" s="45">
        <v>3486.0</v>
      </c>
      <c r="L110" s="45">
        <v>3.0</v>
      </c>
      <c r="M110" s="45">
        <v>3.0</v>
      </c>
      <c r="N110" s="2" t="s">
        <v>1246</v>
      </c>
      <c r="O110" s="24">
        <v>8100.0</v>
      </c>
      <c r="P110" s="24"/>
      <c r="Q110" s="2" t="s">
        <v>1247</v>
      </c>
      <c r="R110" s="2" t="s">
        <v>1248</v>
      </c>
      <c r="S110" s="2" t="s">
        <v>1249</v>
      </c>
      <c r="T110" s="2" t="s">
        <v>1250</v>
      </c>
      <c r="U110" s="2">
        <v>9.0</v>
      </c>
      <c r="V110" s="46">
        <v>37.7622236</v>
      </c>
      <c r="W110" s="46">
        <v>-122.4779257</v>
      </c>
      <c r="X110" s="2" t="s">
        <v>1251</v>
      </c>
      <c r="Y110" s="2" t="s">
        <v>1252</v>
      </c>
      <c r="Z110" s="2" t="s">
        <v>1253</v>
      </c>
    </row>
    <row r="111" ht="15.75" customHeight="1">
      <c r="A111" s="44">
        <v>46194.0</v>
      </c>
      <c r="B111" s="2" t="s">
        <v>1027</v>
      </c>
      <c r="C111" s="2" t="s">
        <v>490</v>
      </c>
      <c r="D111" s="25">
        <v>16.0</v>
      </c>
      <c r="E111" s="2" t="s">
        <v>1254</v>
      </c>
      <c r="F111" s="2" t="s">
        <v>492</v>
      </c>
      <c r="G111" s="2" t="s">
        <v>392</v>
      </c>
      <c r="H111" s="24">
        <v>3500000.0</v>
      </c>
      <c r="I111" s="45">
        <v>14.0</v>
      </c>
      <c r="J111" s="45"/>
      <c r="K111" s="45">
        <v>5098.0</v>
      </c>
      <c r="L111" s="45">
        <v>5.0</v>
      </c>
      <c r="M111" s="45">
        <v>5.0</v>
      </c>
      <c r="N111" s="2" t="s">
        <v>1255</v>
      </c>
      <c r="O111" s="24"/>
      <c r="P111" s="24"/>
      <c r="Q111" s="2" t="s">
        <v>494</v>
      </c>
      <c r="R111" s="2" t="s">
        <v>1256</v>
      </c>
      <c r="S111" s="2" t="s">
        <v>1257</v>
      </c>
      <c r="T111" s="2" t="s">
        <v>1258</v>
      </c>
      <c r="U111" s="2">
        <v>9.0</v>
      </c>
      <c r="V111" s="46">
        <v>37.7661781</v>
      </c>
      <c r="W111" s="46">
        <v>-122.4246899</v>
      </c>
      <c r="X111" s="2" t="s">
        <v>1259</v>
      </c>
      <c r="Y111" s="2" t="s">
        <v>1260</v>
      </c>
      <c r="Z111" s="2" t="s">
        <v>1261</v>
      </c>
    </row>
    <row r="112" ht="15.75" customHeight="1">
      <c r="A112" s="44">
        <v>46194.0</v>
      </c>
      <c r="B112" s="2" t="s">
        <v>1027</v>
      </c>
      <c r="C112" s="2" t="s">
        <v>490</v>
      </c>
      <c r="D112" s="25">
        <v>109.0</v>
      </c>
      <c r="E112" s="2" t="s">
        <v>1262</v>
      </c>
      <c r="F112" s="2" t="s">
        <v>492</v>
      </c>
      <c r="G112" s="2" t="s">
        <v>758</v>
      </c>
      <c r="H112" s="24">
        <v>1800000.0</v>
      </c>
      <c r="I112" s="45">
        <v>7.0</v>
      </c>
      <c r="J112" s="45">
        <v>4.0</v>
      </c>
      <c r="K112" s="45">
        <v>2350.0</v>
      </c>
      <c r="L112" s="45">
        <v>4.0</v>
      </c>
      <c r="M112" s="45">
        <v>4.0</v>
      </c>
      <c r="N112" s="2" t="s">
        <v>1263</v>
      </c>
      <c r="O112" s="24"/>
      <c r="P112" s="24"/>
      <c r="Q112" s="2" t="s">
        <v>494</v>
      </c>
      <c r="R112" s="2" t="s">
        <v>1264</v>
      </c>
      <c r="S112" s="2" t="s">
        <v>1265</v>
      </c>
      <c r="T112" s="2" t="s">
        <v>1266</v>
      </c>
      <c r="U112" s="2">
        <v>9.0</v>
      </c>
      <c r="V112" s="46">
        <v>37.764718</v>
      </c>
      <c r="W112" s="46">
        <v>-122.3982921</v>
      </c>
      <c r="X112" s="2" t="s">
        <v>1267</v>
      </c>
      <c r="Y112" s="2" t="s">
        <v>1268</v>
      </c>
      <c r="Z112" s="2" t="s">
        <v>501</v>
      </c>
    </row>
    <row r="113" ht="15.75" customHeight="1">
      <c r="A113" s="44">
        <v>46194.0</v>
      </c>
      <c r="B113" s="2" t="s">
        <v>1027</v>
      </c>
      <c r="C113" s="2" t="s">
        <v>490</v>
      </c>
      <c r="D113" s="25">
        <v>431.0</v>
      </c>
      <c r="E113" s="2" t="s">
        <v>1269</v>
      </c>
      <c r="F113" s="2" t="s">
        <v>492</v>
      </c>
      <c r="G113" s="2" t="s">
        <v>722</v>
      </c>
      <c r="H113" s="24">
        <v>1795000.0</v>
      </c>
      <c r="I113" s="45">
        <v>1.0</v>
      </c>
      <c r="J113" s="45">
        <v>1.0</v>
      </c>
      <c r="K113" s="45">
        <v>2450.0</v>
      </c>
      <c r="L113" s="45">
        <v>2.0</v>
      </c>
      <c r="M113" s="45">
        <v>2.0</v>
      </c>
      <c r="N113" s="2" t="s">
        <v>1270</v>
      </c>
      <c r="O113" s="24"/>
      <c r="P113" s="24"/>
      <c r="Q113" s="2" t="s">
        <v>494</v>
      </c>
      <c r="R113" s="2" t="s">
        <v>1271</v>
      </c>
      <c r="S113" s="2" t="s">
        <v>1272</v>
      </c>
      <c r="T113" s="2" t="s">
        <v>1273</v>
      </c>
      <c r="U113" s="2">
        <v>9.0</v>
      </c>
      <c r="V113" s="46">
        <v>37.7728279</v>
      </c>
      <c r="W113" s="46">
        <v>-122.423285</v>
      </c>
      <c r="X113" s="2" t="s">
        <v>1274</v>
      </c>
      <c r="Y113" s="2" t="s">
        <v>1275</v>
      </c>
      <c r="Z113" s="2" t="s">
        <v>1187</v>
      </c>
    </row>
    <row r="114" ht="15.75" customHeight="1">
      <c r="A114" s="44">
        <v>46194.0</v>
      </c>
      <c r="B114" s="2" t="s">
        <v>1027</v>
      </c>
      <c r="C114" s="2" t="s">
        <v>490</v>
      </c>
      <c r="D114" s="25">
        <v>13.0</v>
      </c>
      <c r="E114" s="2" t="s">
        <v>1276</v>
      </c>
      <c r="F114" s="2" t="s">
        <v>492</v>
      </c>
      <c r="G114" s="2" t="s">
        <v>436</v>
      </c>
      <c r="H114" s="24">
        <v>2150000.0</v>
      </c>
      <c r="I114" s="45">
        <v>8.0</v>
      </c>
      <c r="J114" s="45"/>
      <c r="K114" s="45">
        <v>4070.0</v>
      </c>
      <c r="L114" s="45">
        <v>6.0</v>
      </c>
      <c r="M114" s="45">
        <v>6.0</v>
      </c>
      <c r="N114" s="2" t="s">
        <v>1277</v>
      </c>
      <c r="O114" s="24"/>
      <c r="P114" s="24"/>
      <c r="Q114" s="2" t="s">
        <v>494</v>
      </c>
      <c r="R114" s="2" t="s">
        <v>1278</v>
      </c>
      <c r="S114" s="2" t="s">
        <v>1279</v>
      </c>
      <c r="T114" s="2" t="s">
        <v>1280</v>
      </c>
      <c r="U114" s="2">
        <v>9.0</v>
      </c>
      <c r="V114" s="46">
        <v>37.7630429</v>
      </c>
      <c r="W114" s="46">
        <v>-122.5079696</v>
      </c>
      <c r="X114" s="2" t="s">
        <v>1281</v>
      </c>
      <c r="Y114" s="2" t="s">
        <v>1282</v>
      </c>
      <c r="Z114" s="2" t="s">
        <v>501</v>
      </c>
    </row>
    <row r="115" ht="15.75" customHeight="1">
      <c r="A115" s="44">
        <v>46194.0</v>
      </c>
      <c r="B115" s="2" t="s">
        <v>1027</v>
      </c>
      <c r="C115" s="2" t="s">
        <v>490</v>
      </c>
      <c r="D115" s="25">
        <v>18.0</v>
      </c>
      <c r="E115" s="2" t="s">
        <v>1283</v>
      </c>
      <c r="F115" s="2" t="s">
        <v>492</v>
      </c>
      <c r="G115" s="2" t="s">
        <v>458</v>
      </c>
      <c r="H115" s="24">
        <v>2795000.0</v>
      </c>
      <c r="I115" s="45">
        <v>6.0</v>
      </c>
      <c r="J115" s="45">
        <v>6.0</v>
      </c>
      <c r="K115" s="45">
        <v>3190.0</v>
      </c>
      <c r="L115" s="45">
        <v>3.0</v>
      </c>
      <c r="M115" s="45">
        <v>3.0</v>
      </c>
      <c r="N115" s="2" t="s">
        <v>1284</v>
      </c>
      <c r="O115" s="24"/>
      <c r="P115" s="24"/>
      <c r="Q115" s="2" t="s">
        <v>494</v>
      </c>
      <c r="R115" s="2" t="s">
        <v>1285</v>
      </c>
      <c r="S115" s="2" t="s">
        <v>1286</v>
      </c>
      <c r="T115" s="2" t="s">
        <v>1287</v>
      </c>
      <c r="U115" s="2">
        <v>9.0</v>
      </c>
      <c r="V115" s="46">
        <v>37.7967858</v>
      </c>
      <c r="W115" s="46">
        <v>-122.4139795</v>
      </c>
      <c r="X115" s="2" t="s">
        <v>1288</v>
      </c>
      <c r="Y115" s="2" t="s">
        <v>1289</v>
      </c>
      <c r="Z115" s="2" t="s">
        <v>501</v>
      </c>
    </row>
    <row r="116" ht="15.75" customHeight="1">
      <c r="A116" s="44">
        <v>46194.0</v>
      </c>
      <c r="B116" s="2" t="s">
        <v>1027</v>
      </c>
      <c r="C116" s="2" t="s">
        <v>490</v>
      </c>
      <c r="D116" s="25">
        <v>55.0</v>
      </c>
      <c r="E116" s="2" t="s">
        <v>1290</v>
      </c>
      <c r="F116" s="2" t="s">
        <v>492</v>
      </c>
      <c r="G116" s="2" t="s">
        <v>450</v>
      </c>
      <c r="H116" s="24">
        <v>2198000.0</v>
      </c>
      <c r="I116" s="45">
        <v>5.0</v>
      </c>
      <c r="J116" s="45">
        <v>3.0</v>
      </c>
      <c r="K116" s="45">
        <v>2002.0</v>
      </c>
      <c r="L116" s="45">
        <v>3.0</v>
      </c>
      <c r="M116" s="45">
        <v>3.0</v>
      </c>
      <c r="N116" s="2" t="s">
        <v>1291</v>
      </c>
      <c r="O116" s="24"/>
      <c r="P116" s="24"/>
      <c r="Q116" s="2" t="s">
        <v>494</v>
      </c>
      <c r="R116" s="2" t="s">
        <v>1292</v>
      </c>
      <c r="S116" s="2" t="s">
        <v>1293</v>
      </c>
      <c r="T116" s="2" t="s">
        <v>1294</v>
      </c>
      <c r="U116" s="2">
        <v>9.0</v>
      </c>
      <c r="V116" s="46">
        <v>37.7417572</v>
      </c>
      <c r="W116" s="46">
        <v>-122.4295893</v>
      </c>
      <c r="X116" s="2" t="s">
        <v>1295</v>
      </c>
      <c r="Y116" s="2" t="s">
        <v>1296</v>
      </c>
      <c r="Z116" s="2" t="s">
        <v>501</v>
      </c>
    </row>
    <row r="117" ht="15.75" customHeight="1">
      <c r="A117" s="44">
        <v>46194.0</v>
      </c>
      <c r="B117" s="2" t="s">
        <v>1027</v>
      </c>
      <c r="C117" s="2" t="s">
        <v>490</v>
      </c>
      <c r="D117" s="25">
        <v>1.0</v>
      </c>
      <c r="E117" s="2" t="s">
        <v>1297</v>
      </c>
      <c r="F117" s="2" t="s">
        <v>492</v>
      </c>
      <c r="G117" s="2" t="s">
        <v>403</v>
      </c>
      <c r="H117" s="24">
        <v>1985000.0</v>
      </c>
      <c r="I117" s="45">
        <v>2.0</v>
      </c>
      <c r="J117" s="45">
        <v>3.0</v>
      </c>
      <c r="K117" s="45">
        <v>3055.0</v>
      </c>
      <c r="L117" s="45">
        <v>3.0</v>
      </c>
      <c r="M117" s="45">
        <v>3.0</v>
      </c>
      <c r="N117" s="2" t="s">
        <v>1298</v>
      </c>
      <c r="O117" s="24"/>
      <c r="P117" s="24"/>
      <c r="Q117" s="2" t="s">
        <v>494</v>
      </c>
      <c r="R117" s="2" t="s">
        <v>1299</v>
      </c>
      <c r="S117" s="2" t="s">
        <v>1300</v>
      </c>
      <c r="T117" s="2" t="s">
        <v>1301</v>
      </c>
      <c r="U117" s="2">
        <v>8.0</v>
      </c>
      <c r="V117" s="46">
        <v>37.7904398</v>
      </c>
      <c r="W117" s="46">
        <v>-122.4151587</v>
      </c>
      <c r="X117" s="2" t="s">
        <v>1302</v>
      </c>
      <c r="Y117" s="2" t="s">
        <v>1303</v>
      </c>
      <c r="Z117" s="2" t="s">
        <v>1187</v>
      </c>
    </row>
    <row r="118" ht="15.75" customHeight="1">
      <c r="A118" s="44">
        <v>46194.0</v>
      </c>
      <c r="B118" s="2" t="s">
        <v>1027</v>
      </c>
      <c r="C118" s="2" t="s">
        <v>490</v>
      </c>
      <c r="D118" s="25">
        <v>227.0</v>
      </c>
      <c r="E118" s="2" t="s">
        <v>1304</v>
      </c>
      <c r="F118" s="2" t="s">
        <v>492</v>
      </c>
      <c r="G118" s="2" t="s">
        <v>429</v>
      </c>
      <c r="H118" s="24">
        <v>2475000.0</v>
      </c>
      <c r="I118" s="45">
        <v>0.0</v>
      </c>
      <c r="J118" s="45"/>
      <c r="K118" s="45">
        <v>5400.0</v>
      </c>
      <c r="L118" s="45">
        <v>13.0</v>
      </c>
      <c r="M118" s="45">
        <v>13.0</v>
      </c>
      <c r="N118" s="2" t="s">
        <v>1305</v>
      </c>
      <c r="O118" s="24"/>
      <c r="P118" s="24"/>
      <c r="Q118" s="2" t="s">
        <v>494</v>
      </c>
      <c r="R118" s="2" t="s">
        <v>1306</v>
      </c>
      <c r="S118" s="2" t="s">
        <v>1307</v>
      </c>
      <c r="T118" s="2" t="s">
        <v>1308</v>
      </c>
      <c r="U118" s="2">
        <v>9.0</v>
      </c>
      <c r="V118" s="46">
        <v>37.7812539</v>
      </c>
      <c r="W118" s="46">
        <v>-122.465936</v>
      </c>
      <c r="X118" s="2" t="s">
        <v>1309</v>
      </c>
      <c r="Y118" s="2" t="s">
        <v>1310</v>
      </c>
      <c r="Z118" s="2" t="s">
        <v>1311</v>
      </c>
    </row>
    <row r="119" ht="15.75" customHeight="1">
      <c r="A119" s="44">
        <v>46194.0</v>
      </c>
      <c r="B119" s="2" t="s">
        <v>1027</v>
      </c>
      <c r="C119" s="2" t="s">
        <v>490</v>
      </c>
      <c r="D119" s="25">
        <v>17.0</v>
      </c>
      <c r="E119" s="2" t="s">
        <v>1312</v>
      </c>
      <c r="F119" s="2" t="s">
        <v>492</v>
      </c>
      <c r="G119" s="2" t="s">
        <v>432</v>
      </c>
      <c r="H119" s="24">
        <v>2800000.0</v>
      </c>
      <c r="I119" s="45">
        <v>12.0</v>
      </c>
      <c r="J119" s="45"/>
      <c r="K119" s="45">
        <v>5996.0</v>
      </c>
      <c r="L119" s="45">
        <v>6.0</v>
      </c>
      <c r="M119" s="45">
        <v>6.0</v>
      </c>
      <c r="N119" s="2" t="s">
        <v>1277</v>
      </c>
      <c r="O119" s="24"/>
      <c r="P119" s="24"/>
      <c r="Q119" s="2" t="s">
        <v>494</v>
      </c>
      <c r="R119" s="2" t="s">
        <v>1313</v>
      </c>
      <c r="S119" s="2" t="s">
        <v>1314</v>
      </c>
      <c r="T119" s="2" t="s">
        <v>1315</v>
      </c>
      <c r="U119" s="2">
        <v>9.0</v>
      </c>
      <c r="V119" s="46">
        <v>37.7797572</v>
      </c>
      <c r="W119" s="46">
        <v>-122.479087</v>
      </c>
      <c r="X119" s="2" t="s">
        <v>1316</v>
      </c>
      <c r="Y119" s="2" t="s">
        <v>1317</v>
      </c>
      <c r="Z119" s="2" t="s">
        <v>501</v>
      </c>
    </row>
    <row r="120" ht="15.75" customHeight="1">
      <c r="A120" s="44">
        <v>46194.0</v>
      </c>
      <c r="B120" s="2" t="s">
        <v>1027</v>
      </c>
      <c r="C120" s="2" t="s">
        <v>490</v>
      </c>
      <c r="D120" s="25">
        <v>6.0</v>
      </c>
      <c r="E120" s="2" t="s">
        <v>1318</v>
      </c>
      <c r="F120" s="2" t="s">
        <v>492</v>
      </c>
      <c r="G120" s="2" t="s">
        <v>420</v>
      </c>
      <c r="H120" s="24">
        <v>1750000.0</v>
      </c>
      <c r="I120" s="45">
        <v>4.0</v>
      </c>
      <c r="J120" s="45">
        <v>1.0</v>
      </c>
      <c r="K120" s="45">
        <v>3650.0</v>
      </c>
      <c r="L120" s="45">
        <v>4.0</v>
      </c>
      <c r="M120" s="45">
        <v>4.0</v>
      </c>
      <c r="N120" s="2" t="s">
        <v>1319</v>
      </c>
      <c r="O120" s="24"/>
      <c r="P120" s="24"/>
      <c r="Q120" s="2" t="s">
        <v>494</v>
      </c>
      <c r="R120" s="2" t="s">
        <v>1320</v>
      </c>
      <c r="S120" s="2" t="s">
        <v>1321</v>
      </c>
      <c r="T120" s="2" t="s">
        <v>1322</v>
      </c>
      <c r="U120" s="2">
        <v>9.0</v>
      </c>
      <c r="V120" s="46">
        <v>37.7811481</v>
      </c>
      <c r="W120" s="46">
        <v>-122.4308693</v>
      </c>
      <c r="X120" s="2" t="s">
        <v>1323</v>
      </c>
      <c r="Y120" s="2" t="s">
        <v>1324</v>
      </c>
      <c r="Z120" s="2" t="s">
        <v>501</v>
      </c>
    </row>
    <row r="121" ht="15.75" customHeight="1">
      <c r="A121" s="44">
        <v>46194.0</v>
      </c>
      <c r="B121" s="2" t="s">
        <v>1027</v>
      </c>
      <c r="C121" s="2" t="s">
        <v>490</v>
      </c>
      <c r="D121" s="25">
        <v>44.0</v>
      </c>
      <c r="E121" s="2" t="s">
        <v>1325</v>
      </c>
      <c r="F121" s="2" t="s">
        <v>492</v>
      </c>
      <c r="G121" s="2" t="s">
        <v>458</v>
      </c>
      <c r="H121" s="24">
        <v>1850000.0</v>
      </c>
      <c r="I121" s="45">
        <v>0.0</v>
      </c>
      <c r="J121" s="45"/>
      <c r="K121" s="45">
        <v>3104.0</v>
      </c>
      <c r="L121" s="45">
        <v>3.0</v>
      </c>
      <c r="M121" s="45">
        <v>3.0</v>
      </c>
      <c r="N121" s="2" t="s">
        <v>1326</v>
      </c>
      <c r="O121" s="24"/>
      <c r="P121" s="24"/>
      <c r="Q121" s="2" t="s">
        <v>494</v>
      </c>
      <c r="R121" s="2" t="s">
        <v>1327</v>
      </c>
      <c r="S121" s="2" t="s">
        <v>1328</v>
      </c>
      <c r="T121" s="2" t="s">
        <v>1329</v>
      </c>
      <c r="U121" s="2">
        <v>9.0</v>
      </c>
      <c r="V121" s="46">
        <v>37.7969619</v>
      </c>
      <c r="W121" s="46">
        <v>-122.4108917</v>
      </c>
      <c r="X121" s="2" t="s">
        <v>1330</v>
      </c>
      <c r="Y121" s="2" t="s">
        <v>1331</v>
      </c>
      <c r="Z121" s="2" t="s">
        <v>501</v>
      </c>
    </row>
    <row r="122" ht="15.75" customHeight="1">
      <c r="A122" s="44">
        <v>46194.0</v>
      </c>
      <c r="B122" s="2" t="s">
        <v>1027</v>
      </c>
      <c r="C122" s="2" t="s">
        <v>490</v>
      </c>
      <c r="D122" s="25">
        <v>16.0</v>
      </c>
      <c r="E122" s="2" t="s">
        <v>1332</v>
      </c>
      <c r="F122" s="2" t="s">
        <v>492</v>
      </c>
      <c r="G122" s="2" t="s">
        <v>403</v>
      </c>
      <c r="H122" s="24">
        <v>2250000.0</v>
      </c>
      <c r="I122" s="45">
        <v>3.0</v>
      </c>
      <c r="J122" s="45"/>
      <c r="K122" s="45">
        <v>1710.0</v>
      </c>
      <c r="L122" s="45">
        <v>2.0</v>
      </c>
      <c r="M122" s="45">
        <v>2.0</v>
      </c>
      <c r="N122" s="2" t="s">
        <v>1333</v>
      </c>
      <c r="O122" s="24"/>
      <c r="P122" s="24"/>
      <c r="Q122" s="2" t="s">
        <v>494</v>
      </c>
      <c r="R122" s="2" t="s">
        <v>1334</v>
      </c>
      <c r="S122" s="2" t="s">
        <v>1335</v>
      </c>
      <c r="T122" s="2" t="s">
        <v>1336</v>
      </c>
      <c r="U122" s="2">
        <v>9.0</v>
      </c>
      <c r="V122" s="46">
        <v>37.7957389</v>
      </c>
      <c r="W122" s="46">
        <v>-122.4177539</v>
      </c>
      <c r="X122" s="2" t="s">
        <v>1337</v>
      </c>
      <c r="Y122" s="2" t="s">
        <v>1338</v>
      </c>
      <c r="Z122" s="2" t="s">
        <v>1229</v>
      </c>
    </row>
    <row r="123" ht="15.75" customHeight="1">
      <c r="A123" s="44">
        <v>46194.0</v>
      </c>
      <c r="B123" s="2" t="s">
        <v>1027</v>
      </c>
      <c r="C123" s="2" t="s">
        <v>490</v>
      </c>
      <c r="D123" s="25">
        <v>53.0</v>
      </c>
      <c r="E123" s="2" t="s">
        <v>1339</v>
      </c>
      <c r="F123" s="2" t="s">
        <v>492</v>
      </c>
      <c r="G123" s="2" t="s">
        <v>758</v>
      </c>
      <c r="H123" s="24">
        <v>2750000.0</v>
      </c>
      <c r="I123" s="45"/>
      <c r="J123" s="45"/>
      <c r="K123" s="45">
        <v>4500.0</v>
      </c>
      <c r="L123" s="45">
        <v>15.0</v>
      </c>
      <c r="M123" s="45">
        <v>15.0</v>
      </c>
      <c r="N123" s="2" t="s">
        <v>1340</v>
      </c>
      <c r="O123" s="24"/>
      <c r="P123" s="24"/>
      <c r="Q123" s="2" t="s">
        <v>494</v>
      </c>
      <c r="R123" s="2" t="s">
        <v>1341</v>
      </c>
      <c r="S123" s="2" t="s">
        <v>1342</v>
      </c>
      <c r="T123" s="2" t="s">
        <v>1343</v>
      </c>
      <c r="U123" s="2">
        <v>8.0</v>
      </c>
      <c r="V123" s="46">
        <v>37.782903</v>
      </c>
      <c r="W123" s="46">
        <v>-122.394241</v>
      </c>
      <c r="X123" s="2" t="s">
        <v>1344</v>
      </c>
      <c r="Y123" s="2" t="s">
        <v>1345</v>
      </c>
      <c r="Z123" s="2" t="s">
        <v>1346</v>
      </c>
    </row>
    <row r="124" ht="15.75" customHeight="1">
      <c r="A124" s="44">
        <v>46194.0</v>
      </c>
      <c r="B124" s="2" t="s">
        <v>1027</v>
      </c>
      <c r="C124" s="2" t="s">
        <v>490</v>
      </c>
      <c r="D124" s="25">
        <v>13.0</v>
      </c>
      <c r="E124" s="2" t="s">
        <v>1347</v>
      </c>
      <c r="F124" s="2" t="s">
        <v>492</v>
      </c>
      <c r="G124" s="2" t="s">
        <v>416</v>
      </c>
      <c r="H124" s="24">
        <v>1900000.0</v>
      </c>
      <c r="I124" s="45">
        <v>6.0</v>
      </c>
      <c r="J124" s="45">
        <v>4.0</v>
      </c>
      <c r="K124" s="45">
        <v>3201.0</v>
      </c>
      <c r="L124" s="45">
        <v>3.0</v>
      </c>
      <c r="M124" s="45">
        <v>3.0</v>
      </c>
      <c r="N124" s="2" t="s">
        <v>1348</v>
      </c>
      <c r="O124" s="24"/>
      <c r="P124" s="24"/>
      <c r="Q124" s="2" t="s">
        <v>494</v>
      </c>
      <c r="R124" s="2" t="s">
        <v>1349</v>
      </c>
      <c r="S124" s="2" t="s">
        <v>1350</v>
      </c>
      <c r="T124" s="2" t="s">
        <v>1351</v>
      </c>
      <c r="U124" s="2">
        <v>9.0</v>
      </c>
      <c r="V124" s="46">
        <v>37.7608714</v>
      </c>
      <c r="W124" s="46">
        <v>-122.4308729</v>
      </c>
      <c r="X124" s="2" t="s">
        <v>1352</v>
      </c>
      <c r="Y124" s="2" t="s">
        <v>1353</v>
      </c>
      <c r="Z124" s="2" t="s">
        <v>1354</v>
      </c>
    </row>
    <row r="125" ht="15.75" customHeight="1">
      <c r="A125" s="44">
        <v>46194.0</v>
      </c>
      <c r="B125" s="2" t="s">
        <v>1027</v>
      </c>
      <c r="C125" s="2" t="s">
        <v>490</v>
      </c>
      <c r="D125" s="25">
        <v>104.0</v>
      </c>
      <c r="E125" s="2" t="s">
        <v>1355</v>
      </c>
      <c r="F125" s="2" t="s">
        <v>492</v>
      </c>
      <c r="G125" s="2" t="s">
        <v>411</v>
      </c>
      <c r="H125" s="24">
        <v>1588000.0</v>
      </c>
      <c r="I125" s="45">
        <v>2.0</v>
      </c>
      <c r="J125" s="45">
        <v>1.5</v>
      </c>
      <c r="K125" s="45">
        <v>3700.0</v>
      </c>
      <c r="L125" s="45">
        <v>2.0</v>
      </c>
      <c r="M125" s="45">
        <v>2.0</v>
      </c>
      <c r="N125" s="2" t="s">
        <v>1181</v>
      </c>
      <c r="O125" s="24"/>
      <c r="P125" s="24"/>
      <c r="Q125" s="2" t="s">
        <v>494</v>
      </c>
      <c r="R125" s="2" t="s">
        <v>1356</v>
      </c>
      <c r="S125" s="2" t="s">
        <v>1357</v>
      </c>
      <c r="T125" s="2" t="s">
        <v>1358</v>
      </c>
      <c r="U125" s="2">
        <v>8.0</v>
      </c>
      <c r="V125" s="46">
        <v>37.7249229</v>
      </c>
      <c r="W125" s="46">
        <v>-122.434985</v>
      </c>
      <c r="X125" s="2" t="s">
        <v>1359</v>
      </c>
      <c r="Y125" s="2" t="s">
        <v>1360</v>
      </c>
      <c r="Z125" s="2" t="s">
        <v>1187</v>
      </c>
    </row>
    <row r="126" ht="15.75" customHeight="1">
      <c r="A126" s="44">
        <v>46194.0</v>
      </c>
      <c r="B126" s="2" t="s">
        <v>1027</v>
      </c>
      <c r="C126" s="2" t="s">
        <v>490</v>
      </c>
      <c r="D126" s="25">
        <v>9.0</v>
      </c>
      <c r="E126" s="2" t="s">
        <v>1361</v>
      </c>
      <c r="F126" s="2" t="s">
        <v>492</v>
      </c>
      <c r="G126" s="2" t="s">
        <v>442</v>
      </c>
      <c r="H126" s="24">
        <v>1628000.0</v>
      </c>
      <c r="I126" s="45">
        <v>6.0</v>
      </c>
      <c r="J126" s="45">
        <v>5.0</v>
      </c>
      <c r="K126" s="45">
        <v>2750.0</v>
      </c>
      <c r="L126" s="45">
        <v>2.0</v>
      </c>
      <c r="M126" s="45">
        <v>2.0</v>
      </c>
      <c r="N126" s="2" t="s">
        <v>1362</v>
      </c>
      <c r="O126" s="24"/>
      <c r="P126" s="24"/>
      <c r="Q126" s="2" t="s">
        <v>494</v>
      </c>
      <c r="R126" s="2" t="s">
        <v>1363</v>
      </c>
      <c r="S126" s="2" t="s">
        <v>1364</v>
      </c>
      <c r="T126" s="2" t="s">
        <v>1365</v>
      </c>
      <c r="U126" s="2">
        <v>8.0</v>
      </c>
      <c r="V126" s="46">
        <v>37.7353123</v>
      </c>
      <c r="W126" s="46">
        <v>-122.3912024</v>
      </c>
      <c r="X126" s="2" t="s">
        <v>1366</v>
      </c>
      <c r="Y126" s="2" t="s">
        <v>1367</v>
      </c>
      <c r="Z126" s="2" t="s">
        <v>501</v>
      </c>
    </row>
    <row r="127" ht="15.75" customHeight="1">
      <c r="A127" s="44"/>
      <c r="B127" s="2"/>
      <c r="C127" s="2"/>
      <c r="D127" s="25"/>
      <c r="E127" s="2"/>
      <c r="F127" s="2"/>
      <c r="G127" s="2"/>
      <c r="H127" s="24"/>
      <c r="I127" s="45"/>
      <c r="J127" s="45"/>
      <c r="K127" s="45"/>
      <c r="L127" s="45"/>
      <c r="M127" s="45"/>
      <c r="N127" s="2"/>
      <c r="O127" s="24"/>
      <c r="P127" s="24"/>
      <c r="Q127" s="2"/>
      <c r="R127" s="2"/>
      <c r="S127" s="2"/>
      <c r="T127" s="2"/>
      <c r="U127" s="2"/>
      <c r="V127" s="46"/>
      <c r="W127" s="46"/>
      <c r="X127" s="2"/>
      <c r="Y127" s="2"/>
      <c r="Z127" s="2"/>
    </row>
    <row r="128" ht="15.75" customHeight="1">
      <c r="A128" s="44"/>
      <c r="B128" s="2"/>
      <c r="C128" s="2"/>
      <c r="D128" s="25"/>
      <c r="E128" s="2"/>
      <c r="F128" s="2"/>
      <c r="G128" s="2"/>
      <c r="H128" s="24"/>
      <c r="I128" s="45"/>
      <c r="J128" s="45"/>
      <c r="K128" s="45"/>
      <c r="L128" s="45"/>
      <c r="M128" s="45"/>
      <c r="N128" s="2"/>
      <c r="O128" s="24"/>
      <c r="P128" s="24"/>
      <c r="Q128" s="2"/>
      <c r="R128" s="2"/>
      <c r="S128" s="2"/>
      <c r="T128" s="2"/>
      <c r="U128" s="2"/>
      <c r="V128" s="46"/>
      <c r="W128" s="46"/>
      <c r="X128" s="2"/>
      <c r="Y128" s="2"/>
      <c r="Z128" s="2"/>
    </row>
    <row r="129" ht="15.75" customHeight="1">
      <c r="A129" s="44"/>
      <c r="B129" s="2"/>
      <c r="C129" s="2"/>
      <c r="D129" s="25"/>
      <c r="E129" s="2"/>
      <c r="F129" s="2"/>
      <c r="G129" s="2"/>
      <c r="H129" s="24"/>
      <c r="I129" s="45"/>
      <c r="J129" s="45"/>
      <c r="K129" s="45"/>
      <c r="L129" s="45"/>
      <c r="M129" s="45"/>
      <c r="N129" s="2"/>
      <c r="O129" s="24"/>
      <c r="P129" s="24"/>
      <c r="Q129" s="2"/>
      <c r="R129" s="2"/>
      <c r="S129" s="2"/>
      <c r="T129" s="2"/>
      <c r="U129" s="2"/>
      <c r="V129" s="46"/>
      <c r="W129" s="46"/>
      <c r="X129" s="2"/>
      <c r="Y129" s="2"/>
      <c r="Z129" s="2"/>
    </row>
    <row r="130" ht="15.75" customHeight="1">
      <c r="A130" s="44"/>
      <c r="B130" s="2"/>
      <c r="C130" s="2"/>
      <c r="D130" s="25"/>
      <c r="E130" s="2"/>
      <c r="F130" s="2"/>
      <c r="G130" s="2"/>
      <c r="H130" s="24"/>
      <c r="I130" s="45"/>
      <c r="J130" s="45"/>
      <c r="K130" s="45"/>
      <c r="L130" s="45"/>
      <c r="M130" s="45"/>
      <c r="N130" s="2"/>
      <c r="O130" s="24"/>
      <c r="P130" s="24"/>
      <c r="Q130" s="2"/>
      <c r="R130" s="2"/>
      <c r="S130" s="2"/>
      <c r="T130" s="2"/>
      <c r="U130" s="2"/>
      <c r="V130" s="46"/>
      <c r="W130" s="46"/>
      <c r="X130" s="2"/>
      <c r="Y130" s="2"/>
      <c r="Z130" s="2"/>
    </row>
    <row r="131" ht="15.75" customHeight="1">
      <c r="A131" s="44"/>
      <c r="B131" s="2"/>
      <c r="C131" s="2"/>
      <c r="D131" s="25"/>
      <c r="E131" s="2"/>
      <c r="F131" s="2"/>
      <c r="G131" s="2"/>
      <c r="H131" s="24"/>
      <c r="I131" s="45"/>
      <c r="J131" s="45"/>
      <c r="K131" s="45"/>
      <c r="L131" s="45"/>
      <c r="M131" s="45"/>
      <c r="N131" s="2"/>
      <c r="O131" s="24"/>
      <c r="P131" s="24"/>
      <c r="Q131" s="2"/>
      <c r="R131" s="2"/>
      <c r="S131" s="2"/>
      <c r="T131" s="2"/>
      <c r="U131" s="2"/>
      <c r="V131" s="46"/>
      <c r="W131" s="46"/>
      <c r="X131" s="2"/>
      <c r="Y131" s="2"/>
      <c r="Z131" s="2"/>
    </row>
    <row r="132" ht="15.75" customHeight="1">
      <c r="A132" s="44"/>
      <c r="B132" s="2"/>
      <c r="C132" s="2"/>
      <c r="D132" s="25"/>
      <c r="E132" s="2"/>
      <c r="F132" s="2"/>
      <c r="G132" s="2"/>
      <c r="H132" s="24"/>
      <c r="I132" s="45"/>
      <c r="J132" s="45"/>
      <c r="K132" s="45"/>
      <c r="L132" s="45"/>
      <c r="M132" s="45"/>
      <c r="N132" s="2"/>
      <c r="O132" s="24"/>
      <c r="P132" s="24"/>
      <c r="Q132" s="2"/>
      <c r="R132" s="2"/>
      <c r="S132" s="2"/>
      <c r="T132" s="2"/>
      <c r="U132" s="2"/>
      <c r="V132" s="46"/>
      <c r="W132" s="46"/>
      <c r="X132" s="2"/>
      <c r="Y132" s="2"/>
      <c r="Z132" s="2"/>
    </row>
    <row r="133" ht="15.75" customHeight="1">
      <c r="A133" s="44"/>
      <c r="B133" s="2"/>
      <c r="C133" s="2"/>
      <c r="D133" s="25"/>
      <c r="E133" s="2"/>
      <c r="F133" s="2"/>
      <c r="G133" s="2"/>
      <c r="H133" s="24"/>
      <c r="I133" s="45"/>
      <c r="J133" s="45"/>
      <c r="K133" s="45"/>
      <c r="L133" s="45"/>
      <c r="M133" s="45"/>
      <c r="N133" s="2"/>
      <c r="O133" s="24"/>
      <c r="P133" s="24"/>
      <c r="Q133" s="2"/>
      <c r="R133" s="2"/>
      <c r="S133" s="2"/>
      <c r="T133" s="2"/>
      <c r="U133" s="2"/>
      <c r="V133" s="46"/>
      <c r="W133" s="46"/>
      <c r="X133" s="2"/>
      <c r="Y133" s="2"/>
      <c r="Z133" s="2"/>
    </row>
    <row r="134" ht="15.75" customHeight="1">
      <c r="A134" s="44"/>
      <c r="B134" s="2"/>
      <c r="C134" s="2"/>
      <c r="D134" s="25"/>
      <c r="E134" s="2"/>
      <c r="F134" s="2"/>
      <c r="G134" s="2"/>
      <c r="H134" s="24"/>
      <c r="I134" s="45"/>
      <c r="J134" s="45"/>
      <c r="K134" s="45"/>
      <c r="L134" s="45"/>
      <c r="M134" s="45"/>
      <c r="N134" s="2"/>
      <c r="O134" s="24"/>
      <c r="P134" s="24"/>
      <c r="Q134" s="2"/>
      <c r="R134" s="2"/>
      <c r="S134" s="2"/>
      <c r="T134" s="2"/>
      <c r="U134" s="2"/>
      <c r="V134" s="46"/>
      <c r="W134" s="46"/>
      <c r="X134" s="2"/>
      <c r="Y134" s="2"/>
      <c r="Z134" s="2"/>
    </row>
    <row r="135" ht="15.75" customHeight="1">
      <c r="A135" s="44"/>
      <c r="B135" s="2"/>
      <c r="C135" s="2"/>
      <c r="D135" s="25"/>
      <c r="E135" s="2"/>
      <c r="F135" s="2"/>
      <c r="G135" s="2"/>
      <c r="H135" s="24"/>
      <c r="I135" s="45"/>
      <c r="J135" s="45"/>
      <c r="K135" s="45"/>
      <c r="L135" s="45"/>
      <c r="M135" s="45"/>
      <c r="N135" s="2"/>
      <c r="O135" s="24"/>
      <c r="P135" s="24"/>
      <c r="Q135" s="2"/>
      <c r="R135" s="2"/>
      <c r="S135" s="2"/>
      <c r="T135" s="2"/>
      <c r="U135" s="2"/>
      <c r="V135" s="46"/>
      <c r="W135" s="46"/>
      <c r="X135" s="2"/>
      <c r="Y135" s="2"/>
      <c r="Z135" s="2"/>
    </row>
    <row r="136" ht="15.75" customHeight="1">
      <c r="A136" s="44"/>
      <c r="B136" s="2"/>
      <c r="C136" s="2"/>
      <c r="D136" s="25"/>
      <c r="E136" s="2"/>
      <c r="F136" s="2"/>
      <c r="G136" s="2"/>
      <c r="H136" s="24"/>
      <c r="I136" s="45"/>
      <c r="J136" s="45"/>
      <c r="K136" s="45"/>
      <c r="L136" s="45"/>
      <c r="M136" s="45"/>
      <c r="N136" s="2"/>
      <c r="O136" s="24"/>
      <c r="P136" s="24"/>
      <c r="Q136" s="2"/>
      <c r="R136" s="2"/>
      <c r="S136" s="2"/>
      <c r="T136" s="2"/>
      <c r="U136" s="2"/>
      <c r="V136" s="46"/>
      <c r="W136" s="46"/>
      <c r="X136" s="2"/>
      <c r="Y136" s="2"/>
      <c r="Z136" s="2"/>
    </row>
    <row r="137" ht="15.75" customHeight="1">
      <c r="A137" s="44"/>
      <c r="B137" s="2"/>
      <c r="C137" s="2"/>
      <c r="D137" s="25"/>
      <c r="E137" s="2"/>
      <c r="F137" s="2"/>
      <c r="G137" s="2"/>
      <c r="H137" s="24"/>
      <c r="I137" s="45"/>
      <c r="J137" s="45"/>
      <c r="K137" s="45"/>
      <c r="L137" s="45"/>
      <c r="M137" s="45"/>
      <c r="N137" s="2"/>
      <c r="O137" s="24"/>
      <c r="P137" s="24"/>
      <c r="Q137" s="2"/>
      <c r="R137" s="2"/>
      <c r="S137" s="2"/>
      <c r="T137" s="2"/>
      <c r="U137" s="2"/>
      <c r="V137" s="46"/>
      <c r="W137" s="46"/>
      <c r="X137" s="2"/>
      <c r="Y137" s="2"/>
      <c r="Z137" s="2"/>
    </row>
    <row r="138" ht="15.75" customHeight="1">
      <c r="A138" s="44"/>
      <c r="B138" s="2"/>
      <c r="C138" s="2"/>
      <c r="D138" s="25"/>
      <c r="E138" s="2"/>
      <c r="F138" s="2"/>
      <c r="G138" s="2"/>
      <c r="H138" s="24"/>
      <c r="I138" s="45"/>
      <c r="J138" s="45"/>
      <c r="K138" s="45"/>
      <c r="L138" s="45"/>
      <c r="M138" s="45"/>
      <c r="N138" s="2"/>
      <c r="O138" s="24"/>
      <c r="P138" s="24"/>
      <c r="Q138" s="2"/>
      <c r="R138" s="2"/>
      <c r="S138" s="2"/>
      <c r="T138" s="2"/>
      <c r="U138" s="2"/>
      <c r="V138" s="46"/>
      <c r="W138" s="46"/>
      <c r="X138" s="2"/>
      <c r="Y138" s="2"/>
      <c r="Z138" s="2"/>
    </row>
    <row r="139" ht="15.75" customHeight="1">
      <c r="A139" s="44"/>
      <c r="B139" s="2"/>
      <c r="C139" s="2"/>
      <c r="D139" s="25"/>
      <c r="E139" s="2"/>
      <c r="F139" s="2"/>
      <c r="G139" s="2"/>
      <c r="H139" s="24"/>
      <c r="I139" s="45"/>
      <c r="J139" s="45"/>
      <c r="K139" s="45"/>
      <c r="L139" s="45"/>
      <c r="M139" s="45"/>
      <c r="N139" s="2"/>
      <c r="O139" s="24"/>
      <c r="P139" s="24"/>
      <c r="Q139" s="2"/>
      <c r="R139" s="2"/>
      <c r="S139" s="2"/>
      <c r="T139" s="2"/>
      <c r="U139" s="2"/>
      <c r="V139" s="46"/>
      <c r="W139" s="46"/>
      <c r="X139" s="2"/>
      <c r="Y139" s="2"/>
      <c r="Z139" s="2"/>
    </row>
    <row r="140" ht="15.75" customHeight="1">
      <c r="A140" s="44"/>
      <c r="B140" s="2"/>
      <c r="C140" s="2"/>
      <c r="D140" s="25"/>
      <c r="E140" s="2"/>
      <c r="F140" s="2"/>
      <c r="G140" s="2"/>
      <c r="H140" s="24"/>
      <c r="I140" s="45"/>
      <c r="J140" s="45"/>
      <c r="K140" s="45"/>
      <c r="L140" s="45"/>
      <c r="M140" s="45"/>
      <c r="N140" s="2"/>
      <c r="O140" s="24"/>
      <c r="P140" s="24"/>
      <c r="Q140" s="2"/>
      <c r="R140" s="2"/>
      <c r="S140" s="2"/>
      <c r="T140" s="2"/>
      <c r="U140" s="2"/>
      <c r="V140" s="46"/>
      <c r="W140" s="46"/>
      <c r="X140" s="2"/>
      <c r="Y140" s="2"/>
      <c r="Z140" s="2"/>
    </row>
    <row r="141" ht="15.75" customHeight="1">
      <c r="A141" s="44"/>
      <c r="B141" s="2"/>
      <c r="C141" s="2"/>
      <c r="D141" s="25"/>
      <c r="E141" s="2"/>
      <c r="F141" s="2"/>
      <c r="G141" s="2"/>
      <c r="H141" s="24"/>
      <c r="I141" s="45"/>
      <c r="J141" s="45"/>
      <c r="K141" s="45"/>
      <c r="L141" s="45"/>
      <c r="M141" s="45"/>
      <c r="N141" s="2"/>
      <c r="O141" s="24"/>
      <c r="P141" s="24"/>
      <c r="Q141" s="2"/>
      <c r="R141" s="2"/>
      <c r="S141" s="2"/>
      <c r="T141" s="2"/>
      <c r="U141" s="2"/>
      <c r="V141" s="46"/>
      <c r="W141" s="46"/>
      <c r="X141" s="2"/>
      <c r="Y141" s="2"/>
      <c r="Z141" s="2"/>
    </row>
    <row r="142" ht="15.75" customHeight="1">
      <c r="A142" s="44"/>
      <c r="B142" s="2"/>
      <c r="C142" s="2"/>
      <c r="D142" s="25"/>
      <c r="E142" s="2"/>
      <c r="F142" s="2"/>
      <c r="G142" s="2"/>
      <c r="H142" s="24"/>
      <c r="I142" s="45"/>
      <c r="J142" s="45"/>
      <c r="K142" s="45"/>
      <c r="L142" s="45"/>
      <c r="M142" s="45"/>
      <c r="N142" s="2"/>
      <c r="O142" s="24"/>
      <c r="P142" s="24"/>
      <c r="Q142" s="2"/>
      <c r="R142" s="2"/>
      <c r="S142" s="2"/>
      <c r="T142" s="2"/>
      <c r="U142" s="2"/>
      <c r="V142" s="46"/>
      <c r="W142" s="46"/>
      <c r="X142" s="2"/>
      <c r="Y142" s="2"/>
      <c r="Z142" s="2"/>
    </row>
    <row r="143" ht="15.75" customHeight="1">
      <c r="A143" s="44"/>
      <c r="B143" s="2"/>
      <c r="C143" s="2"/>
      <c r="D143" s="25"/>
      <c r="E143" s="2"/>
      <c r="F143" s="2"/>
      <c r="G143" s="2"/>
      <c r="H143" s="24"/>
      <c r="I143" s="45"/>
      <c r="J143" s="45"/>
      <c r="K143" s="45"/>
      <c r="L143" s="45"/>
      <c r="M143" s="45"/>
      <c r="N143" s="2"/>
      <c r="O143" s="24"/>
      <c r="P143" s="24"/>
      <c r="Q143" s="2"/>
      <c r="R143" s="2"/>
      <c r="S143" s="2"/>
      <c r="T143" s="2"/>
      <c r="U143" s="2"/>
      <c r="V143" s="46"/>
      <c r="W143" s="46"/>
      <c r="X143" s="2"/>
      <c r="Y143" s="2"/>
      <c r="Z143" s="2"/>
    </row>
    <row r="144" ht="15.75" customHeight="1">
      <c r="A144" s="44"/>
      <c r="B144" s="2"/>
      <c r="C144" s="2"/>
      <c r="D144" s="25"/>
      <c r="E144" s="2"/>
      <c r="F144" s="2"/>
      <c r="G144" s="2"/>
      <c r="H144" s="24"/>
      <c r="I144" s="45"/>
      <c r="J144" s="45"/>
      <c r="K144" s="45"/>
      <c r="L144" s="45"/>
      <c r="M144" s="45"/>
      <c r="N144" s="2"/>
      <c r="O144" s="24"/>
      <c r="P144" s="24"/>
      <c r="Q144" s="2"/>
      <c r="R144" s="2"/>
      <c r="S144" s="2"/>
      <c r="T144" s="2"/>
      <c r="U144" s="2"/>
      <c r="V144" s="46"/>
      <c r="W144" s="46"/>
      <c r="X144" s="2"/>
      <c r="Y144" s="2"/>
      <c r="Z144" s="2"/>
    </row>
    <row r="145" ht="15.75" customHeight="1">
      <c r="A145" s="44"/>
      <c r="B145" s="2"/>
      <c r="C145" s="2"/>
      <c r="D145" s="25"/>
      <c r="E145" s="2"/>
      <c r="F145" s="2"/>
      <c r="G145" s="2"/>
      <c r="H145" s="24"/>
      <c r="I145" s="45"/>
      <c r="J145" s="45"/>
      <c r="K145" s="45"/>
      <c r="L145" s="45"/>
      <c r="M145" s="45"/>
      <c r="N145" s="2"/>
      <c r="O145" s="24"/>
      <c r="P145" s="24"/>
      <c r="Q145" s="2"/>
      <c r="R145" s="2"/>
      <c r="S145" s="2"/>
      <c r="T145" s="2"/>
      <c r="U145" s="2"/>
      <c r="V145" s="46"/>
      <c r="W145" s="46"/>
      <c r="X145" s="2"/>
      <c r="Y145" s="2"/>
      <c r="Z145" s="2"/>
    </row>
    <row r="146" ht="15.75" customHeight="1">
      <c r="A146" s="44"/>
      <c r="B146" s="2"/>
      <c r="C146" s="2"/>
      <c r="D146" s="25"/>
      <c r="E146" s="2"/>
      <c r="F146" s="2"/>
      <c r="G146" s="2"/>
      <c r="H146" s="24"/>
      <c r="I146" s="45"/>
      <c r="J146" s="45"/>
      <c r="K146" s="45"/>
      <c r="L146" s="45"/>
      <c r="M146" s="45"/>
      <c r="N146" s="2"/>
      <c r="O146" s="24"/>
      <c r="P146" s="24"/>
      <c r="Q146" s="2"/>
      <c r="R146" s="2"/>
      <c r="S146" s="2"/>
      <c r="T146" s="2"/>
      <c r="U146" s="2"/>
      <c r="V146" s="46"/>
      <c r="W146" s="46"/>
      <c r="X146" s="2"/>
      <c r="Y146" s="2"/>
      <c r="Z146" s="2"/>
    </row>
    <row r="147" ht="15.75" customHeight="1">
      <c r="A147" s="44"/>
      <c r="B147" s="2"/>
      <c r="C147" s="2"/>
      <c r="D147" s="25"/>
      <c r="E147" s="2"/>
      <c r="F147" s="2"/>
      <c r="G147" s="2"/>
      <c r="H147" s="24"/>
      <c r="I147" s="45"/>
      <c r="J147" s="45"/>
      <c r="K147" s="45"/>
      <c r="L147" s="45"/>
      <c r="M147" s="45"/>
      <c r="N147" s="2"/>
      <c r="O147" s="24"/>
      <c r="P147" s="24"/>
      <c r="Q147" s="2"/>
      <c r="R147" s="2"/>
      <c r="S147" s="2"/>
      <c r="T147" s="2"/>
      <c r="U147" s="2"/>
      <c r="V147" s="46"/>
      <c r="W147" s="46"/>
      <c r="X147" s="2"/>
      <c r="Y147" s="2"/>
      <c r="Z147" s="2"/>
    </row>
    <row r="148" ht="15.75" customHeight="1">
      <c r="A148" s="44"/>
      <c r="B148" s="2"/>
      <c r="C148" s="2"/>
      <c r="D148" s="25"/>
      <c r="E148" s="2"/>
      <c r="F148" s="2"/>
      <c r="G148" s="2"/>
      <c r="H148" s="24"/>
      <c r="I148" s="45"/>
      <c r="J148" s="45"/>
      <c r="K148" s="45"/>
      <c r="L148" s="45"/>
      <c r="M148" s="45"/>
      <c r="N148" s="2"/>
      <c r="O148" s="24"/>
      <c r="P148" s="24"/>
      <c r="Q148" s="2"/>
      <c r="R148" s="2"/>
      <c r="S148" s="2"/>
      <c r="T148" s="2"/>
      <c r="U148" s="2"/>
      <c r="V148" s="46"/>
      <c r="W148" s="46"/>
      <c r="X148" s="2"/>
      <c r="Y148" s="2"/>
      <c r="Z148" s="2"/>
    </row>
    <row r="149" ht="15.75" customHeight="1">
      <c r="A149" s="44"/>
      <c r="B149" s="2"/>
      <c r="C149" s="2"/>
      <c r="D149" s="25"/>
      <c r="E149" s="2"/>
      <c r="F149" s="2"/>
      <c r="G149" s="2"/>
      <c r="H149" s="24"/>
      <c r="I149" s="45"/>
      <c r="J149" s="45"/>
      <c r="K149" s="45"/>
      <c r="L149" s="45"/>
      <c r="M149" s="45"/>
      <c r="N149" s="2"/>
      <c r="O149" s="24"/>
      <c r="P149" s="24"/>
      <c r="Q149" s="2"/>
      <c r="R149" s="2"/>
      <c r="S149" s="2"/>
      <c r="T149" s="2"/>
      <c r="U149" s="2"/>
      <c r="V149" s="46"/>
      <c r="W149" s="46"/>
      <c r="X149" s="2"/>
      <c r="Y149" s="2"/>
      <c r="Z149" s="2"/>
    </row>
    <row r="150" ht="15.75" customHeight="1">
      <c r="A150" s="44"/>
      <c r="B150" s="2"/>
      <c r="C150" s="2"/>
      <c r="D150" s="25"/>
      <c r="E150" s="2"/>
      <c r="F150" s="2"/>
      <c r="G150" s="2"/>
      <c r="H150" s="24"/>
      <c r="I150" s="45"/>
      <c r="J150" s="45"/>
      <c r="K150" s="45"/>
      <c r="L150" s="45"/>
      <c r="M150" s="45"/>
      <c r="N150" s="2"/>
      <c r="O150" s="24"/>
      <c r="P150" s="24"/>
      <c r="Q150" s="2"/>
      <c r="R150" s="2"/>
      <c r="S150" s="2"/>
      <c r="T150" s="2"/>
      <c r="U150" s="2"/>
      <c r="V150" s="46"/>
      <c r="W150" s="46"/>
      <c r="X150" s="2"/>
      <c r="Y150" s="2"/>
      <c r="Z150" s="2"/>
    </row>
    <row r="151" ht="15.75" customHeight="1">
      <c r="A151" s="44"/>
      <c r="B151" s="2"/>
      <c r="C151" s="2"/>
      <c r="D151" s="25"/>
      <c r="E151" s="2"/>
      <c r="F151" s="2"/>
      <c r="G151" s="2"/>
      <c r="H151" s="24"/>
      <c r="I151" s="45"/>
      <c r="J151" s="45"/>
      <c r="K151" s="45"/>
      <c r="L151" s="45"/>
      <c r="M151" s="45"/>
      <c r="N151" s="2"/>
      <c r="O151" s="24"/>
      <c r="P151" s="24"/>
      <c r="Q151" s="2"/>
      <c r="R151" s="2"/>
      <c r="S151" s="2"/>
      <c r="T151" s="2"/>
      <c r="U151" s="2"/>
      <c r="V151" s="46"/>
      <c r="W151" s="46"/>
      <c r="X151" s="2"/>
      <c r="Y151" s="2"/>
      <c r="Z151" s="2"/>
    </row>
    <row r="152" ht="15.75" customHeight="1">
      <c r="A152" s="44"/>
      <c r="B152" s="2"/>
      <c r="C152" s="2"/>
      <c r="D152" s="25"/>
      <c r="E152" s="2"/>
      <c r="F152" s="2"/>
      <c r="G152" s="2"/>
      <c r="H152" s="24"/>
      <c r="I152" s="45"/>
      <c r="J152" s="45"/>
      <c r="K152" s="45"/>
      <c r="L152" s="45"/>
      <c r="M152" s="45"/>
      <c r="N152" s="2"/>
      <c r="O152" s="24"/>
      <c r="P152" s="24"/>
      <c r="Q152" s="2"/>
      <c r="R152" s="2"/>
      <c r="S152" s="2"/>
      <c r="T152" s="2"/>
      <c r="U152" s="2"/>
      <c r="V152" s="46"/>
      <c r="W152" s="46"/>
      <c r="X152" s="2"/>
      <c r="Y152" s="2"/>
      <c r="Z152" s="2"/>
    </row>
    <row r="153" ht="15.75" customHeight="1">
      <c r="A153" s="44"/>
      <c r="B153" s="2"/>
      <c r="C153" s="2"/>
      <c r="D153" s="25"/>
      <c r="E153" s="2"/>
      <c r="F153" s="2"/>
      <c r="G153" s="2"/>
      <c r="H153" s="24"/>
      <c r="I153" s="45"/>
      <c r="J153" s="45"/>
      <c r="K153" s="45"/>
      <c r="L153" s="45"/>
      <c r="M153" s="45"/>
      <c r="N153" s="2"/>
      <c r="O153" s="24"/>
      <c r="P153" s="24"/>
      <c r="Q153" s="2"/>
      <c r="R153" s="2"/>
      <c r="S153" s="2"/>
      <c r="T153" s="2"/>
      <c r="U153" s="2"/>
      <c r="V153" s="46"/>
      <c r="W153" s="46"/>
      <c r="X153" s="2"/>
      <c r="Y153" s="2"/>
      <c r="Z153" s="2"/>
    </row>
    <row r="154" ht="15.75" customHeight="1">
      <c r="A154" s="44"/>
      <c r="B154" s="2"/>
      <c r="C154" s="2"/>
      <c r="D154" s="25"/>
      <c r="E154" s="2"/>
      <c r="F154" s="2"/>
      <c r="G154" s="2"/>
      <c r="H154" s="24"/>
      <c r="I154" s="45"/>
      <c r="J154" s="45"/>
      <c r="K154" s="45"/>
      <c r="L154" s="45"/>
      <c r="M154" s="45"/>
      <c r="N154" s="2"/>
      <c r="O154" s="24"/>
      <c r="P154" s="24"/>
      <c r="Q154" s="2"/>
      <c r="R154" s="2"/>
      <c r="S154" s="2"/>
      <c r="T154" s="2"/>
      <c r="U154" s="2"/>
      <c r="V154" s="46"/>
      <c r="W154" s="46"/>
      <c r="X154" s="2"/>
      <c r="Y154" s="2"/>
      <c r="Z154" s="2"/>
    </row>
    <row r="155" ht="15.75" customHeight="1">
      <c r="A155" s="44"/>
      <c r="B155" s="2"/>
      <c r="C155" s="2"/>
      <c r="D155" s="25"/>
      <c r="E155" s="2"/>
      <c r="F155" s="2"/>
      <c r="G155" s="2"/>
      <c r="H155" s="24"/>
      <c r="I155" s="45"/>
      <c r="J155" s="45"/>
      <c r="K155" s="45"/>
      <c r="L155" s="45"/>
      <c r="M155" s="45"/>
      <c r="N155" s="2"/>
      <c r="O155" s="24"/>
      <c r="P155" s="24"/>
      <c r="Q155" s="2"/>
      <c r="R155" s="2"/>
      <c r="S155" s="2"/>
      <c r="T155" s="2"/>
      <c r="U155" s="2"/>
      <c r="V155" s="46"/>
      <c r="W155" s="46"/>
      <c r="X155" s="2"/>
      <c r="Y155" s="2"/>
      <c r="Z155" s="2"/>
    </row>
    <row r="156" ht="15.75" customHeight="1">
      <c r="A156" s="44"/>
      <c r="B156" s="2"/>
      <c r="C156" s="2"/>
      <c r="D156" s="25"/>
      <c r="E156" s="2"/>
      <c r="F156" s="2"/>
      <c r="G156" s="2"/>
      <c r="H156" s="24"/>
      <c r="I156" s="45"/>
      <c r="J156" s="45"/>
      <c r="K156" s="45"/>
      <c r="L156" s="45"/>
      <c r="M156" s="45"/>
      <c r="N156" s="2"/>
      <c r="O156" s="24"/>
      <c r="P156" s="24"/>
      <c r="Q156" s="2"/>
      <c r="R156" s="2"/>
      <c r="S156" s="2"/>
      <c r="T156" s="2"/>
      <c r="U156" s="2"/>
      <c r="V156" s="46"/>
      <c r="W156" s="46"/>
      <c r="X156" s="2"/>
      <c r="Y156" s="2"/>
      <c r="Z156" s="2"/>
    </row>
    <row r="157" ht="15.75" customHeight="1">
      <c r="A157" s="44"/>
      <c r="B157" s="2"/>
      <c r="C157" s="2"/>
      <c r="D157" s="25"/>
      <c r="E157" s="2"/>
      <c r="F157" s="2"/>
      <c r="G157" s="2"/>
      <c r="H157" s="24"/>
      <c r="I157" s="45"/>
      <c r="J157" s="45"/>
      <c r="K157" s="45"/>
      <c r="L157" s="45"/>
      <c r="M157" s="45"/>
      <c r="N157" s="2"/>
      <c r="O157" s="24"/>
      <c r="P157" s="24"/>
      <c r="Q157" s="2"/>
      <c r="R157" s="2"/>
      <c r="S157" s="2"/>
      <c r="T157" s="2"/>
      <c r="U157" s="2"/>
      <c r="V157" s="46"/>
      <c r="W157" s="46"/>
      <c r="X157" s="2"/>
      <c r="Y157" s="2"/>
      <c r="Z157" s="2"/>
    </row>
    <row r="158" ht="15.75" customHeight="1">
      <c r="A158" s="44"/>
      <c r="B158" s="2"/>
      <c r="C158" s="2"/>
      <c r="D158" s="25"/>
      <c r="E158" s="2"/>
      <c r="F158" s="2"/>
      <c r="G158" s="2"/>
      <c r="H158" s="24"/>
      <c r="I158" s="45"/>
      <c r="J158" s="45"/>
      <c r="K158" s="45"/>
      <c r="L158" s="45"/>
      <c r="M158" s="45"/>
      <c r="N158" s="2"/>
      <c r="O158" s="24"/>
      <c r="P158" s="24"/>
      <c r="Q158" s="2"/>
      <c r="R158" s="2"/>
      <c r="S158" s="2"/>
      <c r="T158" s="2"/>
      <c r="U158" s="2"/>
      <c r="V158" s="46"/>
      <c r="W158" s="46"/>
      <c r="X158" s="2"/>
      <c r="Y158" s="2"/>
      <c r="Z158" s="2"/>
    </row>
    <row r="159" ht="15.75" customHeight="1">
      <c r="A159" s="44"/>
      <c r="B159" s="2"/>
      <c r="C159" s="2"/>
      <c r="D159" s="25"/>
      <c r="E159" s="2"/>
      <c r="F159" s="2"/>
      <c r="G159" s="2"/>
      <c r="H159" s="24"/>
      <c r="I159" s="45"/>
      <c r="J159" s="45"/>
      <c r="K159" s="45"/>
      <c r="L159" s="45"/>
      <c r="M159" s="45"/>
      <c r="N159" s="2"/>
      <c r="O159" s="24"/>
      <c r="P159" s="24"/>
      <c r="Q159" s="2"/>
      <c r="R159" s="2"/>
      <c r="S159" s="2"/>
      <c r="T159" s="2"/>
      <c r="U159" s="2"/>
      <c r="V159" s="46"/>
      <c r="W159" s="46"/>
      <c r="X159" s="2"/>
      <c r="Y159" s="2"/>
      <c r="Z159" s="2"/>
    </row>
    <row r="160" ht="15.75" customHeight="1">
      <c r="A160" s="44"/>
      <c r="B160" s="2"/>
      <c r="C160" s="2"/>
      <c r="D160" s="25"/>
      <c r="E160" s="2"/>
      <c r="F160" s="2"/>
      <c r="G160" s="2"/>
      <c r="H160" s="24"/>
      <c r="I160" s="45"/>
      <c r="J160" s="45"/>
      <c r="K160" s="45"/>
      <c r="L160" s="45"/>
      <c r="M160" s="45"/>
      <c r="N160" s="2"/>
      <c r="O160" s="24"/>
      <c r="P160" s="24"/>
      <c r="Q160" s="2"/>
      <c r="R160" s="2"/>
      <c r="S160" s="2"/>
      <c r="T160" s="2"/>
      <c r="U160" s="2"/>
      <c r="V160" s="46"/>
      <c r="W160" s="46"/>
      <c r="X160" s="2"/>
      <c r="Y160" s="2"/>
      <c r="Z160" s="2"/>
    </row>
    <row r="161" ht="15.75" customHeight="1">
      <c r="A161" s="44"/>
      <c r="B161" s="2"/>
      <c r="C161" s="2"/>
      <c r="D161" s="25"/>
      <c r="E161" s="2"/>
      <c r="F161" s="2"/>
      <c r="G161" s="2"/>
      <c r="H161" s="24"/>
      <c r="I161" s="45"/>
      <c r="J161" s="45"/>
      <c r="K161" s="45"/>
      <c r="L161" s="45"/>
      <c r="M161" s="45"/>
      <c r="N161" s="2"/>
      <c r="O161" s="24"/>
      <c r="P161" s="24"/>
      <c r="Q161" s="2"/>
      <c r="R161" s="2"/>
      <c r="S161" s="2"/>
      <c r="T161" s="2"/>
      <c r="U161" s="2"/>
      <c r="V161" s="46"/>
      <c r="W161" s="46"/>
      <c r="X161" s="2"/>
      <c r="Y161" s="2"/>
      <c r="Z161" s="2"/>
    </row>
    <row r="162" ht="15.75" customHeight="1">
      <c r="A162" s="44"/>
      <c r="B162" s="2"/>
      <c r="C162" s="2"/>
      <c r="D162" s="25"/>
      <c r="E162" s="2"/>
      <c r="F162" s="2"/>
      <c r="G162" s="2"/>
      <c r="H162" s="24"/>
      <c r="I162" s="45"/>
      <c r="J162" s="45"/>
      <c r="K162" s="45"/>
      <c r="L162" s="45"/>
      <c r="M162" s="45"/>
      <c r="N162" s="2"/>
      <c r="O162" s="24"/>
      <c r="P162" s="24"/>
      <c r="Q162" s="2"/>
      <c r="R162" s="2"/>
      <c r="S162" s="2"/>
      <c r="T162" s="2"/>
      <c r="U162" s="2"/>
      <c r="V162" s="46"/>
      <c r="W162" s="46"/>
      <c r="X162" s="2"/>
      <c r="Y162" s="2"/>
      <c r="Z162" s="2"/>
    </row>
    <row r="163" ht="15.75" customHeight="1">
      <c r="A163" s="44"/>
      <c r="B163" s="2"/>
      <c r="C163" s="2"/>
      <c r="D163" s="25"/>
      <c r="E163" s="2"/>
      <c r="F163" s="2"/>
      <c r="G163" s="2"/>
      <c r="H163" s="24"/>
      <c r="I163" s="45"/>
      <c r="J163" s="45"/>
      <c r="K163" s="45"/>
      <c r="L163" s="45"/>
      <c r="M163" s="45"/>
      <c r="N163" s="2"/>
      <c r="O163" s="24"/>
      <c r="P163" s="24"/>
      <c r="Q163" s="2"/>
      <c r="R163" s="2"/>
      <c r="S163" s="2"/>
      <c r="T163" s="2"/>
      <c r="U163" s="2"/>
      <c r="V163" s="46"/>
      <c r="W163" s="46"/>
      <c r="X163" s="2"/>
      <c r="Y163" s="2"/>
      <c r="Z163" s="2"/>
    </row>
    <row r="164" ht="15.75" customHeight="1">
      <c r="A164" s="44"/>
      <c r="B164" s="2"/>
      <c r="C164" s="2"/>
      <c r="D164" s="25"/>
      <c r="E164" s="2"/>
      <c r="F164" s="2"/>
      <c r="G164" s="2"/>
      <c r="H164" s="24"/>
      <c r="I164" s="45"/>
      <c r="J164" s="45"/>
      <c r="K164" s="45"/>
      <c r="L164" s="45"/>
      <c r="M164" s="45"/>
      <c r="N164" s="2"/>
      <c r="O164" s="24"/>
      <c r="P164" s="24"/>
      <c r="Q164" s="2"/>
      <c r="R164" s="2"/>
      <c r="S164" s="2"/>
      <c r="T164" s="2"/>
      <c r="U164" s="2"/>
      <c r="V164" s="46"/>
      <c r="W164" s="46"/>
      <c r="X164" s="2"/>
      <c r="Y164" s="2"/>
      <c r="Z164" s="2"/>
    </row>
    <row r="165" ht="15.75" customHeight="1">
      <c r="A165" s="44"/>
      <c r="B165" s="2"/>
      <c r="C165" s="2"/>
      <c r="D165" s="25"/>
      <c r="E165" s="2"/>
      <c r="F165" s="2"/>
      <c r="G165" s="2"/>
      <c r="H165" s="24"/>
      <c r="I165" s="45"/>
      <c r="J165" s="45"/>
      <c r="K165" s="45"/>
      <c r="L165" s="45"/>
      <c r="M165" s="45"/>
      <c r="N165" s="2"/>
      <c r="O165" s="24"/>
      <c r="P165" s="24"/>
      <c r="Q165" s="2"/>
      <c r="R165" s="2"/>
      <c r="S165" s="2"/>
      <c r="T165" s="2"/>
      <c r="U165" s="2"/>
      <c r="V165" s="46"/>
      <c r="W165" s="46"/>
      <c r="X165" s="2"/>
      <c r="Y165" s="2"/>
      <c r="Z165" s="2"/>
    </row>
    <row r="166" ht="15.75" customHeight="1">
      <c r="A166" s="44"/>
      <c r="B166" s="2"/>
      <c r="C166" s="2"/>
      <c r="D166" s="25"/>
      <c r="E166" s="2"/>
      <c r="F166" s="2"/>
      <c r="G166" s="2"/>
      <c r="H166" s="24"/>
      <c r="I166" s="45"/>
      <c r="J166" s="45"/>
      <c r="K166" s="45"/>
      <c r="L166" s="45"/>
      <c r="M166" s="45"/>
      <c r="N166" s="2"/>
      <c r="O166" s="24"/>
      <c r="P166" s="24"/>
      <c r="Q166" s="2"/>
      <c r="R166" s="2"/>
      <c r="S166" s="2"/>
      <c r="T166" s="2"/>
      <c r="U166" s="2"/>
      <c r="V166" s="46"/>
      <c r="W166" s="46"/>
      <c r="X166" s="2"/>
      <c r="Y166" s="2"/>
      <c r="Z166" s="2"/>
    </row>
    <row r="167" ht="15.75" customHeight="1">
      <c r="A167" s="44"/>
      <c r="B167" s="2"/>
      <c r="C167" s="2"/>
      <c r="D167" s="25"/>
      <c r="E167" s="2"/>
      <c r="F167" s="2"/>
      <c r="G167" s="2"/>
      <c r="H167" s="24"/>
      <c r="I167" s="45"/>
      <c r="J167" s="45"/>
      <c r="K167" s="45"/>
      <c r="L167" s="45"/>
      <c r="M167" s="45"/>
      <c r="N167" s="2"/>
      <c r="O167" s="24"/>
      <c r="P167" s="24"/>
      <c r="Q167" s="2"/>
      <c r="R167" s="2"/>
      <c r="S167" s="2"/>
      <c r="T167" s="2"/>
      <c r="U167" s="2"/>
      <c r="V167" s="46"/>
      <c r="W167" s="46"/>
      <c r="X167" s="2"/>
      <c r="Y167" s="2"/>
      <c r="Z167" s="2"/>
    </row>
    <row r="168" ht="15.75" customHeight="1">
      <c r="A168" s="44"/>
      <c r="B168" s="2"/>
      <c r="C168" s="2"/>
      <c r="D168" s="25"/>
      <c r="E168" s="2"/>
      <c r="F168" s="2"/>
      <c r="G168" s="2"/>
      <c r="H168" s="24"/>
      <c r="I168" s="45"/>
      <c r="J168" s="45"/>
      <c r="K168" s="45"/>
      <c r="L168" s="45"/>
      <c r="M168" s="45"/>
      <c r="N168" s="2"/>
      <c r="O168" s="24"/>
      <c r="P168" s="24"/>
      <c r="Q168" s="2"/>
      <c r="R168" s="2"/>
      <c r="S168" s="2"/>
      <c r="T168" s="2"/>
      <c r="U168" s="2"/>
      <c r="V168" s="46"/>
      <c r="W168" s="46"/>
      <c r="X168" s="2"/>
      <c r="Y168" s="2"/>
      <c r="Z168" s="2"/>
    </row>
    <row r="169" ht="15.75" customHeight="1">
      <c r="A169" s="44"/>
      <c r="B169" s="2"/>
      <c r="C169" s="2"/>
      <c r="D169" s="25"/>
      <c r="E169" s="2"/>
      <c r="F169" s="2"/>
      <c r="G169" s="2"/>
      <c r="H169" s="24"/>
      <c r="I169" s="45"/>
      <c r="J169" s="45"/>
      <c r="K169" s="45"/>
      <c r="L169" s="45"/>
      <c r="M169" s="45"/>
      <c r="N169" s="2"/>
      <c r="O169" s="24"/>
      <c r="P169" s="24"/>
      <c r="Q169" s="2"/>
      <c r="R169" s="2"/>
      <c r="S169" s="2"/>
      <c r="T169" s="2"/>
      <c r="U169" s="2"/>
      <c r="V169" s="46"/>
      <c r="W169" s="46"/>
      <c r="X169" s="2"/>
      <c r="Y169" s="2"/>
      <c r="Z169" s="2"/>
    </row>
    <row r="170" ht="15.75" customHeight="1">
      <c r="A170" s="44"/>
      <c r="B170" s="2"/>
      <c r="C170" s="2"/>
      <c r="D170" s="25"/>
      <c r="E170" s="2"/>
      <c r="F170" s="2"/>
      <c r="G170" s="2"/>
      <c r="H170" s="24"/>
      <c r="I170" s="45"/>
      <c r="J170" s="45"/>
      <c r="K170" s="45"/>
      <c r="L170" s="45"/>
      <c r="M170" s="45"/>
      <c r="N170" s="2"/>
      <c r="O170" s="24"/>
      <c r="P170" s="24"/>
      <c r="Q170" s="2"/>
      <c r="R170" s="2"/>
      <c r="S170" s="2"/>
      <c r="T170" s="2"/>
      <c r="U170" s="2"/>
      <c r="V170" s="46"/>
      <c r="W170" s="46"/>
      <c r="X170" s="2"/>
      <c r="Y170" s="2"/>
      <c r="Z170" s="2"/>
    </row>
    <row r="171" ht="15.75" customHeight="1">
      <c r="A171" s="44"/>
      <c r="B171" s="2"/>
      <c r="C171" s="2"/>
      <c r="D171" s="25"/>
      <c r="E171" s="2"/>
      <c r="F171" s="2"/>
      <c r="G171" s="2"/>
      <c r="H171" s="24"/>
      <c r="I171" s="45"/>
      <c r="J171" s="45"/>
      <c r="K171" s="45"/>
      <c r="L171" s="45"/>
      <c r="M171" s="45"/>
      <c r="N171" s="2"/>
      <c r="O171" s="24"/>
      <c r="P171" s="24"/>
      <c r="Q171" s="2"/>
      <c r="R171" s="2"/>
      <c r="S171" s="2"/>
      <c r="T171" s="2"/>
      <c r="U171" s="2"/>
      <c r="V171" s="46"/>
      <c r="W171" s="46"/>
      <c r="X171" s="2"/>
      <c r="Y171" s="2"/>
      <c r="Z171" s="2"/>
    </row>
    <row r="172" ht="15.75" customHeight="1">
      <c r="A172" s="44"/>
      <c r="B172" s="2"/>
      <c r="C172" s="2"/>
      <c r="D172" s="25"/>
      <c r="E172" s="2"/>
      <c r="F172" s="2"/>
      <c r="G172" s="2"/>
      <c r="H172" s="24"/>
      <c r="I172" s="45"/>
      <c r="J172" s="45"/>
      <c r="K172" s="45"/>
      <c r="L172" s="45"/>
      <c r="M172" s="45"/>
      <c r="N172" s="2"/>
      <c r="O172" s="24"/>
      <c r="P172" s="24"/>
      <c r="Q172" s="2"/>
      <c r="R172" s="2"/>
      <c r="S172" s="2"/>
      <c r="T172" s="2"/>
      <c r="U172" s="2"/>
      <c r="V172" s="46"/>
      <c r="W172" s="46"/>
      <c r="X172" s="2"/>
      <c r="Y172" s="2"/>
      <c r="Z172" s="2"/>
    </row>
    <row r="173" ht="15.75" customHeight="1">
      <c r="A173" s="44"/>
      <c r="B173" s="2"/>
      <c r="C173" s="2"/>
      <c r="D173" s="25"/>
      <c r="E173" s="2"/>
      <c r="F173" s="2"/>
      <c r="G173" s="2"/>
      <c r="H173" s="24"/>
      <c r="I173" s="45"/>
      <c r="J173" s="45"/>
      <c r="K173" s="45"/>
      <c r="L173" s="45"/>
      <c r="M173" s="45"/>
      <c r="N173" s="2"/>
      <c r="O173" s="24"/>
      <c r="P173" s="24"/>
      <c r="Q173" s="2"/>
      <c r="R173" s="2"/>
      <c r="S173" s="2"/>
      <c r="T173" s="2"/>
      <c r="U173" s="2"/>
      <c r="V173" s="46"/>
      <c r="W173" s="46"/>
      <c r="X173" s="2"/>
      <c r="Y173" s="2"/>
      <c r="Z173" s="2"/>
    </row>
    <row r="174" ht="15.75" customHeight="1">
      <c r="A174" s="44"/>
      <c r="B174" s="2"/>
      <c r="C174" s="2"/>
      <c r="D174" s="25"/>
      <c r="E174" s="2"/>
      <c r="F174" s="2"/>
      <c r="G174" s="2"/>
      <c r="H174" s="24"/>
      <c r="I174" s="45"/>
      <c r="J174" s="45"/>
      <c r="K174" s="45"/>
      <c r="L174" s="45"/>
      <c r="M174" s="45"/>
      <c r="N174" s="2"/>
      <c r="O174" s="24"/>
      <c r="P174" s="24"/>
      <c r="Q174" s="2"/>
      <c r="R174" s="2"/>
      <c r="S174" s="2"/>
      <c r="T174" s="2"/>
      <c r="U174" s="2"/>
      <c r="V174" s="46"/>
      <c r="W174" s="46"/>
      <c r="X174" s="2"/>
      <c r="Y174" s="2"/>
      <c r="Z174" s="2"/>
    </row>
    <row r="175" ht="15.75" customHeight="1">
      <c r="A175" s="44"/>
      <c r="B175" s="2"/>
      <c r="C175" s="2"/>
      <c r="D175" s="25"/>
      <c r="E175" s="2"/>
      <c r="F175" s="2"/>
      <c r="G175" s="2"/>
      <c r="H175" s="24"/>
      <c r="I175" s="45"/>
      <c r="J175" s="45"/>
      <c r="K175" s="45"/>
      <c r="L175" s="45"/>
      <c r="M175" s="45"/>
      <c r="N175" s="2"/>
      <c r="O175" s="24"/>
      <c r="P175" s="24"/>
      <c r="Q175" s="2"/>
      <c r="R175" s="2"/>
      <c r="S175" s="2"/>
      <c r="T175" s="2"/>
      <c r="U175" s="2"/>
      <c r="V175" s="46"/>
      <c r="W175" s="46"/>
      <c r="X175" s="2"/>
      <c r="Y175" s="2"/>
      <c r="Z175" s="2"/>
    </row>
    <row r="176" ht="15.75" customHeight="1">
      <c r="A176" s="44"/>
      <c r="B176" s="2"/>
      <c r="C176" s="2"/>
      <c r="D176" s="25"/>
      <c r="E176" s="2"/>
      <c r="F176" s="2"/>
      <c r="G176" s="2"/>
      <c r="H176" s="24"/>
      <c r="I176" s="45"/>
      <c r="J176" s="45"/>
      <c r="K176" s="45"/>
      <c r="L176" s="45"/>
      <c r="M176" s="45"/>
      <c r="N176" s="2"/>
      <c r="O176" s="24"/>
      <c r="P176" s="24"/>
      <c r="Q176" s="2"/>
      <c r="R176" s="2"/>
      <c r="S176" s="2"/>
      <c r="T176" s="2"/>
      <c r="U176" s="2"/>
      <c r="V176" s="46"/>
      <c r="W176" s="46"/>
      <c r="X176" s="2"/>
      <c r="Y176" s="2"/>
      <c r="Z176" s="2"/>
    </row>
    <row r="177" ht="15.75" customHeight="1">
      <c r="A177" s="44"/>
      <c r="B177" s="2"/>
      <c r="C177" s="2"/>
      <c r="D177" s="25"/>
      <c r="E177" s="2"/>
      <c r="F177" s="2"/>
      <c r="G177" s="2"/>
      <c r="H177" s="24"/>
      <c r="I177" s="45"/>
      <c r="J177" s="45"/>
      <c r="K177" s="45"/>
      <c r="L177" s="45"/>
      <c r="M177" s="45"/>
      <c r="N177" s="2"/>
      <c r="O177" s="24"/>
      <c r="P177" s="24"/>
      <c r="Q177" s="2"/>
      <c r="R177" s="2"/>
      <c r="S177" s="2"/>
      <c r="T177" s="2"/>
      <c r="U177" s="2"/>
      <c r="V177" s="46"/>
      <c r="W177" s="46"/>
      <c r="X177" s="2"/>
      <c r="Y177" s="2"/>
      <c r="Z177" s="2"/>
    </row>
    <row r="178" ht="15.75" customHeight="1">
      <c r="A178" s="44"/>
      <c r="B178" s="2"/>
      <c r="C178" s="2"/>
      <c r="D178" s="25"/>
      <c r="E178" s="2"/>
      <c r="F178" s="2"/>
      <c r="G178" s="2"/>
      <c r="H178" s="24"/>
      <c r="I178" s="45"/>
      <c r="J178" s="45"/>
      <c r="K178" s="45"/>
      <c r="L178" s="45"/>
      <c r="M178" s="45"/>
      <c r="N178" s="2"/>
      <c r="O178" s="24"/>
      <c r="P178" s="24"/>
      <c r="Q178" s="2"/>
      <c r="R178" s="2"/>
      <c r="S178" s="2"/>
      <c r="T178" s="2"/>
      <c r="U178" s="2"/>
      <c r="V178" s="46"/>
      <c r="W178" s="46"/>
      <c r="X178" s="2"/>
      <c r="Y178" s="2"/>
      <c r="Z178" s="2"/>
    </row>
    <row r="179" ht="15.75" customHeight="1">
      <c r="A179" s="44"/>
      <c r="B179" s="2"/>
      <c r="C179" s="2"/>
      <c r="D179" s="25"/>
      <c r="E179" s="2"/>
      <c r="F179" s="2"/>
      <c r="G179" s="2"/>
      <c r="H179" s="24"/>
      <c r="I179" s="45"/>
      <c r="J179" s="45"/>
      <c r="K179" s="45"/>
      <c r="L179" s="45"/>
      <c r="M179" s="45"/>
      <c r="N179" s="2"/>
      <c r="O179" s="24"/>
      <c r="P179" s="24"/>
      <c r="Q179" s="2"/>
      <c r="R179" s="2"/>
      <c r="S179" s="2"/>
      <c r="T179" s="2"/>
      <c r="U179" s="2"/>
      <c r="V179" s="46"/>
      <c r="W179" s="46"/>
      <c r="X179" s="2"/>
      <c r="Y179" s="2"/>
      <c r="Z179" s="2"/>
    </row>
    <row r="180" ht="15.75" customHeight="1">
      <c r="A180" s="44"/>
      <c r="B180" s="2"/>
      <c r="C180" s="2"/>
      <c r="D180" s="25"/>
      <c r="E180" s="2"/>
      <c r="F180" s="2"/>
      <c r="G180" s="2"/>
      <c r="H180" s="24"/>
      <c r="I180" s="45"/>
      <c r="J180" s="45"/>
      <c r="K180" s="45"/>
      <c r="L180" s="45"/>
      <c r="M180" s="45"/>
      <c r="N180" s="2"/>
      <c r="O180" s="24"/>
      <c r="P180" s="24"/>
      <c r="Q180" s="2"/>
      <c r="R180" s="2"/>
      <c r="S180" s="2"/>
      <c r="T180" s="2"/>
      <c r="U180" s="2"/>
      <c r="V180" s="46"/>
      <c r="W180" s="46"/>
      <c r="X180" s="2"/>
      <c r="Y180" s="2"/>
      <c r="Z180" s="2"/>
    </row>
    <row r="181" ht="15.75" customHeight="1">
      <c r="A181" s="44"/>
      <c r="B181" s="2"/>
      <c r="C181" s="2"/>
      <c r="D181" s="25"/>
      <c r="E181" s="2"/>
      <c r="F181" s="2"/>
      <c r="G181" s="2"/>
      <c r="H181" s="24"/>
      <c r="I181" s="45"/>
      <c r="J181" s="45"/>
      <c r="K181" s="45"/>
      <c r="L181" s="45"/>
      <c r="M181" s="45"/>
      <c r="N181" s="2"/>
      <c r="O181" s="24"/>
      <c r="P181" s="24"/>
      <c r="Q181" s="2"/>
      <c r="R181" s="2"/>
      <c r="S181" s="2"/>
      <c r="T181" s="2"/>
      <c r="U181" s="2"/>
      <c r="V181" s="46"/>
      <c r="W181" s="46"/>
      <c r="X181" s="2"/>
      <c r="Y181" s="2"/>
      <c r="Z181" s="2"/>
    </row>
    <row r="182" ht="15.75" customHeight="1">
      <c r="A182" s="44"/>
      <c r="B182" s="2"/>
      <c r="C182" s="2"/>
      <c r="D182" s="25"/>
      <c r="E182" s="2"/>
      <c r="F182" s="2"/>
      <c r="G182" s="2"/>
      <c r="H182" s="24"/>
      <c r="I182" s="45"/>
      <c r="J182" s="45"/>
      <c r="K182" s="45"/>
      <c r="L182" s="45"/>
      <c r="M182" s="45"/>
      <c r="N182" s="2"/>
      <c r="O182" s="24"/>
      <c r="P182" s="24"/>
      <c r="Q182" s="2"/>
      <c r="R182" s="2"/>
      <c r="S182" s="2"/>
      <c r="T182" s="2"/>
      <c r="U182" s="2"/>
      <c r="V182" s="46"/>
      <c r="W182" s="46"/>
      <c r="X182" s="2"/>
      <c r="Y182" s="2"/>
      <c r="Z182" s="2"/>
    </row>
    <row r="183" ht="15.75" customHeight="1">
      <c r="A183" s="44"/>
      <c r="B183" s="2"/>
      <c r="C183" s="2"/>
      <c r="D183" s="25"/>
      <c r="E183" s="2"/>
      <c r="F183" s="2"/>
      <c r="G183" s="2"/>
      <c r="H183" s="24"/>
      <c r="I183" s="45"/>
      <c r="J183" s="45"/>
      <c r="K183" s="45"/>
      <c r="L183" s="45"/>
      <c r="M183" s="45"/>
      <c r="N183" s="2"/>
      <c r="O183" s="24"/>
      <c r="P183" s="24"/>
      <c r="Q183" s="2"/>
      <c r="R183" s="2"/>
      <c r="S183" s="2"/>
      <c r="T183" s="2"/>
      <c r="U183" s="2"/>
      <c r="V183" s="46"/>
      <c r="W183" s="46"/>
      <c r="X183" s="2"/>
      <c r="Y183" s="2"/>
      <c r="Z183" s="2"/>
    </row>
    <row r="184" ht="15.75" customHeight="1">
      <c r="A184" s="44"/>
      <c r="B184" s="2"/>
      <c r="C184" s="2"/>
      <c r="D184" s="25"/>
      <c r="E184" s="2"/>
      <c r="F184" s="2"/>
      <c r="G184" s="2"/>
      <c r="H184" s="24"/>
      <c r="I184" s="45"/>
      <c r="J184" s="45"/>
      <c r="K184" s="45"/>
      <c r="L184" s="45"/>
      <c r="M184" s="45"/>
      <c r="N184" s="2"/>
      <c r="O184" s="24"/>
      <c r="P184" s="24"/>
      <c r="Q184" s="2"/>
      <c r="R184" s="2"/>
      <c r="S184" s="2"/>
      <c r="T184" s="2"/>
      <c r="U184" s="2"/>
      <c r="V184" s="46"/>
      <c r="W184" s="46"/>
      <c r="X184" s="2"/>
      <c r="Y184" s="2"/>
      <c r="Z184" s="2"/>
    </row>
    <row r="185" ht="15.75" customHeight="1">
      <c r="A185" s="44"/>
      <c r="B185" s="2"/>
      <c r="C185" s="2"/>
      <c r="D185" s="25"/>
      <c r="E185" s="2"/>
      <c r="F185" s="2"/>
      <c r="G185" s="2"/>
      <c r="H185" s="24"/>
      <c r="I185" s="45"/>
      <c r="J185" s="45"/>
      <c r="K185" s="45"/>
      <c r="L185" s="45"/>
      <c r="M185" s="45"/>
      <c r="N185" s="2"/>
      <c r="O185" s="24"/>
      <c r="P185" s="24"/>
      <c r="Q185" s="2"/>
      <c r="R185" s="2"/>
      <c r="S185" s="2"/>
      <c r="T185" s="2"/>
      <c r="U185" s="2"/>
      <c r="V185" s="46"/>
      <c r="W185" s="46"/>
      <c r="X185" s="2"/>
      <c r="Y185" s="2"/>
      <c r="Z185" s="2"/>
    </row>
    <row r="186" ht="15.75" customHeight="1">
      <c r="A186" s="44"/>
      <c r="B186" s="2"/>
      <c r="C186" s="2"/>
      <c r="D186" s="25"/>
      <c r="E186" s="2"/>
      <c r="F186" s="2"/>
      <c r="G186" s="2"/>
      <c r="H186" s="24"/>
      <c r="I186" s="45"/>
      <c r="J186" s="45"/>
      <c r="K186" s="45"/>
      <c r="L186" s="45"/>
      <c r="M186" s="45"/>
      <c r="N186" s="2"/>
      <c r="O186" s="24"/>
      <c r="P186" s="24"/>
      <c r="Q186" s="2"/>
      <c r="R186" s="2"/>
      <c r="S186" s="2"/>
      <c r="T186" s="2"/>
      <c r="U186" s="2"/>
      <c r="V186" s="46"/>
      <c r="W186" s="46"/>
      <c r="X186" s="2"/>
      <c r="Y186" s="2"/>
      <c r="Z186" s="2"/>
    </row>
    <row r="187" ht="15.75" customHeight="1">
      <c r="A187" s="44"/>
      <c r="B187" s="2"/>
      <c r="C187" s="2"/>
      <c r="D187" s="25"/>
      <c r="E187" s="2"/>
      <c r="F187" s="2"/>
      <c r="G187" s="2"/>
      <c r="H187" s="24"/>
      <c r="I187" s="45"/>
      <c r="J187" s="45"/>
      <c r="K187" s="45"/>
      <c r="L187" s="45"/>
      <c r="M187" s="45"/>
      <c r="N187" s="2"/>
      <c r="O187" s="24"/>
      <c r="P187" s="24"/>
      <c r="Q187" s="2"/>
      <c r="R187" s="2"/>
      <c r="S187" s="2"/>
      <c r="T187" s="2"/>
      <c r="U187" s="2"/>
      <c r="V187" s="46"/>
      <c r="W187" s="46"/>
      <c r="X187" s="2"/>
      <c r="Y187" s="2"/>
      <c r="Z187" s="2"/>
    </row>
    <row r="188" ht="15.75" customHeight="1">
      <c r="A188" s="44"/>
      <c r="B188" s="2"/>
      <c r="C188" s="2"/>
      <c r="D188" s="25"/>
      <c r="E188" s="2"/>
      <c r="F188" s="2"/>
      <c r="G188" s="2"/>
      <c r="H188" s="24"/>
      <c r="I188" s="45"/>
      <c r="J188" s="45"/>
      <c r="K188" s="45"/>
      <c r="L188" s="45"/>
      <c r="M188" s="45"/>
      <c r="N188" s="2"/>
      <c r="O188" s="24"/>
      <c r="P188" s="24"/>
      <c r="Q188" s="2"/>
      <c r="R188" s="2"/>
      <c r="S188" s="2"/>
      <c r="T188" s="2"/>
      <c r="U188" s="2"/>
      <c r="V188" s="46"/>
      <c r="W188" s="46"/>
      <c r="X188" s="2"/>
      <c r="Y188" s="2"/>
      <c r="Z188" s="2"/>
    </row>
    <row r="189" ht="15.75" customHeight="1">
      <c r="A189" s="44"/>
      <c r="B189" s="2"/>
      <c r="C189" s="2"/>
      <c r="D189" s="25"/>
      <c r="E189" s="2"/>
      <c r="F189" s="2"/>
      <c r="G189" s="2"/>
      <c r="H189" s="24"/>
      <c r="I189" s="45"/>
      <c r="J189" s="45"/>
      <c r="K189" s="45"/>
      <c r="L189" s="45"/>
      <c r="M189" s="45"/>
      <c r="N189" s="2"/>
      <c r="O189" s="24"/>
      <c r="P189" s="24"/>
      <c r="Q189" s="2"/>
      <c r="R189" s="2"/>
      <c r="S189" s="2"/>
      <c r="T189" s="2"/>
      <c r="U189" s="2"/>
      <c r="V189" s="46"/>
      <c r="W189" s="46"/>
      <c r="X189" s="2"/>
      <c r="Y189" s="2"/>
      <c r="Z189" s="2"/>
    </row>
    <row r="190" ht="15.75" customHeight="1">
      <c r="A190" s="44"/>
      <c r="B190" s="2"/>
      <c r="C190" s="2"/>
      <c r="D190" s="25"/>
      <c r="E190" s="2"/>
      <c r="F190" s="2"/>
      <c r="G190" s="2"/>
      <c r="H190" s="24"/>
      <c r="I190" s="45"/>
      <c r="J190" s="45"/>
      <c r="K190" s="45"/>
      <c r="L190" s="45"/>
      <c r="M190" s="45"/>
      <c r="N190" s="2"/>
      <c r="O190" s="24"/>
      <c r="P190" s="24"/>
      <c r="Q190" s="2"/>
      <c r="R190" s="2"/>
      <c r="S190" s="2"/>
      <c r="T190" s="2"/>
      <c r="U190" s="2"/>
      <c r="V190" s="46"/>
      <c r="W190" s="46"/>
      <c r="X190" s="2"/>
      <c r="Y190" s="2"/>
      <c r="Z190" s="2"/>
    </row>
    <row r="191" ht="15.75" customHeight="1">
      <c r="A191" s="44"/>
      <c r="B191" s="2"/>
      <c r="C191" s="2"/>
      <c r="D191" s="25"/>
      <c r="E191" s="2"/>
      <c r="F191" s="2"/>
      <c r="G191" s="2"/>
      <c r="H191" s="24"/>
      <c r="I191" s="45"/>
      <c r="J191" s="45"/>
      <c r="K191" s="45"/>
      <c r="L191" s="45"/>
      <c r="M191" s="45"/>
      <c r="N191" s="2"/>
      <c r="O191" s="24"/>
      <c r="P191" s="24"/>
      <c r="Q191" s="2"/>
      <c r="R191" s="2"/>
      <c r="S191" s="2"/>
      <c r="T191" s="2"/>
      <c r="U191" s="2"/>
      <c r="V191" s="46"/>
      <c r="W191" s="46"/>
      <c r="X191" s="2"/>
      <c r="Y191" s="2"/>
      <c r="Z191" s="2"/>
    </row>
    <row r="192" ht="15.75" customHeight="1">
      <c r="A192" s="44"/>
      <c r="B192" s="2"/>
      <c r="C192" s="2"/>
      <c r="D192" s="25"/>
      <c r="E192" s="2"/>
      <c r="F192" s="2"/>
      <c r="G192" s="2"/>
      <c r="H192" s="24"/>
      <c r="I192" s="45"/>
      <c r="J192" s="45"/>
      <c r="K192" s="45"/>
      <c r="L192" s="45"/>
      <c r="M192" s="45"/>
      <c r="N192" s="2"/>
      <c r="O192" s="24"/>
      <c r="P192" s="24"/>
      <c r="Q192" s="2"/>
      <c r="R192" s="2"/>
      <c r="S192" s="2"/>
      <c r="T192" s="2"/>
      <c r="U192" s="2"/>
      <c r="V192" s="46"/>
      <c r="W192" s="46"/>
      <c r="X192" s="2"/>
      <c r="Y192" s="2"/>
      <c r="Z192" s="2"/>
    </row>
    <row r="193" ht="15.75" customHeight="1">
      <c r="A193" s="44"/>
      <c r="B193" s="2"/>
      <c r="C193" s="2"/>
      <c r="D193" s="25"/>
      <c r="E193" s="2"/>
      <c r="F193" s="2"/>
      <c r="G193" s="2"/>
      <c r="H193" s="24"/>
      <c r="I193" s="45"/>
      <c r="J193" s="45"/>
      <c r="K193" s="45"/>
      <c r="L193" s="45"/>
      <c r="M193" s="45"/>
      <c r="N193" s="2"/>
      <c r="O193" s="24"/>
      <c r="P193" s="24"/>
      <c r="Q193" s="2"/>
      <c r="R193" s="2"/>
      <c r="S193" s="2"/>
      <c r="T193" s="2"/>
      <c r="U193" s="2"/>
      <c r="V193" s="46"/>
      <c r="W193" s="46"/>
      <c r="X193" s="2"/>
      <c r="Y193" s="2"/>
      <c r="Z193" s="2"/>
    </row>
    <row r="194" ht="15.75" customHeight="1">
      <c r="A194" s="44"/>
      <c r="B194" s="2"/>
      <c r="C194" s="2"/>
      <c r="D194" s="25"/>
      <c r="E194" s="2"/>
      <c r="F194" s="2"/>
      <c r="G194" s="2"/>
      <c r="H194" s="24"/>
      <c r="I194" s="45"/>
      <c r="J194" s="45"/>
      <c r="K194" s="45"/>
      <c r="L194" s="45"/>
      <c r="M194" s="45"/>
      <c r="N194" s="2"/>
      <c r="O194" s="24"/>
      <c r="P194" s="24"/>
      <c r="Q194" s="2"/>
      <c r="R194" s="2"/>
      <c r="S194" s="2"/>
      <c r="T194" s="2"/>
      <c r="U194" s="2"/>
      <c r="V194" s="46"/>
      <c r="W194" s="46"/>
      <c r="X194" s="2"/>
      <c r="Y194" s="2"/>
      <c r="Z194" s="2"/>
    </row>
    <row r="195" ht="15.75" customHeight="1">
      <c r="A195" s="44"/>
      <c r="B195" s="2"/>
      <c r="C195" s="2"/>
      <c r="D195" s="25"/>
      <c r="E195" s="2"/>
      <c r="F195" s="2"/>
      <c r="G195" s="2"/>
      <c r="H195" s="24"/>
      <c r="I195" s="45"/>
      <c r="J195" s="45"/>
      <c r="K195" s="45"/>
      <c r="L195" s="45"/>
      <c r="M195" s="45"/>
      <c r="N195" s="2"/>
      <c r="O195" s="24"/>
      <c r="P195" s="24"/>
      <c r="Q195" s="2"/>
      <c r="R195" s="2"/>
      <c r="S195" s="2"/>
      <c r="T195" s="2"/>
      <c r="U195" s="2"/>
      <c r="V195" s="46"/>
      <c r="W195" s="46"/>
      <c r="X195" s="2"/>
      <c r="Y195" s="2"/>
      <c r="Z195" s="2"/>
    </row>
    <row r="196" ht="15.75" customHeight="1">
      <c r="A196" s="44"/>
      <c r="B196" s="2"/>
      <c r="C196" s="2"/>
      <c r="D196" s="25"/>
      <c r="E196" s="2"/>
      <c r="F196" s="2"/>
      <c r="G196" s="2"/>
      <c r="H196" s="24"/>
      <c r="I196" s="45"/>
      <c r="J196" s="45"/>
      <c r="K196" s="45"/>
      <c r="L196" s="45"/>
      <c r="M196" s="45"/>
      <c r="N196" s="2"/>
      <c r="O196" s="24"/>
      <c r="P196" s="24"/>
      <c r="Q196" s="2"/>
      <c r="R196" s="2"/>
      <c r="S196" s="2"/>
      <c r="T196" s="2"/>
      <c r="U196" s="2"/>
      <c r="V196" s="46"/>
      <c r="W196" s="46"/>
      <c r="X196" s="2"/>
      <c r="Y196" s="2"/>
      <c r="Z196" s="2"/>
    </row>
    <row r="197" ht="15.75" customHeight="1">
      <c r="A197" s="44"/>
      <c r="B197" s="2"/>
      <c r="C197" s="2"/>
      <c r="D197" s="25"/>
      <c r="E197" s="2"/>
      <c r="F197" s="2"/>
      <c r="G197" s="2"/>
      <c r="H197" s="24"/>
      <c r="I197" s="45"/>
      <c r="J197" s="45"/>
      <c r="K197" s="45"/>
      <c r="L197" s="45"/>
      <c r="M197" s="45"/>
      <c r="N197" s="2"/>
      <c r="O197" s="24"/>
      <c r="P197" s="24"/>
      <c r="Q197" s="2"/>
      <c r="R197" s="2"/>
      <c r="S197" s="2"/>
      <c r="T197" s="2"/>
      <c r="U197" s="2"/>
      <c r="V197" s="46"/>
      <c r="W197" s="46"/>
      <c r="X197" s="2"/>
      <c r="Y197" s="2"/>
      <c r="Z197" s="2"/>
    </row>
    <row r="198" ht="15.75" customHeight="1">
      <c r="A198" s="44"/>
      <c r="B198" s="2"/>
      <c r="C198" s="2"/>
      <c r="D198" s="25"/>
      <c r="E198" s="2"/>
      <c r="F198" s="2"/>
      <c r="G198" s="2"/>
      <c r="H198" s="24"/>
      <c r="I198" s="45"/>
      <c r="J198" s="45"/>
      <c r="K198" s="45"/>
      <c r="L198" s="45"/>
      <c r="M198" s="45"/>
      <c r="N198" s="2"/>
      <c r="O198" s="24"/>
      <c r="P198" s="24"/>
      <c r="Q198" s="2"/>
      <c r="R198" s="2"/>
      <c r="S198" s="2"/>
      <c r="T198" s="2"/>
      <c r="U198" s="2"/>
      <c r="V198" s="46"/>
      <c r="W198" s="46"/>
      <c r="X198" s="2"/>
      <c r="Y198" s="2"/>
      <c r="Z198" s="2"/>
    </row>
    <row r="199" ht="15.75" customHeight="1">
      <c r="A199" s="44"/>
      <c r="B199" s="2"/>
      <c r="C199" s="2"/>
      <c r="D199" s="25"/>
      <c r="E199" s="2"/>
      <c r="F199" s="2"/>
      <c r="G199" s="2"/>
      <c r="H199" s="24"/>
      <c r="I199" s="45"/>
      <c r="J199" s="45"/>
      <c r="K199" s="45"/>
      <c r="L199" s="45"/>
      <c r="M199" s="45"/>
      <c r="N199" s="2"/>
      <c r="O199" s="24"/>
      <c r="P199" s="24"/>
      <c r="Q199" s="2"/>
      <c r="R199" s="2"/>
      <c r="S199" s="2"/>
      <c r="T199" s="2"/>
      <c r="U199" s="2"/>
      <c r="V199" s="46"/>
      <c r="W199" s="46"/>
      <c r="X199" s="2"/>
      <c r="Y199" s="2"/>
      <c r="Z199" s="2"/>
    </row>
    <row r="200" ht="15.75" customHeight="1">
      <c r="A200" s="44"/>
      <c r="B200" s="2"/>
      <c r="C200" s="2"/>
      <c r="D200" s="25"/>
      <c r="E200" s="2"/>
      <c r="F200" s="2"/>
      <c r="G200" s="2"/>
      <c r="H200" s="24"/>
      <c r="I200" s="45"/>
      <c r="J200" s="45"/>
      <c r="K200" s="45"/>
      <c r="L200" s="45"/>
      <c r="M200" s="45"/>
      <c r="N200" s="2"/>
      <c r="O200" s="24"/>
      <c r="P200" s="24"/>
      <c r="Q200" s="2"/>
      <c r="R200" s="2"/>
      <c r="S200" s="2"/>
      <c r="T200" s="2"/>
      <c r="U200" s="2"/>
      <c r="V200" s="46"/>
      <c r="W200" s="46"/>
      <c r="X200" s="2"/>
      <c r="Y200" s="2"/>
      <c r="Z200" s="2"/>
    </row>
    <row r="201" ht="15.75" customHeight="1">
      <c r="A201" s="44"/>
      <c r="B201" s="2"/>
      <c r="C201" s="2"/>
      <c r="D201" s="25"/>
      <c r="E201" s="2"/>
      <c r="F201" s="2"/>
      <c r="G201" s="2"/>
      <c r="H201" s="24"/>
      <c r="I201" s="45"/>
      <c r="J201" s="45"/>
      <c r="K201" s="45"/>
      <c r="L201" s="45"/>
      <c r="M201" s="45"/>
      <c r="N201" s="2"/>
      <c r="O201" s="24"/>
      <c r="P201" s="24"/>
      <c r="Q201" s="2"/>
      <c r="R201" s="2"/>
      <c r="S201" s="2"/>
      <c r="T201" s="2"/>
      <c r="U201" s="2"/>
      <c r="V201" s="46"/>
      <c r="W201" s="46"/>
      <c r="X201" s="2"/>
      <c r="Y201" s="2"/>
      <c r="Z201" s="2"/>
    </row>
    <row r="202" ht="15.75" customHeight="1">
      <c r="A202" s="44"/>
      <c r="B202" s="2"/>
      <c r="C202" s="2"/>
      <c r="D202" s="25"/>
      <c r="E202" s="2"/>
      <c r="F202" s="2"/>
      <c r="G202" s="2"/>
      <c r="H202" s="24"/>
      <c r="I202" s="45"/>
      <c r="J202" s="45"/>
      <c r="K202" s="45"/>
      <c r="L202" s="45"/>
      <c r="M202" s="45"/>
      <c r="N202" s="2"/>
      <c r="O202" s="24"/>
      <c r="P202" s="24"/>
      <c r="Q202" s="2"/>
      <c r="R202" s="2"/>
      <c r="S202" s="2"/>
      <c r="T202" s="2"/>
      <c r="U202" s="2"/>
      <c r="V202" s="46"/>
      <c r="W202" s="46"/>
      <c r="X202" s="2"/>
      <c r="Y202" s="2"/>
      <c r="Z202" s="2"/>
    </row>
    <row r="203" ht="15.75" customHeight="1">
      <c r="A203" s="44"/>
      <c r="B203" s="2"/>
      <c r="C203" s="2"/>
      <c r="D203" s="25"/>
      <c r="E203" s="2"/>
      <c r="F203" s="2"/>
      <c r="G203" s="2"/>
      <c r="H203" s="24"/>
      <c r="I203" s="45"/>
      <c r="J203" s="45"/>
      <c r="K203" s="45"/>
      <c r="L203" s="45"/>
      <c r="M203" s="45"/>
      <c r="N203" s="2"/>
      <c r="O203" s="24"/>
      <c r="P203" s="24"/>
      <c r="Q203" s="2"/>
      <c r="R203" s="2"/>
      <c r="S203" s="2"/>
      <c r="T203" s="2"/>
      <c r="U203" s="2"/>
      <c r="V203" s="46"/>
      <c r="W203" s="46"/>
      <c r="X203" s="2"/>
      <c r="Y203" s="2"/>
      <c r="Z203" s="2"/>
    </row>
    <row r="204" ht="15.75" customHeight="1">
      <c r="A204" s="44"/>
      <c r="B204" s="2"/>
      <c r="C204" s="2"/>
      <c r="D204" s="25"/>
      <c r="E204" s="2"/>
      <c r="F204" s="2"/>
      <c r="G204" s="2"/>
      <c r="H204" s="24"/>
      <c r="I204" s="45"/>
      <c r="J204" s="45"/>
      <c r="K204" s="45"/>
      <c r="L204" s="45"/>
      <c r="M204" s="45"/>
      <c r="N204" s="2"/>
      <c r="O204" s="24"/>
      <c r="P204" s="24"/>
      <c r="Q204" s="2"/>
      <c r="R204" s="2"/>
      <c r="S204" s="2"/>
      <c r="T204" s="2"/>
      <c r="U204" s="2"/>
      <c r="V204" s="46"/>
      <c r="W204" s="46"/>
      <c r="X204" s="2"/>
      <c r="Y204" s="2"/>
      <c r="Z204" s="2"/>
    </row>
    <row r="205" ht="15.75" customHeight="1">
      <c r="A205" s="44"/>
      <c r="B205" s="2"/>
      <c r="C205" s="2"/>
      <c r="D205" s="25"/>
      <c r="E205" s="2"/>
      <c r="F205" s="2"/>
      <c r="G205" s="2"/>
      <c r="H205" s="24"/>
      <c r="I205" s="45"/>
      <c r="J205" s="45"/>
      <c r="K205" s="45"/>
      <c r="L205" s="45"/>
      <c r="M205" s="45"/>
      <c r="N205" s="2"/>
      <c r="O205" s="24"/>
      <c r="P205" s="24"/>
      <c r="Q205" s="2"/>
      <c r="R205" s="2"/>
      <c r="S205" s="2"/>
      <c r="T205" s="2"/>
      <c r="U205" s="2"/>
      <c r="V205" s="46"/>
      <c r="W205" s="46"/>
      <c r="X205" s="2"/>
      <c r="Y205" s="2"/>
      <c r="Z205" s="2"/>
    </row>
    <row r="206" ht="15.75" customHeight="1">
      <c r="A206" s="44"/>
      <c r="B206" s="2"/>
      <c r="C206" s="2"/>
      <c r="D206" s="25"/>
      <c r="E206" s="2"/>
      <c r="F206" s="2"/>
      <c r="G206" s="2"/>
      <c r="H206" s="24"/>
      <c r="I206" s="45"/>
      <c r="J206" s="45"/>
      <c r="K206" s="45"/>
      <c r="L206" s="45"/>
      <c r="M206" s="45"/>
      <c r="N206" s="2"/>
      <c r="O206" s="24"/>
      <c r="P206" s="24"/>
      <c r="Q206" s="2"/>
      <c r="R206" s="2"/>
      <c r="S206" s="2"/>
      <c r="T206" s="2"/>
      <c r="U206" s="2"/>
      <c r="V206" s="46"/>
      <c r="W206" s="46"/>
      <c r="X206" s="2"/>
      <c r="Y206" s="2"/>
      <c r="Z206" s="2"/>
    </row>
    <row r="207" ht="15.75" customHeight="1">
      <c r="A207" s="44"/>
      <c r="B207" s="2"/>
      <c r="C207" s="2"/>
      <c r="D207" s="25"/>
      <c r="E207" s="2"/>
      <c r="F207" s="2"/>
      <c r="G207" s="2"/>
      <c r="H207" s="24"/>
      <c r="I207" s="45"/>
      <c r="J207" s="45"/>
      <c r="K207" s="45"/>
      <c r="L207" s="45"/>
      <c r="M207" s="45"/>
      <c r="N207" s="2"/>
      <c r="O207" s="24"/>
      <c r="P207" s="24"/>
      <c r="Q207" s="2"/>
      <c r="R207" s="2"/>
      <c r="S207" s="2"/>
      <c r="T207" s="2"/>
      <c r="U207" s="2"/>
      <c r="V207" s="46"/>
      <c r="W207" s="46"/>
      <c r="X207" s="2"/>
      <c r="Y207" s="2"/>
      <c r="Z207" s="2"/>
    </row>
    <row r="208" ht="15.75" customHeight="1">
      <c r="A208" s="44"/>
      <c r="B208" s="2"/>
      <c r="C208" s="2"/>
      <c r="D208" s="25"/>
      <c r="E208" s="2"/>
      <c r="F208" s="2"/>
      <c r="G208" s="2"/>
      <c r="H208" s="24"/>
      <c r="I208" s="45"/>
      <c r="J208" s="45"/>
      <c r="K208" s="45"/>
      <c r="L208" s="45"/>
      <c r="M208" s="45"/>
      <c r="N208" s="2"/>
      <c r="O208" s="24"/>
      <c r="P208" s="24"/>
      <c r="Q208" s="2"/>
      <c r="R208" s="2"/>
      <c r="S208" s="2"/>
      <c r="T208" s="2"/>
      <c r="U208" s="2"/>
      <c r="V208" s="46"/>
      <c r="W208" s="46"/>
      <c r="X208" s="2"/>
      <c r="Y208" s="2"/>
      <c r="Z208" s="2"/>
    </row>
    <row r="209" ht="15.75" customHeight="1">
      <c r="A209" s="44"/>
      <c r="B209" s="2"/>
      <c r="C209" s="2"/>
      <c r="D209" s="25"/>
      <c r="E209" s="2"/>
      <c r="F209" s="2"/>
      <c r="G209" s="2"/>
      <c r="H209" s="24"/>
      <c r="I209" s="45"/>
      <c r="J209" s="45"/>
      <c r="K209" s="45"/>
      <c r="L209" s="45"/>
      <c r="M209" s="45"/>
      <c r="N209" s="2"/>
      <c r="O209" s="24"/>
      <c r="P209" s="24"/>
      <c r="Q209" s="2"/>
      <c r="R209" s="2"/>
      <c r="S209" s="2"/>
      <c r="T209" s="2"/>
      <c r="U209" s="2"/>
      <c r="V209" s="46"/>
      <c r="W209" s="46"/>
      <c r="X209" s="2"/>
      <c r="Y209" s="2"/>
      <c r="Z209" s="2"/>
    </row>
    <row r="210" ht="15.75" customHeight="1">
      <c r="A210" s="44"/>
      <c r="B210" s="2"/>
      <c r="C210" s="2"/>
      <c r="D210" s="25"/>
      <c r="E210" s="2"/>
      <c r="F210" s="2"/>
      <c r="G210" s="2"/>
      <c r="H210" s="24"/>
      <c r="I210" s="45"/>
      <c r="J210" s="45"/>
      <c r="K210" s="45"/>
      <c r="L210" s="45"/>
      <c r="M210" s="45"/>
      <c r="N210" s="2"/>
      <c r="O210" s="24"/>
      <c r="P210" s="24"/>
      <c r="Q210" s="2"/>
      <c r="R210" s="2"/>
      <c r="S210" s="2"/>
      <c r="T210" s="2"/>
      <c r="U210" s="2"/>
      <c r="V210" s="46"/>
      <c r="W210" s="46"/>
      <c r="X210" s="2"/>
      <c r="Y210" s="2"/>
      <c r="Z210" s="2"/>
    </row>
    <row r="211" ht="15.75" customHeight="1">
      <c r="A211" s="44"/>
      <c r="B211" s="2"/>
      <c r="C211" s="2"/>
      <c r="D211" s="25"/>
      <c r="E211" s="2"/>
      <c r="F211" s="2"/>
      <c r="G211" s="2"/>
      <c r="H211" s="24"/>
      <c r="I211" s="45"/>
      <c r="J211" s="45"/>
      <c r="K211" s="45"/>
      <c r="L211" s="45"/>
      <c r="M211" s="45"/>
      <c r="N211" s="2"/>
      <c r="O211" s="24"/>
      <c r="P211" s="24"/>
      <c r="Q211" s="2"/>
      <c r="R211" s="2"/>
      <c r="S211" s="2"/>
      <c r="T211" s="2"/>
      <c r="U211" s="2"/>
      <c r="V211" s="46"/>
      <c r="W211" s="46"/>
      <c r="X211" s="2"/>
      <c r="Y211" s="2"/>
      <c r="Z211" s="2"/>
    </row>
    <row r="212" ht="15.75" customHeight="1">
      <c r="A212" s="44"/>
      <c r="B212" s="2"/>
      <c r="C212" s="2"/>
      <c r="D212" s="25"/>
      <c r="E212" s="2"/>
      <c r="F212" s="2"/>
      <c r="G212" s="2"/>
      <c r="H212" s="24"/>
      <c r="I212" s="45"/>
      <c r="J212" s="45"/>
      <c r="K212" s="45"/>
      <c r="L212" s="45"/>
      <c r="M212" s="45"/>
      <c r="N212" s="2"/>
      <c r="O212" s="24"/>
      <c r="P212" s="24"/>
      <c r="Q212" s="2"/>
      <c r="R212" s="2"/>
      <c r="S212" s="2"/>
      <c r="T212" s="2"/>
      <c r="U212" s="2"/>
      <c r="V212" s="46"/>
      <c r="W212" s="46"/>
      <c r="X212" s="2"/>
      <c r="Y212" s="2"/>
      <c r="Z212" s="2"/>
    </row>
    <row r="213" ht="15.75" customHeight="1">
      <c r="A213" s="44"/>
      <c r="B213" s="2"/>
      <c r="C213" s="2"/>
      <c r="D213" s="25"/>
      <c r="E213" s="2"/>
      <c r="F213" s="2"/>
      <c r="G213" s="2"/>
      <c r="H213" s="24"/>
      <c r="I213" s="45"/>
      <c r="J213" s="45"/>
      <c r="K213" s="45"/>
      <c r="L213" s="45"/>
      <c r="M213" s="45"/>
      <c r="N213" s="2"/>
      <c r="O213" s="24"/>
      <c r="P213" s="24"/>
      <c r="Q213" s="2"/>
      <c r="R213" s="2"/>
      <c r="S213" s="2"/>
      <c r="T213" s="2"/>
      <c r="U213" s="2"/>
      <c r="V213" s="46"/>
      <c r="W213" s="46"/>
      <c r="X213" s="2"/>
      <c r="Y213" s="2"/>
      <c r="Z213" s="2"/>
    </row>
    <row r="214" ht="15.75" customHeight="1">
      <c r="A214" s="44"/>
      <c r="B214" s="2"/>
      <c r="C214" s="2"/>
      <c r="D214" s="25"/>
      <c r="E214" s="2"/>
      <c r="F214" s="2"/>
      <c r="G214" s="2"/>
      <c r="H214" s="24"/>
      <c r="I214" s="45"/>
      <c r="J214" s="45"/>
      <c r="K214" s="45"/>
      <c r="L214" s="45"/>
      <c r="M214" s="45"/>
      <c r="N214" s="2"/>
      <c r="O214" s="24"/>
      <c r="P214" s="24"/>
      <c r="Q214" s="2"/>
      <c r="R214" s="2"/>
      <c r="S214" s="2"/>
      <c r="T214" s="2"/>
      <c r="U214" s="2"/>
      <c r="V214" s="46"/>
      <c r="W214" s="46"/>
      <c r="X214" s="2"/>
      <c r="Y214" s="2"/>
      <c r="Z214" s="2"/>
    </row>
    <row r="215" ht="15.75" customHeight="1">
      <c r="A215" s="44"/>
      <c r="B215" s="2"/>
      <c r="C215" s="2"/>
      <c r="D215" s="25"/>
      <c r="E215" s="2"/>
      <c r="F215" s="2"/>
      <c r="G215" s="2"/>
      <c r="H215" s="24"/>
      <c r="I215" s="45"/>
      <c r="J215" s="45"/>
      <c r="K215" s="45"/>
      <c r="L215" s="45"/>
      <c r="M215" s="45"/>
      <c r="N215" s="2"/>
      <c r="O215" s="24"/>
      <c r="P215" s="24"/>
      <c r="Q215" s="2"/>
      <c r="R215" s="2"/>
      <c r="S215" s="2"/>
      <c r="T215" s="2"/>
      <c r="U215" s="2"/>
      <c r="V215" s="46"/>
      <c r="W215" s="46"/>
      <c r="X215" s="2"/>
      <c r="Y215" s="2"/>
      <c r="Z215" s="2"/>
    </row>
    <row r="216" ht="15.75" customHeight="1">
      <c r="A216" s="44"/>
      <c r="B216" s="2"/>
      <c r="C216" s="2"/>
      <c r="D216" s="25"/>
      <c r="E216" s="2"/>
      <c r="F216" s="2"/>
      <c r="G216" s="2"/>
      <c r="H216" s="24"/>
      <c r="I216" s="45"/>
      <c r="J216" s="45"/>
      <c r="K216" s="45"/>
      <c r="L216" s="45"/>
      <c r="M216" s="45"/>
      <c r="N216" s="2"/>
      <c r="O216" s="24"/>
      <c r="P216" s="24"/>
      <c r="Q216" s="2"/>
      <c r="R216" s="2"/>
      <c r="S216" s="2"/>
      <c r="T216" s="2"/>
      <c r="U216" s="2"/>
      <c r="V216" s="46"/>
      <c r="W216" s="46"/>
      <c r="X216" s="2"/>
      <c r="Y216" s="2"/>
      <c r="Z216" s="2"/>
    </row>
    <row r="217" ht="15.75" customHeight="1">
      <c r="A217" s="44"/>
      <c r="B217" s="2"/>
      <c r="C217" s="2"/>
      <c r="D217" s="25"/>
      <c r="E217" s="2"/>
      <c r="F217" s="2"/>
      <c r="G217" s="2"/>
      <c r="H217" s="24"/>
      <c r="I217" s="45"/>
      <c r="J217" s="45"/>
      <c r="K217" s="45"/>
      <c r="L217" s="45"/>
      <c r="M217" s="45"/>
      <c r="N217" s="2"/>
      <c r="O217" s="24"/>
      <c r="P217" s="24"/>
      <c r="Q217" s="2"/>
      <c r="R217" s="2"/>
      <c r="S217" s="2"/>
      <c r="T217" s="2"/>
      <c r="U217" s="2"/>
      <c r="V217" s="46"/>
      <c r="W217" s="46"/>
      <c r="X217" s="2"/>
      <c r="Y217" s="2"/>
      <c r="Z217" s="2"/>
    </row>
    <row r="218" ht="15.75" customHeight="1">
      <c r="A218" s="44"/>
      <c r="B218" s="2"/>
      <c r="C218" s="2"/>
      <c r="D218" s="25"/>
      <c r="E218" s="2"/>
      <c r="F218" s="2"/>
      <c r="G218" s="2"/>
      <c r="H218" s="24"/>
      <c r="I218" s="45"/>
      <c r="J218" s="45"/>
      <c r="K218" s="45"/>
      <c r="L218" s="45"/>
      <c r="M218" s="45"/>
      <c r="N218" s="2"/>
      <c r="O218" s="24"/>
      <c r="P218" s="24"/>
      <c r="Q218" s="2"/>
      <c r="R218" s="2"/>
      <c r="S218" s="2"/>
      <c r="T218" s="2"/>
      <c r="U218" s="2"/>
      <c r="V218" s="46"/>
      <c r="W218" s="46"/>
      <c r="X218" s="2"/>
      <c r="Y218" s="2"/>
      <c r="Z218" s="2"/>
    </row>
    <row r="219" ht="15.75" customHeight="1">
      <c r="A219" s="44"/>
      <c r="B219" s="2"/>
      <c r="C219" s="2"/>
      <c r="D219" s="25"/>
      <c r="E219" s="2"/>
      <c r="F219" s="2"/>
      <c r="G219" s="2"/>
      <c r="H219" s="24"/>
      <c r="I219" s="45"/>
      <c r="J219" s="45"/>
      <c r="K219" s="45"/>
      <c r="L219" s="45"/>
      <c r="M219" s="45"/>
      <c r="N219" s="2"/>
      <c r="O219" s="24"/>
      <c r="P219" s="24"/>
      <c r="Q219" s="2"/>
      <c r="R219" s="2"/>
      <c r="S219" s="2"/>
      <c r="T219" s="2"/>
      <c r="U219" s="2"/>
      <c r="V219" s="46"/>
      <c r="W219" s="46"/>
      <c r="X219" s="2"/>
      <c r="Y219" s="2"/>
      <c r="Z219" s="2"/>
    </row>
    <row r="220" ht="15.75" customHeight="1">
      <c r="A220" s="44"/>
      <c r="B220" s="2"/>
      <c r="C220" s="2"/>
      <c r="D220" s="25"/>
      <c r="E220" s="2"/>
      <c r="F220" s="2"/>
      <c r="G220" s="2"/>
      <c r="H220" s="24"/>
      <c r="I220" s="45"/>
      <c r="J220" s="45"/>
      <c r="K220" s="45"/>
      <c r="L220" s="45"/>
      <c r="M220" s="45"/>
      <c r="N220" s="2"/>
      <c r="O220" s="24"/>
      <c r="P220" s="24"/>
      <c r="Q220" s="2"/>
      <c r="R220" s="2"/>
      <c r="S220" s="2"/>
      <c r="T220" s="2"/>
      <c r="U220" s="2"/>
      <c r="V220" s="46"/>
      <c r="W220" s="46"/>
      <c r="X220" s="2"/>
      <c r="Y220" s="2"/>
      <c r="Z220" s="2"/>
    </row>
    <row r="221" ht="15.75" customHeight="1">
      <c r="A221" s="44"/>
      <c r="B221" s="2"/>
      <c r="C221" s="2"/>
      <c r="D221" s="25"/>
      <c r="E221" s="2"/>
      <c r="F221" s="2"/>
      <c r="G221" s="2"/>
      <c r="H221" s="24"/>
      <c r="I221" s="45"/>
      <c r="J221" s="45"/>
      <c r="K221" s="45"/>
      <c r="L221" s="45"/>
      <c r="M221" s="45"/>
      <c r="N221" s="2"/>
      <c r="O221" s="24"/>
      <c r="P221" s="24"/>
      <c r="Q221" s="2"/>
      <c r="R221" s="2"/>
      <c r="S221" s="2"/>
      <c r="T221" s="2"/>
      <c r="U221" s="2"/>
      <c r="V221" s="46"/>
      <c r="W221" s="46"/>
      <c r="X221" s="2"/>
      <c r="Y221" s="2"/>
      <c r="Z221" s="2"/>
    </row>
    <row r="222" ht="15.75" customHeight="1">
      <c r="A222" s="44"/>
      <c r="B222" s="2"/>
      <c r="C222" s="2"/>
      <c r="D222" s="25"/>
      <c r="E222" s="2"/>
      <c r="F222" s="2"/>
      <c r="G222" s="2"/>
      <c r="H222" s="24"/>
      <c r="I222" s="45"/>
      <c r="J222" s="45"/>
      <c r="K222" s="45"/>
      <c r="L222" s="45"/>
      <c r="M222" s="45"/>
      <c r="N222" s="2"/>
      <c r="O222" s="24"/>
      <c r="P222" s="24"/>
      <c r="Q222" s="2"/>
      <c r="R222" s="2"/>
      <c r="S222" s="2"/>
      <c r="T222" s="2"/>
      <c r="U222" s="2"/>
      <c r="V222" s="46"/>
      <c r="W222" s="46"/>
      <c r="X222" s="2"/>
      <c r="Y222" s="2"/>
      <c r="Z222" s="2"/>
    </row>
    <row r="223" ht="15.75" customHeight="1">
      <c r="A223" s="44"/>
      <c r="B223" s="2"/>
      <c r="C223" s="2"/>
      <c r="D223" s="25"/>
      <c r="E223" s="2"/>
      <c r="F223" s="2"/>
      <c r="G223" s="2"/>
      <c r="H223" s="24"/>
      <c r="I223" s="45"/>
      <c r="J223" s="45"/>
      <c r="K223" s="45"/>
      <c r="L223" s="45"/>
      <c r="M223" s="45"/>
      <c r="N223" s="2"/>
      <c r="O223" s="24"/>
      <c r="P223" s="24"/>
      <c r="Q223" s="2"/>
      <c r="R223" s="2"/>
      <c r="S223" s="2"/>
      <c r="T223" s="2"/>
      <c r="U223" s="2"/>
      <c r="V223" s="46"/>
      <c r="W223" s="46"/>
      <c r="X223" s="2"/>
      <c r="Y223" s="2"/>
      <c r="Z223" s="2"/>
    </row>
    <row r="224" ht="15.75" customHeight="1">
      <c r="A224" s="44"/>
      <c r="B224" s="2"/>
      <c r="C224" s="2"/>
      <c r="D224" s="25"/>
      <c r="E224" s="2"/>
      <c r="F224" s="2"/>
      <c r="G224" s="2"/>
      <c r="H224" s="24"/>
      <c r="I224" s="45"/>
      <c r="J224" s="45"/>
      <c r="K224" s="45"/>
      <c r="L224" s="45"/>
      <c r="M224" s="45"/>
      <c r="N224" s="2"/>
      <c r="O224" s="24"/>
      <c r="P224" s="24"/>
      <c r="Q224" s="2"/>
      <c r="R224" s="2"/>
      <c r="S224" s="2"/>
      <c r="T224" s="2"/>
      <c r="U224" s="2"/>
      <c r="V224" s="46"/>
      <c r="W224" s="46"/>
      <c r="X224" s="2"/>
      <c r="Y224" s="2"/>
      <c r="Z224" s="2"/>
    </row>
    <row r="225" ht="15.75" customHeight="1">
      <c r="A225" s="44"/>
      <c r="B225" s="2"/>
      <c r="C225" s="2"/>
      <c r="D225" s="25"/>
      <c r="E225" s="2"/>
      <c r="F225" s="2"/>
      <c r="G225" s="2"/>
      <c r="H225" s="24"/>
      <c r="I225" s="45"/>
      <c r="J225" s="45"/>
      <c r="K225" s="45"/>
      <c r="L225" s="45"/>
      <c r="M225" s="45"/>
      <c r="N225" s="2"/>
      <c r="O225" s="24"/>
      <c r="P225" s="24"/>
      <c r="Q225" s="2"/>
      <c r="R225" s="2"/>
      <c r="S225" s="2"/>
      <c r="T225" s="2"/>
      <c r="U225" s="2"/>
      <c r="V225" s="46"/>
      <c r="W225" s="46"/>
      <c r="X225" s="2"/>
      <c r="Y225" s="2"/>
      <c r="Z225" s="2"/>
    </row>
    <row r="226" ht="15.75" customHeight="1">
      <c r="A226" s="44"/>
      <c r="B226" s="2"/>
      <c r="C226" s="2"/>
      <c r="D226" s="25"/>
      <c r="E226" s="2"/>
      <c r="F226" s="2"/>
      <c r="G226" s="2"/>
      <c r="H226" s="24"/>
      <c r="I226" s="45"/>
      <c r="J226" s="45"/>
      <c r="K226" s="45"/>
      <c r="L226" s="45"/>
      <c r="M226" s="45"/>
      <c r="N226" s="2"/>
      <c r="O226" s="24"/>
      <c r="P226" s="24"/>
      <c r="Q226" s="2"/>
      <c r="R226" s="2"/>
      <c r="S226" s="2"/>
      <c r="T226" s="2"/>
      <c r="U226" s="2"/>
      <c r="V226" s="46"/>
      <c r="W226" s="46"/>
      <c r="X226" s="2"/>
      <c r="Y226" s="2"/>
      <c r="Z226" s="2"/>
    </row>
    <row r="227" ht="15.75" customHeight="1">
      <c r="A227" s="44"/>
      <c r="B227" s="2"/>
      <c r="C227" s="2"/>
      <c r="D227" s="25"/>
      <c r="E227" s="2"/>
      <c r="F227" s="2"/>
      <c r="G227" s="2"/>
      <c r="H227" s="24"/>
      <c r="I227" s="45"/>
      <c r="J227" s="45"/>
      <c r="K227" s="45"/>
      <c r="L227" s="45"/>
      <c r="M227" s="45"/>
      <c r="N227" s="2"/>
      <c r="O227" s="24"/>
      <c r="P227" s="24"/>
      <c r="Q227" s="2"/>
      <c r="R227" s="2"/>
      <c r="S227" s="2"/>
      <c r="T227" s="2"/>
      <c r="U227" s="2"/>
      <c r="V227" s="46"/>
      <c r="W227" s="46"/>
      <c r="X227" s="2"/>
      <c r="Y227" s="2"/>
      <c r="Z227" s="2"/>
    </row>
    <row r="228" ht="15.75" customHeight="1">
      <c r="A228" s="44"/>
      <c r="B228" s="2"/>
      <c r="C228" s="2"/>
      <c r="D228" s="25"/>
      <c r="E228" s="2"/>
      <c r="F228" s="2"/>
      <c r="G228" s="2"/>
      <c r="H228" s="24"/>
      <c r="I228" s="45"/>
      <c r="J228" s="45"/>
      <c r="K228" s="45"/>
      <c r="L228" s="45"/>
      <c r="M228" s="45"/>
      <c r="N228" s="2"/>
      <c r="O228" s="24"/>
      <c r="P228" s="24"/>
      <c r="Q228" s="2"/>
      <c r="R228" s="2"/>
      <c r="S228" s="2"/>
      <c r="T228" s="2"/>
      <c r="U228" s="2"/>
      <c r="V228" s="46"/>
      <c r="W228" s="46"/>
      <c r="X228" s="2"/>
      <c r="Y228" s="2"/>
      <c r="Z228" s="2"/>
    </row>
    <row r="229" ht="15.75" customHeight="1">
      <c r="A229" s="44"/>
      <c r="B229" s="2"/>
      <c r="C229" s="2"/>
      <c r="D229" s="25"/>
      <c r="E229" s="2"/>
      <c r="F229" s="2"/>
      <c r="G229" s="2"/>
      <c r="H229" s="24"/>
      <c r="I229" s="45"/>
      <c r="J229" s="45"/>
      <c r="K229" s="45"/>
      <c r="L229" s="45"/>
      <c r="M229" s="45"/>
      <c r="N229" s="2"/>
      <c r="O229" s="24"/>
      <c r="P229" s="24"/>
      <c r="Q229" s="2"/>
      <c r="R229" s="2"/>
      <c r="S229" s="2"/>
      <c r="T229" s="2"/>
      <c r="U229" s="2"/>
      <c r="V229" s="46"/>
      <c r="W229" s="46"/>
      <c r="X229" s="2"/>
      <c r="Y229" s="2"/>
      <c r="Z229" s="2"/>
    </row>
    <row r="230" ht="15.75" customHeight="1">
      <c r="A230" s="44"/>
      <c r="B230" s="2"/>
      <c r="C230" s="2"/>
      <c r="D230" s="25"/>
      <c r="E230" s="2"/>
      <c r="F230" s="2"/>
      <c r="G230" s="2"/>
      <c r="H230" s="24"/>
      <c r="I230" s="45"/>
      <c r="J230" s="45"/>
      <c r="K230" s="45"/>
      <c r="L230" s="45"/>
      <c r="M230" s="45"/>
      <c r="N230" s="2"/>
      <c r="O230" s="24"/>
      <c r="P230" s="24"/>
      <c r="Q230" s="2"/>
      <c r="R230" s="2"/>
      <c r="S230" s="2"/>
      <c r="T230" s="2"/>
      <c r="U230" s="2"/>
      <c r="V230" s="46"/>
      <c r="W230" s="46"/>
      <c r="X230" s="2"/>
      <c r="Y230" s="2"/>
      <c r="Z230" s="2"/>
    </row>
    <row r="231" ht="15.75" customHeight="1">
      <c r="A231" s="44"/>
      <c r="B231" s="2"/>
      <c r="C231" s="2"/>
      <c r="D231" s="25"/>
      <c r="E231" s="2"/>
      <c r="F231" s="2"/>
      <c r="G231" s="2"/>
      <c r="H231" s="24"/>
      <c r="I231" s="45"/>
      <c r="J231" s="45"/>
      <c r="K231" s="45"/>
      <c r="L231" s="45"/>
      <c r="M231" s="45"/>
      <c r="N231" s="2"/>
      <c r="O231" s="24"/>
      <c r="P231" s="24"/>
      <c r="Q231" s="2"/>
      <c r="R231" s="2"/>
      <c r="S231" s="2"/>
      <c r="T231" s="2"/>
      <c r="U231" s="2"/>
      <c r="V231" s="46"/>
      <c r="W231" s="46"/>
      <c r="X231" s="2"/>
      <c r="Y231" s="2"/>
      <c r="Z231" s="2"/>
    </row>
    <row r="232" ht="15.75" customHeight="1">
      <c r="A232" s="44"/>
      <c r="B232" s="2"/>
      <c r="C232" s="2"/>
      <c r="D232" s="25"/>
      <c r="E232" s="2"/>
      <c r="F232" s="2"/>
      <c r="G232" s="2"/>
      <c r="H232" s="24"/>
      <c r="I232" s="45"/>
      <c r="J232" s="45"/>
      <c r="K232" s="45"/>
      <c r="L232" s="45"/>
      <c r="M232" s="45"/>
      <c r="N232" s="2"/>
      <c r="O232" s="24"/>
      <c r="P232" s="24"/>
      <c r="Q232" s="2"/>
      <c r="R232" s="2"/>
      <c r="S232" s="2"/>
      <c r="T232" s="2"/>
      <c r="U232" s="2"/>
      <c r="V232" s="46"/>
      <c r="W232" s="46"/>
      <c r="X232" s="2"/>
      <c r="Y232" s="2"/>
      <c r="Z232" s="2"/>
    </row>
    <row r="233" ht="15.75" customHeight="1">
      <c r="A233" s="44"/>
      <c r="B233" s="2"/>
      <c r="C233" s="2"/>
      <c r="D233" s="25"/>
      <c r="E233" s="2"/>
      <c r="F233" s="2"/>
      <c r="G233" s="2"/>
      <c r="H233" s="24"/>
      <c r="I233" s="45"/>
      <c r="J233" s="45"/>
      <c r="K233" s="45"/>
      <c r="L233" s="45"/>
      <c r="M233" s="45"/>
      <c r="N233" s="2"/>
      <c r="O233" s="24"/>
      <c r="P233" s="24"/>
      <c r="Q233" s="2"/>
      <c r="R233" s="2"/>
      <c r="S233" s="2"/>
      <c r="T233" s="2"/>
      <c r="U233" s="2"/>
      <c r="V233" s="46"/>
      <c r="W233" s="46"/>
      <c r="X233" s="2"/>
      <c r="Y233" s="2"/>
      <c r="Z233" s="2"/>
    </row>
    <row r="234" ht="15.75" customHeight="1">
      <c r="A234" s="44"/>
      <c r="B234" s="2"/>
      <c r="C234" s="2"/>
      <c r="D234" s="25"/>
      <c r="E234" s="2"/>
      <c r="F234" s="2"/>
      <c r="G234" s="2"/>
      <c r="H234" s="24"/>
      <c r="I234" s="45"/>
      <c r="J234" s="45"/>
      <c r="K234" s="45"/>
      <c r="L234" s="45"/>
      <c r="M234" s="45"/>
      <c r="N234" s="2"/>
      <c r="O234" s="24"/>
      <c r="P234" s="24"/>
      <c r="Q234" s="2"/>
      <c r="R234" s="2"/>
      <c r="S234" s="2"/>
      <c r="T234" s="2"/>
      <c r="U234" s="2"/>
      <c r="V234" s="46"/>
      <c r="W234" s="46"/>
      <c r="X234" s="2"/>
      <c r="Y234" s="2"/>
      <c r="Z234" s="2"/>
    </row>
    <row r="235" ht="15.75" customHeight="1">
      <c r="A235" s="44"/>
      <c r="B235" s="2"/>
      <c r="C235" s="2"/>
      <c r="D235" s="25"/>
      <c r="E235" s="2"/>
      <c r="F235" s="2"/>
      <c r="G235" s="2"/>
      <c r="H235" s="24"/>
      <c r="I235" s="45"/>
      <c r="J235" s="45"/>
      <c r="K235" s="45"/>
      <c r="L235" s="45"/>
      <c r="M235" s="45"/>
      <c r="N235" s="2"/>
      <c r="O235" s="24"/>
      <c r="P235" s="24"/>
      <c r="Q235" s="2"/>
      <c r="R235" s="2"/>
      <c r="S235" s="2"/>
      <c r="T235" s="2"/>
      <c r="U235" s="2"/>
      <c r="V235" s="46"/>
      <c r="W235" s="46"/>
      <c r="X235" s="2"/>
      <c r="Y235" s="2"/>
      <c r="Z235" s="2"/>
    </row>
    <row r="236" ht="15.75" customHeight="1">
      <c r="A236" s="44"/>
      <c r="B236" s="2"/>
      <c r="C236" s="2"/>
      <c r="D236" s="25"/>
      <c r="E236" s="2"/>
      <c r="F236" s="2"/>
      <c r="G236" s="2"/>
      <c r="H236" s="24"/>
      <c r="I236" s="45"/>
      <c r="J236" s="45"/>
      <c r="K236" s="45"/>
      <c r="L236" s="45"/>
      <c r="M236" s="45"/>
      <c r="N236" s="2"/>
      <c r="O236" s="24"/>
      <c r="P236" s="24"/>
      <c r="Q236" s="2"/>
      <c r="R236" s="2"/>
      <c r="S236" s="2"/>
      <c r="T236" s="2"/>
      <c r="U236" s="2"/>
      <c r="V236" s="46"/>
      <c r="W236" s="46"/>
      <c r="X236" s="2"/>
      <c r="Y236" s="2"/>
      <c r="Z236" s="2"/>
    </row>
    <row r="237" ht="15.75" customHeight="1">
      <c r="A237" s="44"/>
      <c r="B237" s="2"/>
      <c r="C237" s="2"/>
      <c r="D237" s="25"/>
      <c r="E237" s="2"/>
      <c r="F237" s="2"/>
      <c r="G237" s="2"/>
      <c r="H237" s="24"/>
      <c r="I237" s="45"/>
      <c r="J237" s="45"/>
      <c r="K237" s="45"/>
      <c r="L237" s="45"/>
      <c r="M237" s="45"/>
      <c r="N237" s="2"/>
      <c r="O237" s="24"/>
      <c r="P237" s="24"/>
      <c r="Q237" s="2"/>
      <c r="R237" s="2"/>
      <c r="S237" s="2"/>
      <c r="T237" s="2"/>
      <c r="U237" s="2"/>
      <c r="V237" s="46"/>
      <c r="W237" s="46"/>
      <c r="X237" s="2"/>
      <c r="Y237" s="2"/>
      <c r="Z237" s="2"/>
    </row>
    <row r="238" ht="15.75" customHeight="1">
      <c r="A238" s="44"/>
      <c r="B238" s="2"/>
      <c r="C238" s="2"/>
      <c r="D238" s="25"/>
      <c r="E238" s="2"/>
      <c r="F238" s="2"/>
      <c r="G238" s="2"/>
      <c r="H238" s="24"/>
      <c r="I238" s="45"/>
      <c r="J238" s="45"/>
      <c r="K238" s="45"/>
      <c r="L238" s="45"/>
      <c r="M238" s="45"/>
      <c r="N238" s="2"/>
      <c r="O238" s="24"/>
      <c r="P238" s="24"/>
      <c r="Q238" s="2"/>
      <c r="R238" s="2"/>
      <c r="S238" s="2"/>
      <c r="T238" s="2"/>
      <c r="U238" s="2"/>
      <c r="V238" s="46"/>
      <c r="W238" s="46"/>
      <c r="X238" s="2"/>
      <c r="Y238" s="2"/>
      <c r="Z238" s="2"/>
    </row>
    <row r="239" ht="15.75" customHeight="1">
      <c r="A239" s="44"/>
      <c r="B239" s="2"/>
      <c r="C239" s="2"/>
      <c r="D239" s="25"/>
      <c r="E239" s="2"/>
      <c r="F239" s="2"/>
      <c r="G239" s="2"/>
      <c r="H239" s="24"/>
      <c r="I239" s="45"/>
      <c r="J239" s="45"/>
      <c r="K239" s="45"/>
      <c r="L239" s="45"/>
      <c r="M239" s="45"/>
      <c r="N239" s="2"/>
      <c r="O239" s="24"/>
      <c r="P239" s="24"/>
      <c r="Q239" s="2"/>
      <c r="R239" s="2"/>
      <c r="S239" s="2"/>
      <c r="T239" s="2"/>
      <c r="U239" s="2"/>
      <c r="V239" s="46"/>
      <c r="W239" s="46"/>
      <c r="X239" s="2"/>
      <c r="Y239" s="2"/>
      <c r="Z239" s="2"/>
    </row>
    <row r="240" ht="15.75" customHeight="1">
      <c r="A240" s="44"/>
      <c r="B240" s="2"/>
      <c r="C240" s="2"/>
      <c r="D240" s="25"/>
      <c r="E240" s="2"/>
      <c r="F240" s="2"/>
      <c r="G240" s="2"/>
      <c r="H240" s="24"/>
      <c r="I240" s="45"/>
      <c r="J240" s="45"/>
      <c r="K240" s="45"/>
      <c r="L240" s="45"/>
      <c r="M240" s="45"/>
      <c r="N240" s="2"/>
      <c r="O240" s="24"/>
      <c r="P240" s="24"/>
      <c r="Q240" s="2"/>
      <c r="R240" s="2"/>
      <c r="S240" s="2"/>
      <c r="T240" s="2"/>
      <c r="U240" s="2"/>
      <c r="V240" s="46"/>
      <c r="W240" s="46"/>
      <c r="X240" s="2"/>
      <c r="Y240" s="2"/>
      <c r="Z240" s="2"/>
    </row>
    <row r="241" ht="15.75" customHeight="1">
      <c r="A241" s="44"/>
      <c r="B241" s="2"/>
      <c r="C241" s="2"/>
      <c r="D241" s="25"/>
      <c r="E241" s="2"/>
      <c r="F241" s="2"/>
      <c r="G241" s="2"/>
      <c r="H241" s="24"/>
      <c r="I241" s="45"/>
      <c r="J241" s="45"/>
      <c r="K241" s="45"/>
      <c r="L241" s="45"/>
      <c r="M241" s="45"/>
      <c r="N241" s="2"/>
      <c r="O241" s="24"/>
      <c r="P241" s="24"/>
      <c r="Q241" s="2"/>
      <c r="R241" s="2"/>
      <c r="S241" s="2"/>
      <c r="T241" s="2"/>
      <c r="U241" s="2"/>
      <c r="V241" s="46"/>
      <c r="W241" s="46"/>
      <c r="X241" s="2"/>
      <c r="Y241" s="2"/>
      <c r="Z241" s="2"/>
    </row>
    <row r="242" ht="15.75" customHeight="1">
      <c r="A242" s="44"/>
      <c r="B242" s="2"/>
      <c r="C242" s="2"/>
      <c r="D242" s="25"/>
      <c r="E242" s="2"/>
      <c r="F242" s="2"/>
      <c r="G242" s="2"/>
      <c r="H242" s="24"/>
      <c r="I242" s="45"/>
      <c r="J242" s="45"/>
      <c r="K242" s="45"/>
      <c r="L242" s="45"/>
      <c r="M242" s="45"/>
      <c r="N242" s="2"/>
      <c r="O242" s="24"/>
      <c r="P242" s="24"/>
      <c r="Q242" s="2"/>
      <c r="R242" s="2"/>
      <c r="S242" s="2"/>
      <c r="T242" s="2"/>
      <c r="U242" s="2"/>
      <c r="V242" s="46"/>
      <c r="W242" s="46"/>
      <c r="X242" s="2"/>
      <c r="Y242" s="2"/>
      <c r="Z242" s="2"/>
    </row>
    <row r="243" ht="15.75" customHeight="1">
      <c r="A243" s="44"/>
      <c r="B243" s="2"/>
      <c r="C243" s="2"/>
      <c r="D243" s="25"/>
      <c r="E243" s="2"/>
      <c r="F243" s="2"/>
      <c r="G243" s="2"/>
      <c r="H243" s="24"/>
      <c r="I243" s="45"/>
      <c r="J243" s="45"/>
      <c r="K243" s="45"/>
      <c r="L243" s="45"/>
      <c r="M243" s="45"/>
      <c r="N243" s="2"/>
      <c r="O243" s="24"/>
      <c r="P243" s="24"/>
      <c r="Q243" s="2"/>
      <c r="R243" s="2"/>
      <c r="S243" s="2"/>
      <c r="T243" s="2"/>
      <c r="U243" s="2"/>
      <c r="V243" s="46"/>
      <c r="W243" s="46"/>
      <c r="X243" s="2"/>
      <c r="Y243" s="2"/>
      <c r="Z243" s="2"/>
    </row>
    <row r="244" ht="15.75" customHeight="1">
      <c r="A244" s="44"/>
      <c r="B244" s="2"/>
      <c r="C244" s="2"/>
      <c r="D244" s="25"/>
      <c r="E244" s="2"/>
      <c r="F244" s="2"/>
      <c r="G244" s="2"/>
      <c r="H244" s="24"/>
      <c r="I244" s="45"/>
      <c r="J244" s="45"/>
      <c r="K244" s="45"/>
      <c r="L244" s="45"/>
      <c r="M244" s="45"/>
      <c r="N244" s="2"/>
      <c r="O244" s="24"/>
      <c r="P244" s="24"/>
      <c r="Q244" s="2"/>
      <c r="R244" s="2"/>
      <c r="S244" s="2"/>
      <c r="T244" s="2"/>
      <c r="U244" s="2"/>
      <c r="V244" s="46"/>
      <c r="W244" s="46"/>
      <c r="X244" s="2"/>
      <c r="Y244" s="2"/>
      <c r="Z244" s="2"/>
    </row>
    <row r="245" ht="15.75" customHeight="1">
      <c r="A245" s="44"/>
      <c r="B245" s="2"/>
      <c r="C245" s="2"/>
      <c r="D245" s="25"/>
      <c r="E245" s="2"/>
      <c r="F245" s="2"/>
      <c r="G245" s="2"/>
      <c r="H245" s="24"/>
      <c r="I245" s="45"/>
      <c r="J245" s="45"/>
      <c r="K245" s="45"/>
      <c r="L245" s="45"/>
      <c r="M245" s="45"/>
      <c r="N245" s="2"/>
      <c r="O245" s="24"/>
      <c r="P245" s="24"/>
      <c r="Q245" s="2"/>
      <c r="R245" s="2"/>
      <c r="S245" s="2"/>
      <c r="T245" s="2"/>
      <c r="U245" s="2"/>
      <c r="V245" s="46"/>
      <c r="W245" s="46"/>
      <c r="X245" s="2"/>
      <c r="Y245" s="2"/>
      <c r="Z245" s="2"/>
    </row>
    <row r="246" ht="15.75" customHeight="1">
      <c r="A246" s="44"/>
      <c r="B246" s="2"/>
      <c r="C246" s="2"/>
      <c r="D246" s="25"/>
      <c r="E246" s="2"/>
      <c r="F246" s="2"/>
      <c r="G246" s="2"/>
      <c r="H246" s="24"/>
      <c r="I246" s="45"/>
      <c r="J246" s="45"/>
      <c r="K246" s="45"/>
      <c r="L246" s="45"/>
      <c r="M246" s="45"/>
      <c r="N246" s="2"/>
      <c r="O246" s="24"/>
      <c r="P246" s="24"/>
      <c r="Q246" s="2"/>
      <c r="R246" s="2"/>
      <c r="S246" s="2"/>
      <c r="T246" s="2"/>
      <c r="U246" s="2"/>
      <c r="V246" s="46"/>
      <c r="W246" s="46"/>
      <c r="X246" s="2"/>
      <c r="Y246" s="2"/>
      <c r="Z246" s="2"/>
    </row>
    <row r="247" ht="15.75" customHeight="1">
      <c r="A247" s="44"/>
      <c r="B247" s="2"/>
      <c r="C247" s="2"/>
      <c r="D247" s="25"/>
      <c r="E247" s="2"/>
      <c r="F247" s="2"/>
      <c r="G247" s="2"/>
      <c r="H247" s="24"/>
      <c r="I247" s="45"/>
      <c r="J247" s="45"/>
      <c r="K247" s="45"/>
      <c r="L247" s="45"/>
      <c r="M247" s="45"/>
      <c r="N247" s="2"/>
      <c r="O247" s="24"/>
      <c r="P247" s="24"/>
      <c r="Q247" s="2"/>
      <c r="R247" s="2"/>
      <c r="S247" s="2"/>
      <c r="T247" s="2"/>
      <c r="U247" s="2"/>
      <c r="V247" s="46"/>
      <c r="W247" s="46"/>
      <c r="X247" s="2"/>
      <c r="Y247" s="2"/>
      <c r="Z247" s="2"/>
    </row>
    <row r="248" ht="15.75" customHeight="1">
      <c r="A248" s="44"/>
      <c r="B248" s="2"/>
      <c r="C248" s="2"/>
      <c r="D248" s="25"/>
      <c r="E248" s="2"/>
      <c r="F248" s="2"/>
      <c r="G248" s="2"/>
      <c r="H248" s="24"/>
      <c r="I248" s="45"/>
      <c r="J248" s="45"/>
      <c r="K248" s="45"/>
      <c r="L248" s="45"/>
      <c r="M248" s="45"/>
      <c r="N248" s="2"/>
      <c r="O248" s="24"/>
      <c r="P248" s="24"/>
      <c r="Q248" s="2"/>
      <c r="R248" s="2"/>
      <c r="S248" s="2"/>
      <c r="T248" s="2"/>
      <c r="U248" s="2"/>
      <c r="V248" s="46"/>
      <c r="W248" s="46"/>
      <c r="X248" s="2"/>
      <c r="Y248" s="2"/>
      <c r="Z248" s="2"/>
    </row>
    <row r="249" ht="15.75" customHeight="1">
      <c r="A249" s="44"/>
      <c r="B249" s="2"/>
      <c r="C249" s="2"/>
      <c r="D249" s="25"/>
      <c r="E249" s="2"/>
      <c r="F249" s="2"/>
      <c r="G249" s="2"/>
      <c r="H249" s="24"/>
      <c r="I249" s="45"/>
      <c r="J249" s="45"/>
      <c r="K249" s="45"/>
      <c r="L249" s="45"/>
      <c r="M249" s="45"/>
      <c r="N249" s="2"/>
      <c r="O249" s="24"/>
      <c r="P249" s="24"/>
      <c r="Q249" s="2"/>
      <c r="R249" s="2"/>
      <c r="S249" s="2"/>
      <c r="T249" s="2"/>
      <c r="U249" s="2"/>
      <c r="V249" s="46"/>
      <c r="W249" s="46"/>
      <c r="X249" s="2"/>
      <c r="Y249" s="2"/>
      <c r="Z249" s="2"/>
    </row>
    <row r="250" ht="15.75" customHeight="1">
      <c r="A250" s="44"/>
      <c r="B250" s="2"/>
      <c r="C250" s="2"/>
      <c r="D250" s="25"/>
      <c r="E250" s="2"/>
      <c r="F250" s="2"/>
      <c r="G250" s="2"/>
      <c r="H250" s="24"/>
      <c r="I250" s="45"/>
      <c r="J250" s="45"/>
      <c r="K250" s="45"/>
      <c r="L250" s="45"/>
      <c r="M250" s="45"/>
      <c r="N250" s="2"/>
      <c r="O250" s="24"/>
      <c r="P250" s="24"/>
      <c r="Q250" s="2"/>
      <c r="R250" s="2"/>
      <c r="S250" s="2"/>
      <c r="T250" s="2"/>
      <c r="U250" s="2"/>
      <c r="V250" s="46"/>
      <c r="W250" s="46"/>
      <c r="X250" s="2"/>
      <c r="Y250" s="2"/>
      <c r="Z250" s="2"/>
    </row>
    <row r="251" ht="15.75" customHeight="1">
      <c r="A251" s="44"/>
      <c r="B251" s="2"/>
      <c r="C251" s="2"/>
      <c r="D251" s="25"/>
      <c r="E251" s="2"/>
      <c r="F251" s="2"/>
      <c r="G251" s="2"/>
      <c r="H251" s="24"/>
      <c r="I251" s="45"/>
      <c r="J251" s="45"/>
      <c r="K251" s="45"/>
      <c r="L251" s="45"/>
      <c r="M251" s="45"/>
      <c r="N251" s="2"/>
      <c r="O251" s="24"/>
      <c r="P251" s="24"/>
      <c r="Q251" s="2"/>
      <c r="R251" s="2"/>
      <c r="S251" s="2"/>
      <c r="T251" s="2"/>
      <c r="U251" s="2"/>
      <c r="V251" s="46"/>
      <c r="W251" s="46"/>
      <c r="X251" s="2"/>
      <c r="Y251" s="2"/>
      <c r="Z251" s="2"/>
    </row>
    <row r="252" ht="15.75" customHeight="1">
      <c r="A252" s="44"/>
      <c r="B252" s="2"/>
      <c r="C252" s="2"/>
      <c r="D252" s="25"/>
      <c r="E252" s="2"/>
      <c r="F252" s="2"/>
      <c r="G252" s="2"/>
      <c r="H252" s="24"/>
      <c r="I252" s="45"/>
      <c r="J252" s="45"/>
      <c r="K252" s="45"/>
      <c r="L252" s="45"/>
      <c r="M252" s="45"/>
      <c r="N252" s="2"/>
      <c r="O252" s="24"/>
      <c r="P252" s="24"/>
      <c r="Q252" s="2"/>
      <c r="R252" s="2"/>
      <c r="S252" s="2"/>
      <c r="T252" s="2"/>
      <c r="U252" s="2"/>
      <c r="V252" s="46"/>
      <c r="W252" s="46"/>
      <c r="X252" s="2"/>
      <c r="Y252" s="2"/>
      <c r="Z252" s="2"/>
    </row>
    <row r="253" ht="15.75" customHeight="1">
      <c r="A253" s="44"/>
      <c r="B253" s="2"/>
      <c r="C253" s="2"/>
      <c r="D253" s="25"/>
      <c r="E253" s="2"/>
      <c r="F253" s="2"/>
      <c r="G253" s="2"/>
      <c r="H253" s="24"/>
      <c r="I253" s="45"/>
      <c r="J253" s="45"/>
      <c r="K253" s="45"/>
      <c r="L253" s="45"/>
      <c r="M253" s="45"/>
      <c r="N253" s="2"/>
      <c r="O253" s="24"/>
      <c r="P253" s="24"/>
      <c r="Q253" s="2"/>
      <c r="R253" s="2"/>
      <c r="S253" s="2"/>
      <c r="T253" s="2"/>
      <c r="U253" s="2"/>
      <c r="V253" s="46"/>
      <c r="W253" s="46"/>
      <c r="X253" s="2"/>
      <c r="Y253" s="2"/>
      <c r="Z253" s="2"/>
    </row>
    <row r="254" ht="15.75" customHeight="1">
      <c r="A254" s="44"/>
      <c r="B254" s="2"/>
      <c r="C254" s="2"/>
      <c r="D254" s="25"/>
      <c r="E254" s="2"/>
      <c r="F254" s="2"/>
      <c r="G254" s="2"/>
      <c r="H254" s="24"/>
      <c r="I254" s="45"/>
      <c r="J254" s="45"/>
      <c r="K254" s="45"/>
      <c r="L254" s="45"/>
      <c r="M254" s="45"/>
      <c r="N254" s="2"/>
      <c r="O254" s="24"/>
      <c r="P254" s="24"/>
      <c r="Q254" s="2"/>
      <c r="R254" s="2"/>
      <c r="S254" s="2"/>
      <c r="T254" s="2"/>
      <c r="U254" s="2"/>
      <c r="V254" s="46"/>
      <c r="W254" s="46"/>
      <c r="X254" s="2"/>
      <c r="Y254" s="2"/>
      <c r="Z254" s="2"/>
    </row>
    <row r="255" ht="15.75" customHeight="1">
      <c r="A255" s="44"/>
      <c r="B255" s="2"/>
      <c r="C255" s="2"/>
      <c r="D255" s="25"/>
      <c r="E255" s="2"/>
      <c r="F255" s="2"/>
      <c r="G255" s="2"/>
      <c r="H255" s="24"/>
      <c r="I255" s="45"/>
      <c r="J255" s="45"/>
      <c r="K255" s="45"/>
      <c r="L255" s="45"/>
      <c r="M255" s="45"/>
      <c r="N255" s="2"/>
      <c r="O255" s="24"/>
      <c r="P255" s="24"/>
      <c r="Q255" s="2"/>
      <c r="R255" s="2"/>
      <c r="S255" s="2"/>
      <c r="T255" s="2"/>
      <c r="U255" s="2"/>
      <c r="V255" s="46"/>
      <c r="W255" s="46"/>
      <c r="X255" s="2"/>
      <c r="Y255" s="2"/>
      <c r="Z255" s="2"/>
    </row>
    <row r="256" ht="15.75" customHeight="1">
      <c r="A256" s="44"/>
      <c r="B256" s="2"/>
      <c r="C256" s="2"/>
      <c r="D256" s="25"/>
      <c r="E256" s="2"/>
      <c r="F256" s="2"/>
      <c r="G256" s="2"/>
      <c r="H256" s="24"/>
      <c r="I256" s="45"/>
      <c r="J256" s="45"/>
      <c r="K256" s="45"/>
      <c r="L256" s="45"/>
      <c r="M256" s="45"/>
      <c r="N256" s="2"/>
      <c r="O256" s="24"/>
      <c r="P256" s="24"/>
      <c r="Q256" s="2"/>
      <c r="R256" s="2"/>
      <c r="S256" s="2"/>
      <c r="T256" s="2"/>
      <c r="U256" s="2"/>
      <c r="V256" s="46"/>
      <c r="W256" s="46"/>
      <c r="X256" s="2"/>
      <c r="Y256" s="2"/>
      <c r="Z256" s="2"/>
    </row>
    <row r="257" ht="15.75" customHeight="1">
      <c r="A257" s="44"/>
      <c r="B257" s="2"/>
      <c r="C257" s="2"/>
      <c r="D257" s="25"/>
      <c r="E257" s="2"/>
      <c r="F257" s="2"/>
      <c r="G257" s="2"/>
      <c r="H257" s="24"/>
      <c r="I257" s="45"/>
      <c r="J257" s="45"/>
      <c r="K257" s="45"/>
      <c r="L257" s="45"/>
      <c r="M257" s="45"/>
      <c r="N257" s="2"/>
      <c r="O257" s="24"/>
      <c r="P257" s="24"/>
      <c r="Q257" s="2"/>
      <c r="R257" s="2"/>
      <c r="S257" s="2"/>
      <c r="T257" s="2"/>
      <c r="U257" s="2"/>
      <c r="V257" s="46"/>
      <c r="W257" s="46"/>
      <c r="X257" s="2"/>
      <c r="Y257" s="2"/>
      <c r="Z257" s="2"/>
    </row>
    <row r="258" ht="15.75" customHeight="1">
      <c r="A258" s="44"/>
      <c r="B258" s="2"/>
      <c r="C258" s="2"/>
      <c r="D258" s="25"/>
      <c r="E258" s="2"/>
      <c r="F258" s="2"/>
      <c r="G258" s="2"/>
      <c r="H258" s="24"/>
      <c r="I258" s="45"/>
      <c r="J258" s="45"/>
      <c r="K258" s="45"/>
      <c r="L258" s="45"/>
      <c r="M258" s="45"/>
      <c r="N258" s="2"/>
      <c r="O258" s="24"/>
      <c r="P258" s="24"/>
      <c r="Q258" s="2"/>
      <c r="R258" s="2"/>
      <c r="S258" s="2"/>
      <c r="T258" s="2"/>
      <c r="U258" s="2"/>
      <c r="V258" s="46"/>
      <c r="W258" s="46"/>
      <c r="X258" s="2"/>
      <c r="Y258" s="2"/>
      <c r="Z258" s="2"/>
    </row>
    <row r="259" ht="15.75" customHeight="1">
      <c r="A259" s="44"/>
      <c r="B259" s="2"/>
      <c r="C259" s="2"/>
      <c r="D259" s="25"/>
      <c r="E259" s="2"/>
      <c r="F259" s="2"/>
      <c r="G259" s="2"/>
      <c r="H259" s="24"/>
      <c r="I259" s="45"/>
      <c r="J259" s="45"/>
      <c r="K259" s="45"/>
      <c r="L259" s="45"/>
      <c r="M259" s="45"/>
      <c r="N259" s="2"/>
      <c r="O259" s="24"/>
      <c r="P259" s="24"/>
      <c r="Q259" s="2"/>
      <c r="R259" s="2"/>
      <c r="S259" s="2"/>
      <c r="T259" s="2"/>
      <c r="U259" s="2"/>
      <c r="V259" s="46"/>
      <c r="W259" s="46"/>
      <c r="X259" s="2"/>
      <c r="Y259" s="2"/>
      <c r="Z259" s="2"/>
    </row>
    <row r="260" ht="15.75" customHeight="1">
      <c r="A260" s="44"/>
      <c r="B260" s="2"/>
      <c r="C260" s="2"/>
      <c r="D260" s="25"/>
      <c r="E260" s="2"/>
      <c r="F260" s="2"/>
      <c r="G260" s="2"/>
      <c r="H260" s="24"/>
      <c r="I260" s="45"/>
      <c r="J260" s="45"/>
      <c r="K260" s="45"/>
      <c r="L260" s="45"/>
      <c r="M260" s="45"/>
      <c r="N260" s="2"/>
      <c r="O260" s="24"/>
      <c r="P260" s="24"/>
      <c r="Q260" s="2"/>
      <c r="R260" s="2"/>
      <c r="S260" s="2"/>
      <c r="T260" s="2"/>
      <c r="U260" s="2"/>
      <c r="V260" s="46"/>
      <c r="W260" s="46"/>
      <c r="X260" s="2"/>
      <c r="Y260" s="2"/>
      <c r="Z260" s="2"/>
    </row>
    <row r="261" ht="15.75" customHeight="1">
      <c r="A261" s="44"/>
      <c r="B261" s="2"/>
      <c r="C261" s="2"/>
      <c r="D261" s="25"/>
      <c r="E261" s="2"/>
      <c r="F261" s="2"/>
      <c r="G261" s="2"/>
      <c r="H261" s="24"/>
      <c r="I261" s="45"/>
      <c r="J261" s="45"/>
      <c r="K261" s="45"/>
      <c r="L261" s="45"/>
      <c r="M261" s="45"/>
      <c r="N261" s="2"/>
      <c r="O261" s="24"/>
      <c r="P261" s="24"/>
      <c r="Q261" s="2"/>
      <c r="R261" s="2"/>
      <c r="S261" s="2"/>
      <c r="T261" s="2"/>
      <c r="U261" s="2"/>
      <c r="V261" s="46"/>
      <c r="W261" s="46"/>
      <c r="X261" s="2"/>
      <c r="Y261" s="2"/>
      <c r="Z261" s="2"/>
    </row>
    <row r="262" ht="15.75" customHeight="1">
      <c r="A262" s="44"/>
      <c r="B262" s="2"/>
      <c r="C262" s="2"/>
      <c r="D262" s="25"/>
      <c r="E262" s="2"/>
      <c r="F262" s="2"/>
      <c r="G262" s="2"/>
      <c r="H262" s="24"/>
      <c r="I262" s="45"/>
      <c r="J262" s="45"/>
      <c r="K262" s="45"/>
      <c r="L262" s="45"/>
      <c r="M262" s="45"/>
      <c r="N262" s="2"/>
      <c r="O262" s="24"/>
      <c r="P262" s="24"/>
      <c r="Q262" s="2"/>
      <c r="R262" s="2"/>
      <c r="S262" s="2"/>
      <c r="T262" s="2"/>
      <c r="U262" s="2"/>
      <c r="V262" s="46"/>
      <c r="W262" s="46"/>
      <c r="X262" s="2"/>
      <c r="Y262" s="2"/>
      <c r="Z262" s="2"/>
    </row>
    <row r="263" ht="15.75" customHeight="1">
      <c r="A263" s="44"/>
      <c r="B263" s="2"/>
      <c r="C263" s="2"/>
      <c r="D263" s="25"/>
      <c r="E263" s="2"/>
      <c r="F263" s="2"/>
      <c r="G263" s="2"/>
      <c r="H263" s="24"/>
      <c r="I263" s="45"/>
      <c r="J263" s="45"/>
      <c r="K263" s="45"/>
      <c r="L263" s="45"/>
      <c r="M263" s="45"/>
      <c r="N263" s="2"/>
      <c r="O263" s="24"/>
      <c r="P263" s="24"/>
      <c r="Q263" s="2"/>
      <c r="R263" s="2"/>
      <c r="S263" s="2"/>
      <c r="T263" s="2"/>
      <c r="U263" s="2"/>
      <c r="V263" s="46"/>
      <c r="W263" s="46"/>
      <c r="X263" s="2"/>
      <c r="Y263" s="2"/>
      <c r="Z263" s="2"/>
    </row>
    <row r="264" ht="15.75" customHeight="1">
      <c r="A264" s="44"/>
      <c r="B264" s="2"/>
      <c r="C264" s="2"/>
      <c r="D264" s="25"/>
      <c r="E264" s="2"/>
      <c r="F264" s="2"/>
      <c r="G264" s="2"/>
      <c r="H264" s="24"/>
      <c r="I264" s="45"/>
      <c r="J264" s="45"/>
      <c r="K264" s="45"/>
      <c r="L264" s="45"/>
      <c r="M264" s="45"/>
      <c r="N264" s="2"/>
      <c r="O264" s="24"/>
      <c r="P264" s="24"/>
      <c r="Q264" s="2"/>
      <c r="R264" s="2"/>
      <c r="S264" s="2"/>
      <c r="T264" s="2"/>
      <c r="U264" s="2"/>
      <c r="V264" s="46"/>
      <c r="W264" s="46"/>
      <c r="X264" s="2"/>
      <c r="Y264" s="2"/>
      <c r="Z264" s="2"/>
    </row>
    <row r="265" ht="15.75" customHeight="1">
      <c r="A265" s="44"/>
      <c r="B265" s="2"/>
      <c r="C265" s="2"/>
      <c r="D265" s="25"/>
      <c r="E265" s="2"/>
      <c r="F265" s="2"/>
      <c r="G265" s="2"/>
      <c r="H265" s="24"/>
      <c r="I265" s="45"/>
      <c r="J265" s="45"/>
      <c r="K265" s="45"/>
      <c r="L265" s="45"/>
      <c r="M265" s="45"/>
      <c r="N265" s="2"/>
      <c r="O265" s="24"/>
      <c r="P265" s="24"/>
      <c r="Q265" s="2"/>
      <c r="R265" s="2"/>
      <c r="S265" s="2"/>
      <c r="T265" s="2"/>
      <c r="U265" s="2"/>
      <c r="V265" s="46"/>
      <c r="W265" s="46"/>
      <c r="X265" s="2"/>
      <c r="Y265" s="2"/>
      <c r="Z265" s="2"/>
    </row>
    <row r="266" ht="15.75" customHeight="1">
      <c r="A266" s="44"/>
      <c r="B266" s="2"/>
      <c r="C266" s="2"/>
      <c r="D266" s="25"/>
      <c r="E266" s="2"/>
      <c r="F266" s="2"/>
      <c r="G266" s="2"/>
      <c r="H266" s="24"/>
      <c r="I266" s="45"/>
      <c r="J266" s="45"/>
      <c r="K266" s="45"/>
      <c r="L266" s="45"/>
      <c r="M266" s="45"/>
      <c r="N266" s="2"/>
      <c r="O266" s="24"/>
      <c r="P266" s="24"/>
      <c r="Q266" s="2"/>
      <c r="R266" s="2"/>
      <c r="S266" s="2"/>
      <c r="T266" s="2"/>
      <c r="U266" s="2"/>
      <c r="V266" s="46"/>
      <c r="W266" s="46"/>
      <c r="X266" s="2"/>
      <c r="Y266" s="2"/>
      <c r="Z266" s="2"/>
    </row>
    <row r="267" ht="15.75" customHeight="1">
      <c r="A267" s="44"/>
      <c r="B267" s="2"/>
      <c r="C267" s="2"/>
      <c r="D267" s="25"/>
      <c r="E267" s="2"/>
      <c r="F267" s="2"/>
      <c r="G267" s="2"/>
      <c r="H267" s="24"/>
      <c r="I267" s="45"/>
      <c r="J267" s="45"/>
      <c r="K267" s="45"/>
      <c r="L267" s="45"/>
      <c r="M267" s="45"/>
      <c r="N267" s="2"/>
      <c r="O267" s="24"/>
      <c r="P267" s="24"/>
      <c r="Q267" s="2"/>
      <c r="R267" s="2"/>
      <c r="S267" s="2"/>
      <c r="T267" s="2"/>
      <c r="U267" s="2"/>
      <c r="V267" s="46"/>
      <c r="W267" s="46"/>
      <c r="X267" s="2"/>
      <c r="Y267" s="2"/>
      <c r="Z267" s="2"/>
    </row>
    <row r="268" ht="15.75" customHeight="1">
      <c r="A268" s="44"/>
      <c r="B268" s="2"/>
      <c r="C268" s="2"/>
      <c r="D268" s="25"/>
      <c r="E268" s="2"/>
      <c r="F268" s="2"/>
      <c r="G268" s="2"/>
      <c r="H268" s="24"/>
      <c r="I268" s="45"/>
      <c r="J268" s="45"/>
      <c r="K268" s="45"/>
      <c r="L268" s="45"/>
      <c r="M268" s="45"/>
      <c r="N268" s="2"/>
      <c r="O268" s="24"/>
      <c r="P268" s="24"/>
      <c r="Q268" s="2"/>
      <c r="R268" s="2"/>
      <c r="S268" s="2"/>
      <c r="T268" s="2"/>
      <c r="U268" s="2"/>
      <c r="V268" s="46"/>
      <c r="W268" s="46"/>
      <c r="X268" s="2"/>
      <c r="Y268" s="2"/>
      <c r="Z268" s="2"/>
    </row>
    <row r="269" ht="15.75" customHeight="1">
      <c r="A269" s="44"/>
      <c r="B269" s="2"/>
      <c r="C269" s="2"/>
      <c r="D269" s="25"/>
      <c r="E269" s="2"/>
      <c r="F269" s="2"/>
      <c r="G269" s="2"/>
      <c r="H269" s="24"/>
      <c r="I269" s="45"/>
      <c r="J269" s="45"/>
      <c r="K269" s="45"/>
      <c r="L269" s="45"/>
      <c r="M269" s="45"/>
      <c r="N269" s="2"/>
      <c r="O269" s="24"/>
      <c r="P269" s="24"/>
      <c r="Q269" s="2"/>
      <c r="R269" s="2"/>
      <c r="S269" s="2"/>
      <c r="T269" s="2"/>
      <c r="U269" s="2"/>
      <c r="V269" s="46"/>
      <c r="W269" s="46"/>
      <c r="X269" s="2"/>
      <c r="Y269" s="2"/>
      <c r="Z269" s="2"/>
    </row>
    <row r="270" ht="15.75" customHeight="1">
      <c r="A270" s="44"/>
      <c r="B270" s="2"/>
      <c r="C270" s="2"/>
      <c r="D270" s="25"/>
      <c r="E270" s="2"/>
      <c r="F270" s="2"/>
      <c r="G270" s="2"/>
      <c r="H270" s="24"/>
      <c r="I270" s="45"/>
      <c r="J270" s="45"/>
      <c r="K270" s="45"/>
      <c r="L270" s="45"/>
      <c r="M270" s="45"/>
      <c r="N270" s="2"/>
      <c r="O270" s="24"/>
      <c r="P270" s="24"/>
      <c r="Q270" s="2"/>
      <c r="R270" s="2"/>
      <c r="S270" s="2"/>
      <c r="T270" s="2"/>
      <c r="U270" s="2"/>
      <c r="V270" s="46"/>
      <c r="W270" s="46"/>
      <c r="X270" s="2"/>
      <c r="Y270" s="2"/>
      <c r="Z270" s="2"/>
    </row>
    <row r="271" ht="15.75" customHeight="1">
      <c r="A271" s="44"/>
      <c r="B271" s="2"/>
      <c r="C271" s="2"/>
      <c r="D271" s="25"/>
      <c r="E271" s="2"/>
      <c r="F271" s="2"/>
      <c r="G271" s="2"/>
      <c r="H271" s="24"/>
      <c r="I271" s="45"/>
      <c r="J271" s="45"/>
      <c r="K271" s="45"/>
      <c r="L271" s="45"/>
      <c r="M271" s="45"/>
      <c r="N271" s="2"/>
      <c r="O271" s="24"/>
      <c r="P271" s="24"/>
      <c r="Q271" s="2"/>
      <c r="R271" s="2"/>
      <c r="S271" s="2"/>
      <c r="T271" s="2"/>
      <c r="U271" s="2"/>
      <c r="V271" s="46"/>
      <c r="W271" s="46"/>
      <c r="X271" s="2"/>
      <c r="Y271" s="2"/>
      <c r="Z271" s="2"/>
    </row>
    <row r="272" ht="15.75" customHeight="1">
      <c r="A272" s="44"/>
      <c r="B272" s="2"/>
      <c r="C272" s="2"/>
      <c r="D272" s="25"/>
      <c r="E272" s="2"/>
      <c r="F272" s="2"/>
      <c r="G272" s="2"/>
      <c r="H272" s="24"/>
      <c r="I272" s="45"/>
      <c r="J272" s="45"/>
      <c r="K272" s="45"/>
      <c r="L272" s="45"/>
      <c r="M272" s="45"/>
      <c r="N272" s="2"/>
      <c r="O272" s="24"/>
      <c r="P272" s="24"/>
      <c r="Q272" s="2"/>
      <c r="R272" s="2"/>
      <c r="S272" s="2"/>
      <c r="T272" s="2"/>
      <c r="U272" s="2"/>
      <c r="V272" s="46"/>
      <c r="W272" s="46"/>
      <c r="X272" s="2"/>
      <c r="Y272" s="2"/>
      <c r="Z272" s="2"/>
    </row>
    <row r="273" ht="15.75" customHeight="1">
      <c r="A273" s="44"/>
      <c r="B273" s="2"/>
      <c r="C273" s="2"/>
      <c r="D273" s="25"/>
      <c r="E273" s="2"/>
      <c r="F273" s="2"/>
      <c r="G273" s="2"/>
      <c r="H273" s="24"/>
      <c r="I273" s="45"/>
      <c r="J273" s="45"/>
      <c r="K273" s="45"/>
      <c r="L273" s="45"/>
      <c r="M273" s="45"/>
      <c r="N273" s="2"/>
      <c r="O273" s="24"/>
      <c r="P273" s="24"/>
      <c r="Q273" s="2"/>
      <c r="R273" s="2"/>
      <c r="S273" s="2"/>
      <c r="T273" s="2"/>
      <c r="U273" s="2"/>
      <c r="V273" s="46"/>
      <c r="W273" s="46"/>
      <c r="X273" s="2"/>
      <c r="Y273" s="2"/>
      <c r="Z273" s="2"/>
    </row>
    <row r="274" ht="15.75" customHeight="1">
      <c r="A274" s="44"/>
      <c r="B274" s="2"/>
      <c r="C274" s="2"/>
      <c r="D274" s="25"/>
      <c r="E274" s="2"/>
      <c r="F274" s="2"/>
      <c r="G274" s="2"/>
      <c r="H274" s="24"/>
      <c r="I274" s="45"/>
      <c r="J274" s="45"/>
      <c r="K274" s="45"/>
      <c r="L274" s="45"/>
      <c r="M274" s="45"/>
      <c r="N274" s="2"/>
      <c r="O274" s="24"/>
      <c r="P274" s="24"/>
      <c r="Q274" s="2"/>
      <c r="R274" s="2"/>
      <c r="S274" s="2"/>
      <c r="T274" s="2"/>
      <c r="U274" s="2"/>
      <c r="V274" s="46"/>
      <c r="W274" s="46"/>
      <c r="X274" s="2"/>
      <c r="Y274" s="2"/>
      <c r="Z274" s="2"/>
    </row>
    <row r="275" ht="15.75" customHeight="1">
      <c r="A275" s="44"/>
      <c r="B275" s="2"/>
      <c r="C275" s="2"/>
      <c r="D275" s="25"/>
      <c r="E275" s="2"/>
      <c r="F275" s="2"/>
      <c r="G275" s="2"/>
      <c r="H275" s="24"/>
      <c r="I275" s="45"/>
      <c r="J275" s="45"/>
      <c r="K275" s="45"/>
      <c r="L275" s="45"/>
      <c r="M275" s="45"/>
      <c r="N275" s="2"/>
      <c r="O275" s="24"/>
      <c r="P275" s="24"/>
      <c r="Q275" s="2"/>
      <c r="R275" s="2"/>
      <c r="S275" s="2"/>
      <c r="T275" s="2"/>
      <c r="U275" s="2"/>
      <c r="V275" s="46"/>
      <c r="W275" s="46"/>
      <c r="X275" s="2"/>
      <c r="Y275" s="2"/>
      <c r="Z275" s="2"/>
    </row>
    <row r="276" ht="15.75" customHeight="1">
      <c r="A276" s="44"/>
      <c r="B276" s="2"/>
      <c r="C276" s="2"/>
      <c r="D276" s="25"/>
      <c r="E276" s="2"/>
      <c r="F276" s="2"/>
      <c r="G276" s="2"/>
      <c r="H276" s="24"/>
      <c r="I276" s="45"/>
      <c r="J276" s="45"/>
      <c r="K276" s="45"/>
      <c r="L276" s="45"/>
      <c r="M276" s="45"/>
      <c r="N276" s="2"/>
      <c r="O276" s="24"/>
      <c r="P276" s="24"/>
      <c r="Q276" s="2"/>
      <c r="R276" s="2"/>
      <c r="S276" s="2"/>
      <c r="T276" s="2"/>
      <c r="U276" s="2"/>
      <c r="V276" s="46"/>
      <c r="W276" s="46"/>
      <c r="X276" s="2"/>
      <c r="Y276" s="2"/>
      <c r="Z276" s="2"/>
    </row>
    <row r="277" ht="15.75" customHeight="1">
      <c r="A277" s="44"/>
      <c r="B277" s="2"/>
      <c r="C277" s="2"/>
      <c r="D277" s="25"/>
      <c r="E277" s="2"/>
      <c r="F277" s="2"/>
      <c r="G277" s="2"/>
      <c r="H277" s="24"/>
      <c r="I277" s="45"/>
      <c r="J277" s="45"/>
      <c r="K277" s="45"/>
      <c r="L277" s="45"/>
      <c r="M277" s="45"/>
      <c r="N277" s="2"/>
      <c r="O277" s="24"/>
      <c r="P277" s="24"/>
      <c r="Q277" s="2"/>
      <c r="R277" s="2"/>
      <c r="S277" s="2"/>
      <c r="T277" s="2"/>
      <c r="U277" s="2"/>
      <c r="V277" s="46"/>
      <c r="W277" s="46"/>
      <c r="X277" s="2"/>
      <c r="Y277" s="2"/>
      <c r="Z277" s="2"/>
    </row>
    <row r="278" ht="15.75" customHeight="1">
      <c r="A278" s="44"/>
      <c r="B278" s="2"/>
      <c r="C278" s="2"/>
      <c r="D278" s="25"/>
      <c r="E278" s="2"/>
      <c r="F278" s="2"/>
      <c r="G278" s="2"/>
      <c r="H278" s="24"/>
      <c r="I278" s="45"/>
      <c r="J278" s="45"/>
      <c r="K278" s="45"/>
      <c r="L278" s="45"/>
      <c r="M278" s="45"/>
      <c r="N278" s="2"/>
      <c r="O278" s="24"/>
      <c r="P278" s="24"/>
      <c r="Q278" s="2"/>
      <c r="R278" s="2"/>
      <c r="S278" s="2"/>
      <c r="T278" s="2"/>
      <c r="U278" s="2"/>
      <c r="V278" s="46"/>
      <c r="W278" s="46"/>
      <c r="X278" s="2"/>
      <c r="Y278" s="2"/>
      <c r="Z278" s="2"/>
    </row>
    <row r="279" ht="15.75" customHeight="1">
      <c r="A279" s="44"/>
      <c r="B279" s="2"/>
      <c r="C279" s="2"/>
      <c r="D279" s="25"/>
      <c r="E279" s="2"/>
      <c r="F279" s="2"/>
      <c r="G279" s="2"/>
      <c r="H279" s="24"/>
      <c r="I279" s="45"/>
      <c r="J279" s="45"/>
      <c r="K279" s="45"/>
      <c r="L279" s="45"/>
      <c r="M279" s="45"/>
      <c r="N279" s="2"/>
      <c r="O279" s="24"/>
      <c r="P279" s="24"/>
      <c r="Q279" s="2"/>
      <c r="R279" s="2"/>
      <c r="S279" s="2"/>
      <c r="T279" s="2"/>
      <c r="U279" s="2"/>
      <c r="V279" s="46"/>
      <c r="W279" s="46"/>
      <c r="X279" s="2"/>
      <c r="Y279" s="2"/>
      <c r="Z279" s="2"/>
    </row>
    <row r="280" ht="15.75" customHeight="1">
      <c r="A280" s="44"/>
      <c r="B280" s="2"/>
      <c r="C280" s="2"/>
      <c r="D280" s="25"/>
      <c r="E280" s="2"/>
      <c r="F280" s="2"/>
      <c r="G280" s="2"/>
      <c r="H280" s="24"/>
      <c r="I280" s="45"/>
      <c r="J280" s="45"/>
      <c r="K280" s="45"/>
      <c r="L280" s="45"/>
      <c r="M280" s="45"/>
      <c r="N280" s="2"/>
      <c r="O280" s="24"/>
      <c r="P280" s="24"/>
      <c r="Q280" s="2"/>
      <c r="R280" s="2"/>
      <c r="S280" s="2"/>
      <c r="T280" s="2"/>
      <c r="U280" s="2"/>
      <c r="V280" s="46"/>
      <c r="W280" s="46"/>
      <c r="X280" s="2"/>
      <c r="Y280" s="2"/>
      <c r="Z280" s="2"/>
    </row>
    <row r="281" ht="15.75" customHeight="1">
      <c r="A281" s="44"/>
      <c r="B281" s="2"/>
      <c r="C281" s="2"/>
      <c r="D281" s="25"/>
      <c r="E281" s="2"/>
      <c r="F281" s="2"/>
      <c r="G281" s="2"/>
      <c r="H281" s="24"/>
      <c r="I281" s="45"/>
      <c r="J281" s="45"/>
      <c r="K281" s="45"/>
      <c r="L281" s="45"/>
      <c r="M281" s="45"/>
      <c r="N281" s="2"/>
      <c r="O281" s="24"/>
      <c r="P281" s="24"/>
      <c r="Q281" s="2"/>
      <c r="R281" s="2"/>
      <c r="S281" s="2"/>
      <c r="T281" s="2"/>
      <c r="U281" s="2"/>
      <c r="V281" s="46"/>
      <c r="W281" s="46"/>
      <c r="X281" s="2"/>
      <c r="Y281" s="2"/>
      <c r="Z281" s="2"/>
    </row>
    <row r="282" ht="15.75" customHeight="1">
      <c r="A282" s="44"/>
      <c r="B282" s="2"/>
      <c r="C282" s="2"/>
      <c r="D282" s="25"/>
      <c r="E282" s="2"/>
      <c r="F282" s="2"/>
      <c r="G282" s="2"/>
      <c r="H282" s="24"/>
      <c r="I282" s="45"/>
      <c r="J282" s="45"/>
      <c r="K282" s="45"/>
      <c r="L282" s="45"/>
      <c r="M282" s="45"/>
      <c r="N282" s="2"/>
      <c r="O282" s="24"/>
      <c r="P282" s="24"/>
      <c r="Q282" s="2"/>
      <c r="R282" s="2"/>
      <c r="S282" s="2"/>
      <c r="T282" s="2"/>
      <c r="U282" s="2"/>
      <c r="V282" s="46"/>
      <c r="W282" s="46"/>
      <c r="X282" s="2"/>
      <c r="Y282" s="2"/>
      <c r="Z282" s="2"/>
    </row>
    <row r="283" ht="15.75" customHeight="1">
      <c r="A283" s="44"/>
      <c r="B283" s="2"/>
      <c r="C283" s="2"/>
      <c r="D283" s="25"/>
      <c r="E283" s="2"/>
      <c r="F283" s="2"/>
      <c r="G283" s="2"/>
      <c r="H283" s="24"/>
      <c r="I283" s="45"/>
      <c r="J283" s="45"/>
      <c r="K283" s="45"/>
      <c r="L283" s="45"/>
      <c r="M283" s="45"/>
      <c r="N283" s="2"/>
      <c r="O283" s="24"/>
      <c r="P283" s="24"/>
      <c r="Q283" s="2"/>
      <c r="R283" s="2"/>
      <c r="S283" s="2"/>
      <c r="T283" s="2"/>
      <c r="U283" s="2"/>
      <c r="V283" s="46"/>
      <c r="W283" s="46"/>
      <c r="X283" s="2"/>
      <c r="Y283" s="2"/>
      <c r="Z283" s="2"/>
    </row>
    <row r="284" ht="15.75" customHeight="1">
      <c r="A284" s="44"/>
      <c r="B284" s="2"/>
      <c r="C284" s="2"/>
      <c r="D284" s="25"/>
      <c r="E284" s="2"/>
      <c r="F284" s="2"/>
      <c r="G284" s="2"/>
      <c r="H284" s="24"/>
      <c r="I284" s="45"/>
      <c r="J284" s="45"/>
      <c r="K284" s="45"/>
      <c r="L284" s="45"/>
      <c r="M284" s="45"/>
      <c r="N284" s="2"/>
      <c r="O284" s="24"/>
      <c r="P284" s="24"/>
      <c r="Q284" s="2"/>
      <c r="R284" s="2"/>
      <c r="S284" s="2"/>
      <c r="T284" s="2"/>
      <c r="U284" s="2"/>
      <c r="V284" s="46"/>
      <c r="W284" s="46"/>
      <c r="X284" s="2"/>
      <c r="Y284" s="2"/>
      <c r="Z284" s="2"/>
    </row>
    <row r="285" ht="15.75" customHeight="1">
      <c r="A285" s="44"/>
      <c r="B285" s="2"/>
      <c r="C285" s="2"/>
      <c r="D285" s="25"/>
      <c r="E285" s="2"/>
      <c r="F285" s="2"/>
      <c r="G285" s="2"/>
      <c r="H285" s="24"/>
      <c r="I285" s="45"/>
      <c r="J285" s="45"/>
      <c r="K285" s="45"/>
      <c r="L285" s="45"/>
      <c r="M285" s="45"/>
      <c r="N285" s="2"/>
      <c r="O285" s="24"/>
      <c r="P285" s="24"/>
      <c r="Q285" s="2"/>
      <c r="R285" s="2"/>
      <c r="S285" s="2"/>
      <c r="T285" s="2"/>
      <c r="U285" s="2"/>
      <c r="V285" s="46"/>
      <c r="W285" s="46"/>
      <c r="X285" s="2"/>
      <c r="Y285" s="2"/>
      <c r="Z285" s="2"/>
    </row>
    <row r="286" ht="15.75" customHeight="1">
      <c r="A286" s="44"/>
      <c r="B286" s="2"/>
      <c r="C286" s="2"/>
      <c r="D286" s="25"/>
      <c r="E286" s="2"/>
      <c r="F286" s="2"/>
      <c r="G286" s="2"/>
      <c r="H286" s="24"/>
      <c r="I286" s="45"/>
      <c r="J286" s="45"/>
      <c r="K286" s="45"/>
      <c r="L286" s="45"/>
      <c r="M286" s="45"/>
      <c r="N286" s="2"/>
      <c r="O286" s="24"/>
      <c r="P286" s="24"/>
      <c r="Q286" s="2"/>
      <c r="R286" s="2"/>
      <c r="S286" s="2"/>
      <c r="T286" s="2"/>
      <c r="U286" s="2"/>
      <c r="V286" s="46"/>
      <c r="W286" s="46"/>
      <c r="X286" s="2"/>
      <c r="Y286" s="2"/>
      <c r="Z286" s="2"/>
    </row>
    <row r="287" ht="15.75" customHeight="1">
      <c r="A287" s="44"/>
      <c r="B287" s="2"/>
      <c r="C287" s="2"/>
      <c r="D287" s="25"/>
      <c r="E287" s="2"/>
      <c r="F287" s="2"/>
      <c r="G287" s="2"/>
      <c r="H287" s="24"/>
      <c r="I287" s="45"/>
      <c r="J287" s="45"/>
      <c r="K287" s="45"/>
      <c r="L287" s="45"/>
      <c r="M287" s="45"/>
      <c r="N287" s="2"/>
      <c r="O287" s="24"/>
      <c r="P287" s="24"/>
      <c r="Q287" s="2"/>
      <c r="R287" s="2"/>
      <c r="S287" s="2"/>
      <c r="T287" s="2"/>
      <c r="U287" s="2"/>
      <c r="V287" s="46"/>
      <c r="W287" s="46"/>
      <c r="X287" s="2"/>
      <c r="Y287" s="2"/>
      <c r="Z287" s="2"/>
    </row>
    <row r="288" ht="15.75" customHeight="1">
      <c r="A288" s="44"/>
      <c r="B288" s="2"/>
      <c r="C288" s="2"/>
      <c r="D288" s="25"/>
      <c r="E288" s="2"/>
      <c r="F288" s="2"/>
      <c r="G288" s="2"/>
      <c r="H288" s="24"/>
      <c r="I288" s="45"/>
      <c r="J288" s="45"/>
      <c r="K288" s="45"/>
      <c r="L288" s="45"/>
      <c r="M288" s="45"/>
      <c r="N288" s="2"/>
      <c r="O288" s="24"/>
      <c r="P288" s="24"/>
      <c r="Q288" s="2"/>
      <c r="R288" s="2"/>
      <c r="S288" s="2"/>
      <c r="T288" s="2"/>
      <c r="U288" s="2"/>
      <c r="V288" s="46"/>
      <c r="W288" s="46"/>
      <c r="X288" s="2"/>
      <c r="Y288" s="2"/>
      <c r="Z288" s="2"/>
    </row>
    <row r="289" ht="15.75" customHeight="1">
      <c r="A289" s="44"/>
      <c r="B289" s="2"/>
      <c r="C289" s="2"/>
      <c r="D289" s="25"/>
      <c r="E289" s="2"/>
      <c r="F289" s="2"/>
      <c r="G289" s="2"/>
      <c r="H289" s="24"/>
      <c r="I289" s="45"/>
      <c r="J289" s="45"/>
      <c r="K289" s="45"/>
      <c r="L289" s="45"/>
      <c r="M289" s="45"/>
      <c r="N289" s="2"/>
      <c r="O289" s="24"/>
      <c r="P289" s="24"/>
      <c r="Q289" s="2"/>
      <c r="R289" s="2"/>
      <c r="S289" s="2"/>
      <c r="T289" s="2"/>
      <c r="U289" s="2"/>
      <c r="V289" s="46"/>
      <c r="W289" s="46"/>
      <c r="X289" s="2"/>
      <c r="Y289" s="2"/>
      <c r="Z289" s="2"/>
    </row>
    <row r="290" ht="15.75" customHeight="1">
      <c r="A290" s="44"/>
      <c r="B290" s="2"/>
      <c r="C290" s="2"/>
      <c r="D290" s="25"/>
      <c r="E290" s="2"/>
      <c r="F290" s="2"/>
      <c r="G290" s="2"/>
      <c r="H290" s="24"/>
      <c r="I290" s="45"/>
      <c r="J290" s="45"/>
      <c r="K290" s="45"/>
      <c r="L290" s="45"/>
      <c r="M290" s="45"/>
      <c r="N290" s="2"/>
      <c r="O290" s="24"/>
      <c r="P290" s="24"/>
      <c r="Q290" s="2"/>
      <c r="R290" s="2"/>
      <c r="S290" s="2"/>
      <c r="T290" s="2"/>
      <c r="U290" s="2"/>
      <c r="V290" s="46"/>
      <c r="W290" s="46"/>
      <c r="X290" s="2"/>
      <c r="Y290" s="2"/>
      <c r="Z290" s="2"/>
    </row>
    <row r="291" ht="15.75" customHeight="1">
      <c r="A291" s="44"/>
      <c r="B291" s="2"/>
      <c r="C291" s="2"/>
      <c r="D291" s="25"/>
      <c r="E291" s="2"/>
      <c r="F291" s="2"/>
      <c r="G291" s="2"/>
      <c r="H291" s="24"/>
      <c r="I291" s="45"/>
      <c r="J291" s="45"/>
      <c r="K291" s="45"/>
      <c r="L291" s="45"/>
      <c r="M291" s="45"/>
      <c r="N291" s="2"/>
      <c r="O291" s="24"/>
      <c r="P291" s="24"/>
      <c r="Q291" s="2"/>
      <c r="R291" s="2"/>
      <c r="S291" s="2"/>
      <c r="T291" s="2"/>
      <c r="U291" s="2"/>
      <c r="V291" s="46"/>
      <c r="W291" s="46"/>
      <c r="X291" s="2"/>
      <c r="Y291" s="2"/>
      <c r="Z291" s="2"/>
    </row>
    <row r="292" ht="15.75" customHeight="1">
      <c r="A292" s="44"/>
      <c r="B292" s="2"/>
      <c r="C292" s="2"/>
      <c r="D292" s="25"/>
      <c r="E292" s="2"/>
      <c r="F292" s="2"/>
      <c r="G292" s="2"/>
      <c r="H292" s="24"/>
      <c r="I292" s="45"/>
      <c r="J292" s="45"/>
      <c r="K292" s="45"/>
      <c r="L292" s="45"/>
      <c r="M292" s="45"/>
      <c r="N292" s="2"/>
      <c r="O292" s="24"/>
      <c r="P292" s="24"/>
      <c r="Q292" s="2"/>
      <c r="R292" s="2"/>
      <c r="S292" s="2"/>
      <c r="T292" s="2"/>
      <c r="U292" s="2"/>
      <c r="V292" s="46"/>
      <c r="W292" s="46"/>
      <c r="X292" s="2"/>
      <c r="Y292" s="2"/>
      <c r="Z292" s="2"/>
    </row>
    <row r="293" ht="15.75" customHeight="1">
      <c r="A293" s="44"/>
      <c r="B293" s="2"/>
      <c r="C293" s="2"/>
      <c r="D293" s="25"/>
      <c r="E293" s="2"/>
      <c r="F293" s="2"/>
      <c r="G293" s="2"/>
      <c r="H293" s="24"/>
      <c r="I293" s="45"/>
      <c r="J293" s="45"/>
      <c r="K293" s="45"/>
      <c r="L293" s="45"/>
      <c r="M293" s="45"/>
      <c r="N293" s="2"/>
      <c r="O293" s="24"/>
      <c r="P293" s="24"/>
      <c r="Q293" s="2"/>
      <c r="R293" s="2"/>
      <c r="S293" s="2"/>
      <c r="T293" s="2"/>
      <c r="U293" s="2"/>
      <c r="V293" s="46"/>
      <c r="W293" s="46"/>
      <c r="X293" s="2"/>
      <c r="Y293" s="2"/>
      <c r="Z293" s="2"/>
    </row>
    <row r="294" ht="15.75" customHeight="1">
      <c r="A294" s="44"/>
      <c r="B294" s="2"/>
      <c r="C294" s="2"/>
      <c r="D294" s="25"/>
      <c r="E294" s="2"/>
      <c r="F294" s="2"/>
      <c r="G294" s="2"/>
      <c r="H294" s="24"/>
      <c r="I294" s="45"/>
      <c r="J294" s="45"/>
      <c r="K294" s="45"/>
      <c r="L294" s="45"/>
      <c r="M294" s="45"/>
      <c r="N294" s="2"/>
      <c r="O294" s="24"/>
      <c r="P294" s="24"/>
      <c r="Q294" s="2"/>
      <c r="R294" s="2"/>
      <c r="S294" s="2"/>
      <c r="T294" s="2"/>
      <c r="U294" s="2"/>
      <c r="V294" s="46"/>
      <c r="W294" s="46"/>
      <c r="X294" s="2"/>
      <c r="Y294" s="2"/>
      <c r="Z294" s="2"/>
    </row>
    <row r="295" ht="15.75" customHeight="1">
      <c r="A295" s="44"/>
      <c r="B295" s="2"/>
      <c r="C295" s="2"/>
      <c r="D295" s="25"/>
      <c r="E295" s="2"/>
      <c r="F295" s="2"/>
      <c r="G295" s="2"/>
      <c r="H295" s="24"/>
      <c r="I295" s="45"/>
      <c r="J295" s="45"/>
      <c r="K295" s="45"/>
      <c r="L295" s="45"/>
      <c r="M295" s="45"/>
      <c r="N295" s="2"/>
      <c r="O295" s="24"/>
      <c r="P295" s="24"/>
      <c r="Q295" s="2"/>
      <c r="R295" s="2"/>
      <c r="S295" s="2"/>
      <c r="T295" s="2"/>
      <c r="U295" s="2"/>
      <c r="V295" s="46"/>
      <c r="W295" s="46"/>
      <c r="X295" s="2"/>
      <c r="Y295" s="2"/>
      <c r="Z295" s="2"/>
    </row>
    <row r="296" ht="15.75" customHeight="1">
      <c r="A296" s="44"/>
      <c r="B296" s="2"/>
      <c r="C296" s="2"/>
      <c r="D296" s="25"/>
      <c r="E296" s="2"/>
      <c r="F296" s="2"/>
      <c r="G296" s="2"/>
      <c r="H296" s="24"/>
      <c r="I296" s="45"/>
      <c r="J296" s="45"/>
      <c r="K296" s="45"/>
      <c r="L296" s="45"/>
      <c r="M296" s="45"/>
      <c r="N296" s="2"/>
      <c r="O296" s="24"/>
      <c r="P296" s="24"/>
      <c r="Q296" s="2"/>
      <c r="R296" s="2"/>
      <c r="S296" s="2"/>
      <c r="T296" s="2"/>
      <c r="U296" s="2"/>
      <c r="V296" s="46"/>
      <c r="W296" s="46"/>
      <c r="X296" s="2"/>
      <c r="Y296" s="2"/>
      <c r="Z296" s="2"/>
    </row>
    <row r="297" ht="15.75" customHeight="1">
      <c r="A297" s="44"/>
      <c r="B297" s="2"/>
      <c r="C297" s="2"/>
      <c r="D297" s="25"/>
      <c r="E297" s="2"/>
      <c r="F297" s="2"/>
      <c r="G297" s="2"/>
      <c r="H297" s="24"/>
      <c r="I297" s="45"/>
      <c r="J297" s="45"/>
      <c r="K297" s="45"/>
      <c r="L297" s="45"/>
      <c r="M297" s="45"/>
      <c r="N297" s="2"/>
      <c r="O297" s="24"/>
      <c r="P297" s="24"/>
      <c r="Q297" s="2"/>
      <c r="R297" s="2"/>
      <c r="S297" s="2"/>
      <c r="T297" s="2"/>
      <c r="U297" s="2"/>
      <c r="V297" s="46"/>
      <c r="W297" s="46"/>
      <c r="X297" s="2"/>
      <c r="Y297" s="2"/>
      <c r="Z297" s="2"/>
    </row>
    <row r="298" ht="15.75" customHeight="1">
      <c r="A298" s="44"/>
      <c r="B298" s="2"/>
      <c r="C298" s="2"/>
      <c r="D298" s="25"/>
      <c r="E298" s="2"/>
      <c r="F298" s="2"/>
      <c r="G298" s="2"/>
      <c r="H298" s="24"/>
      <c r="I298" s="45"/>
      <c r="J298" s="45"/>
      <c r="K298" s="45"/>
      <c r="L298" s="45"/>
      <c r="M298" s="45"/>
      <c r="N298" s="2"/>
      <c r="O298" s="24"/>
      <c r="P298" s="24"/>
      <c r="Q298" s="2"/>
      <c r="R298" s="2"/>
      <c r="S298" s="2"/>
      <c r="T298" s="2"/>
      <c r="U298" s="2"/>
      <c r="V298" s="46"/>
      <c r="W298" s="46"/>
      <c r="X298" s="2"/>
      <c r="Y298" s="2"/>
      <c r="Z298" s="2"/>
    </row>
    <row r="299" ht="15.75" customHeight="1">
      <c r="A299" s="44"/>
      <c r="B299" s="2"/>
      <c r="C299" s="2"/>
      <c r="D299" s="25"/>
      <c r="E299" s="2"/>
      <c r="F299" s="2"/>
      <c r="G299" s="2"/>
      <c r="H299" s="24"/>
      <c r="I299" s="45"/>
      <c r="J299" s="45"/>
      <c r="K299" s="45"/>
      <c r="L299" s="45"/>
      <c r="M299" s="45"/>
      <c r="N299" s="2"/>
      <c r="O299" s="24"/>
      <c r="P299" s="24"/>
      <c r="Q299" s="2"/>
      <c r="R299" s="2"/>
      <c r="S299" s="2"/>
      <c r="T299" s="2"/>
      <c r="U299" s="2"/>
      <c r="V299" s="46"/>
      <c r="W299" s="46"/>
      <c r="X299" s="2"/>
      <c r="Y299" s="2"/>
      <c r="Z299" s="2"/>
    </row>
    <row r="300" ht="15.75" customHeight="1">
      <c r="A300" s="44"/>
      <c r="B300" s="2"/>
      <c r="C300" s="2"/>
      <c r="D300" s="25"/>
      <c r="E300" s="2"/>
      <c r="F300" s="2"/>
      <c r="G300" s="2"/>
      <c r="H300" s="24"/>
      <c r="I300" s="45"/>
      <c r="J300" s="45"/>
      <c r="K300" s="45"/>
      <c r="L300" s="45"/>
      <c r="M300" s="45"/>
      <c r="N300" s="2"/>
      <c r="O300" s="24"/>
      <c r="P300" s="24"/>
      <c r="Q300" s="2"/>
      <c r="R300" s="2"/>
      <c r="S300" s="2"/>
      <c r="T300" s="2"/>
      <c r="U300" s="2"/>
      <c r="V300" s="46"/>
      <c r="W300" s="46"/>
      <c r="X300" s="2"/>
      <c r="Y300" s="2"/>
      <c r="Z300" s="2"/>
    </row>
    <row r="301" ht="15.75" customHeight="1">
      <c r="A301" s="44"/>
      <c r="B301" s="2"/>
      <c r="C301" s="2"/>
      <c r="D301" s="25"/>
      <c r="E301" s="2"/>
      <c r="F301" s="2"/>
      <c r="G301" s="2"/>
      <c r="H301" s="24"/>
      <c r="I301" s="45"/>
      <c r="J301" s="45"/>
      <c r="K301" s="45"/>
      <c r="L301" s="45"/>
      <c r="M301" s="45"/>
      <c r="N301" s="2"/>
      <c r="O301" s="24"/>
      <c r="P301" s="24"/>
      <c r="Q301" s="2"/>
      <c r="R301" s="2"/>
      <c r="S301" s="2"/>
      <c r="T301" s="2"/>
      <c r="U301" s="2"/>
      <c r="V301" s="46"/>
      <c r="W301" s="46"/>
      <c r="X301" s="2"/>
      <c r="Y301" s="2"/>
      <c r="Z301" s="2"/>
    </row>
    <row r="302" ht="15.75" customHeight="1">
      <c r="A302" s="44"/>
      <c r="B302" s="2"/>
      <c r="C302" s="2"/>
      <c r="D302" s="25"/>
      <c r="E302" s="2"/>
      <c r="F302" s="2"/>
      <c r="G302" s="2"/>
      <c r="H302" s="24"/>
      <c r="I302" s="45"/>
      <c r="J302" s="45"/>
      <c r="K302" s="45"/>
      <c r="L302" s="45"/>
      <c r="M302" s="45"/>
      <c r="N302" s="2"/>
      <c r="O302" s="24"/>
      <c r="P302" s="24"/>
      <c r="Q302" s="2"/>
      <c r="R302" s="2"/>
      <c r="S302" s="2"/>
      <c r="T302" s="2"/>
      <c r="U302" s="2"/>
      <c r="V302" s="46"/>
      <c r="W302" s="46"/>
      <c r="X302" s="2"/>
      <c r="Y302" s="2"/>
      <c r="Z302" s="2"/>
    </row>
    <row r="303" ht="15.75" customHeight="1">
      <c r="A303" s="44"/>
      <c r="B303" s="2"/>
      <c r="C303" s="2"/>
      <c r="D303" s="25"/>
      <c r="E303" s="2"/>
      <c r="F303" s="2"/>
      <c r="G303" s="2"/>
      <c r="H303" s="24"/>
      <c r="I303" s="45"/>
      <c r="J303" s="45"/>
      <c r="K303" s="45"/>
      <c r="L303" s="45"/>
      <c r="M303" s="45"/>
      <c r="N303" s="2"/>
      <c r="O303" s="24"/>
      <c r="P303" s="24"/>
      <c r="Q303" s="2"/>
      <c r="R303" s="2"/>
      <c r="S303" s="2"/>
      <c r="T303" s="2"/>
      <c r="U303" s="2"/>
      <c r="V303" s="46"/>
      <c r="W303" s="46"/>
      <c r="X303" s="2"/>
      <c r="Y303" s="2"/>
      <c r="Z303" s="2"/>
    </row>
    <row r="304" ht="15.75" customHeight="1">
      <c r="A304" s="44"/>
      <c r="B304" s="2"/>
      <c r="C304" s="2"/>
      <c r="D304" s="25"/>
      <c r="E304" s="2"/>
      <c r="F304" s="2"/>
      <c r="G304" s="2"/>
      <c r="H304" s="24"/>
      <c r="I304" s="45"/>
      <c r="J304" s="45"/>
      <c r="K304" s="45"/>
      <c r="L304" s="45"/>
      <c r="M304" s="45"/>
      <c r="N304" s="2"/>
      <c r="O304" s="24"/>
      <c r="P304" s="24"/>
      <c r="Q304" s="2"/>
      <c r="R304" s="2"/>
      <c r="S304" s="2"/>
      <c r="T304" s="2"/>
      <c r="U304" s="2"/>
      <c r="V304" s="46"/>
      <c r="W304" s="46"/>
      <c r="X304" s="2"/>
      <c r="Y304" s="2"/>
      <c r="Z304" s="2"/>
    </row>
    <row r="305" ht="15.75" customHeight="1">
      <c r="A305" s="44"/>
      <c r="B305" s="2"/>
      <c r="C305" s="2"/>
      <c r="D305" s="25"/>
      <c r="E305" s="2"/>
      <c r="F305" s="2"/>
      <c r="G305" s="2"/>
      <c r="H305" s="24"/>
      <c r="I305" s="45"/>
      <c r="J305" s="45"/>
      <c r="K305" s="45"/>
      <c r="L305" s="45"/>
      <c r="M305" s="45"/>
      <c r="N305" s="2"/>
      <c r="O305" s="24"/>
      <c r="P305" s="24"/>
      <c r="Q305" s="2"/>
      <c r="R305" s="2"/>
      <c r="S305" s="2"/>
      <c r="T305" s="2"/>
      <c r="U305" s="2"/>
      <c r="V305" s="46"/>
      <c r="W305" s="46"/>
      <c r="X305" s="2"/>
      <c r="Y305" s="2"/>
      <c r="Z305" s="2"/>
    </row>
    <row r="306" ht="15.75" customHeight="1">
      <c r="A306" s="44"/>
      <c r="B306" s="2"/>
      <c r="C306" s="2"/>
      <c r="D306" s="25"/>
      <c r="E306" s="2"/>
      <c r="F306" s="2"/>
      <c r="G306" s="2"/>
      <c r="H306" s="24"/>
      <c r="I306" s="45"/>
      <c r="J306" s="45"/>
      <c r="K306" s="45"/>
      <c r="L306" s="45"/>
      <c r="M306" s="45"/>
      <c r="N306" s="2"/>
      <c r="O306" s="24"/>
      <c r="P306" s="24"/>
      <c r="Q306" s="2"/>
      <c r="R306" s="2"/>
      <c r="S306" s="2"/>
      <c r="T306" s="2"/>
      <c r="U306" s="2"/>
      <c r="V306" s="46"/>
      <c r="W306" s="46"/>
      <c r="X306" s="2"/>
      <c r="Y306" s="2"/>
      <c r="Z306" s="2"/>
    </row>
    <row r="307" ht="15.75" customHeight="1">
      <c r="A307" s="44"/>
      <c r="B307" s="2"/>
      <c r="C307" s="2"/>
      <c r="D307" s="25"/>
      <c r="E307" s="2"/>
      <c r="F307" s="2"/>
      <c r="G307" s="2"/>
      <c r="H307" s="24"/>
      <c r="I307" s="45"/>
      <c r="J307" s="45"/>
      <c r="K307" s="45"/>
      <c r="L307" s="45"/>
      <c r="M307" s="45"/>
      <c r="N307" s="2"/>
      <c r="O307" s="24"/>
      <c r="P307" s="24"/>
      <c r="Q307" s="2"/>
      <c r="R307" s="2"/>
      <c r="S307" s="2"/>
      <c r="T307" s="2"/>
      <c r="U307" s="2"/>
      <c r="V307" s="46"/>
      <c r="W307" s="46"/>
      <c r="X307" s="2"/>
      <c r="Y307" s="2"/>
      <c r="Z307" s="2"/>
    </row>
    <row r="308" ht="15.75" customHeight="1">
      <c r="A308" s="44"/>
      <c r="B308" s="2"/>
      <c r="C308" s="2"/>
      <c r="D308" s="25"/>
      <c r="E308" s="2"/>
      <c r="F308" s="2"/>
      <c r="G308" s="2"/>
      <c r="H308" s="24"/>
      <c r="I308" s="45"/>
      <c r="J308" s="45"/>
      <c r="K308" s="45"/>
      <c r="L308" s="45"/>
      <c r="M308" s="45"/>
      <c r="N308" s="2"/>
      <c r="O308" s="24"/>
      <c r="P308" s="24"/>
      <c r="Q308" s="2"/>
      <c r="R308" s="2"/>
      <c r="S308" s="2"/>
      <c r="T308" s="2"/>
      <c r="U308" s="2"/>
      <c r="V308" s="46"/>
      <c r="W308" s="46"/>
      <c r="X308" s="2"/>
      <c r="Y308" s="2"/>
      <c r="Z308" s="2"/>
    </row>
    <row r="309" ht="15.75" customHeight="1">
      <c r="A309" s="44"/>
      <c r="B309" s="2"/>
      <c r="C309" s="2"/>
      <c r="D309" s="25"/>
      <c r="E309" s="2"/>
      <c r="F309" s="2"/>
      <c r="G309" s="2"/>
      <c r="H309" s="24"/>
      <c r="I309" s="45"/>
      <c r="J309" s="45"/>
      <c r="K309" s="45"/>
      <c r="L309" s="45"/>
      <c r="M309" s="45"/>
      <c r="N309" s="2"/>
      <c r="O309" s="24"/>
      <c r="P309" s="24"/>
      <c r="Q309" s="2"/>
      <c r="R309" s="2"/>
      <c r="S309" s="2"/>
      <c r="T309" s="2"/>
      <c r="U309" s="2"/>
      <c r="V309" s="46"/>
      <c r="W309" s="46"/>
      <c r="X309" s="2"/>
      <c r="Y309" s="2"/>
      <c r="Z309" s="2"/>
    </row>
    <row r="310" ht="15.75" customHeight="1">
      <c r="A310" s="44"/>
      <c r="B310" s="2"/>
      <c r="C310" s="2"/>
      <c r="D310" s="25"/>
      <c r="E310" s="2"/>
      <c r="F310" s="2"/>
      <c r="G310" s="2"/>
      <c r="H310" s="24"/>
      <c r="I310" s="45"/>
      <c r="J310" s="45"/>
      <c r="K310" s="45"/>
      <c r="L310" s="45"/>
      <c r="M310" s="45"/>
      <c r="N310" s="2"/>
      <c r="O310" s="24"/>
      <c r="P310" s="24"/>
      <c r="Q310" s="2"/>
      <c r="R310" s="2"/>
      <c r="S310" s="2"/>
      <c r="T310" s="2"/>
      <c r="U310" s="2"/>
      <c r="V310" s="46"/>
      <c r="W310" s="46"/>
      <c r="X310" s="2"/>
      <c r="Y310" s="2"/>
      <c r="Z310" s="2"/>
    </row>
    <row r="311" ht="15.75" customHeight="1">
      <c r="A311" s="44"/>
      <c r="B311" s="2"/>
      <c r="C311" s="2"/>
      <c r="D311" s="25"/>
      <c r="E311" s="2"/>
      <c r="F311" s="2"/>
      <c r="G311" s="2"/>
      <c r="H311" s="24"/>
      <c r="I311" s="45"/>
      <c r="J311" s="45"/>
      <c r="K311" s="45"/>
      <c r="L311" s="45"/>
      <c r="M311" s="45"/>
      <c r="N311" s="2"/>
      <c r="O311" s="24"/>
      <c r="P311" s="24"/>
      <c r="Q311" s="2"/>
      <c r="R311" s="2"/>
      <c r="S311" s="2"/>
      <c r="T311" s="2"/>
      <c r="U311" s="2"/>
      <c r="V311" s="46"/>
      <c r="W311" s="46"/>
      <c r="X311" s="2"/>
      <c r="Y311" s="2"/>
      <c r="Z311" s="2"/>
    </row>
    <row r="312" ht="15.75" customHeight="1">
      <c r="A312" s="44"/>
      <c r="B312" s="2"/>
      <c r="C312" s="2"/>
      <c r="D312" s="25"/>
      <c r="E312" s="2"/>
      <c r="F312" s="2"/>
      <c r="G312" s="2"/>
      <c r="H312" s="24"/>
      <c r="I312" s="45"/>
      <c r="J312" s="45"/>
      <c r="K312" s="45"/>
      <c r="L312" s="45"/>
      <c r="M312" s="45"/>
      <c r="N312" s="2"/>
      <c r="O312" s="24"/>
      <c r="P312" s="24"/>
      <c r="Q312" s="2"/>
      <c r="R312" s="2"/>
      <c r="S312" s="2"/>
      <c r="T312" s="2"/>
      <c r="U312" s="2"/>
      <c r="V312" s="46"/>
      <c r="W312" s="46"/>
      <c r="X312" s="2"/>
      <c r="Y312" s="2"/>
      <c r="Z312" s="2"/>
    </row>
    <row r="313" ht="15.75" customHeight="1">
      <c r="A313" s="44"/>
      <c r="B313" s="2"/>
      <c r="C313" s="2"/>
      <c r="D313" s="25"/>
      <c r="E313" s="2"/>
      <c r="F313" s="2"/>
      <c r="G313" s="2"/>
      <c r="H313" s="24"/>
      <c r="I313" s="45"/>
      <c r="J313" s="45"/>
      <c r="K313" s="45"/>
      <c r="L313" s="45"/>
      <c r="M313" s="45"/>
      <c r="N313" s="2"/>
      <c r="O313" s="24"/>
      <c r="P313" s="24"/>
      <c r="Q313" s="2"/>
      <c r="R313" s="2"/>
      <c r="S313" s="2"/>
      <c r="T313" s="2"/>
      <c r="U313" s="2"/>
      <c r="V313" s="46"/>
      <c r="W313" s="46"/>
      <c r="X313" s="2"/>
      <c r="Y313" s="2"/>
      <c r="Z313" s="2"/>
    </row>
    <row r="314" ht="15.75" customHeight="1">
      <c r="A314" s="44"/>
      <c r="B314" s="2"/>
      <c r="C314" s="2"/>
      <c r="D314" s="25"/>
      <c r="E314" s="2"/>
      <c r="F314" s="2"/>
      <c r="G314" s="2"/>
      <c r="H314" s="24"/>
      <c r="I314" s="45"/>
      <c r="J314" s="45"/>
      <c r="K314" s="45"/>
      <c r="L314" s="45"/>
      <c r="M314" s="45"/>
      <c r="N314" s="2"/>
      <c r="O314" s="24"/>
      <c r="P314" s="24"/>
      <c r="Q314" s="2"/>
      <c r="R314" s="2"/>
      <c r="S314" s="2"/>
      <c r="T314" s="2"/>
      <c r="U314" s="2"/>
      <c r="V314" s="46"/>
      <c r="W314" s="46"/>
      <c r="X314" s="2"/>
      <c r="Y314" s="2"/>
      <c r="Z314" s="2"/>
    </row>
    <row r="315" ht="15.75" customHeight="1">
      <c r="A315" s="44"/>
      <c r="B315" s="2"/>
      <c r="C315" s="2"/>
      <c r="D315" s="25"/>
      <c r="E315" s="2"/>
      <c r="F315" s="2"/>
      <c r="G315" s="2"/>
      <c r="H315" s="24"/>
      <c r="I315" s="45"/>
      <c r="J315" s="45"/>
      <c r="K315" s="45"/>
      <c r="L315" s="45"/>
      <c r="M315" s="45"/>
      <c r="N315" s="2"/>
      <c r="O315" s="24"/>
      <c r="P315" s="24"/>
      <c r="Q315" s="2"/>
      <c r="R315" s="2"/>
      <c r="S315" s="2"/>
      <c r="T315" s="2"/>
      <c r="U315" s="2"/>
      <c r="V315" s="46"/>
      <c r="W315" s="46"/>
      <c r="X315" s="2"/>
      <c r="Y315" s="2"/>
      <c r="Z315" s="2"/>
    </row>
    <row r="316" ht="15.75" customHeight="1">
      <c r="A316" s="44"/>
      <c r="B316" s="2"/>
      <c r="C316" s="2"/>
      <c r="D316" s="25"/>
      <c r="E316" s="2"/>
      <c r="F316" s="2"/>
      <c r="G316" s="2"/>
      <c r="H316" s="24"/>
      <c r="I316" s="45"/>
      <c r="J316" s="45"/>
      <c r="K316" s="45"/>
      <c r="L316" s="45"/>
      <c r="M316" s="45"/>
      <c r="N316" s="2"/>
      <c r="O316" s="24"/>
      <c r="P316" s="24"/>
      <c r="Q316" s="2"/>
      <c r="R316" s="2"/>
      <c r="S316" s="2"/>
      <c r="T316" s="2"/>
      <c r="U316" s="2"/>
      <c r="V316" s="46"/>
      <c r="W316" s="46"/>
      <c r="X316" s="2"/>
      <c r="Y316" s="2"/>
      <c r="Z316" s="2"/>
    </row>
    <row r="317" ht="15.75" customHeight="1">
      <c r="A317" s="44"/>
      <c r="B317" s="2"/>
      <c r="C317" s="2"/>
      <c r="D317" s="25"/>
      <c r="E317" s="2"/>
      <c r="F317" s="2"/>
      <c r="G317" s="2"/>
      <c r="H317" s="24"/>
      <c r="I317" s="45"/>
      <c r="J317" s="45"/>
      <c r="K317" s="45"/>
      <c r="L317" s="45"/>
      <c r="M317" s="45"/>
      <c r="N317" s="2"/>
      <c r="O317" s="24"/>
      <c r="P317" s="24"/>
      <c r="Q317" s="2"/>
      <c r="R317" s="2"/>
      <c r="S317" s="2"/>
      <c r="T317" s="2"/>
      <c r="U317" s="2"/>
      <c r="V317" s="46"/>
      <c r="W317" s="46"/>
      <c r="X317" s="2"/>
      <c r="Y317" s="2"/>
      <c r="Z317" s="2"/>
    </row>
    <row r="318" ht="15.75" customHeight="1">
      <c r="A318" s="44"/>
      <c r="B318" s="2"/>
      <c r="C318" s="2"/>
      <c r="D318" s="25"/>
      <c r="E318" s="2"/>
      <c r="F318" s="2"/>
      <c r="G318" s="2"/>
      <c r="H318" s="24"/>
      <c r="I318" s="45"/>
      <c r="J318" s="45"/>
      <c r="K318" s="45"/>
      <c r="L318" s="45"/>
      <c r="M318" s="45"/>
      <c r="N318" s="2"/>
      <c r="O318" s="24"/>
      <c r="P318" s="24"/>
      <c r="Q318" s="2"/>
      <c r="R318" s="2"/>
      <c r="S318" s="2"/>
      <c r="T318" s="2"/>
      <c r="U318" s="2"/>
      <c r="V318" s="46"/>
      <c r="W318" s="46"/>
      <c r="X318" s="2"/>
      <c r="Y318" s="2"/>
      <c r="Z318" s="2"/>
    </row>
    <row r="319" ht="15.75" customHeight="1">
      <c r="A319" s="44"/>
      <c r="B319" s="2"/>
      <c r="C319" s="2"/>
      <c r="D319" s="25"/>
      <c r="E319" s="2"/>
      <c r="F319" s="2"/>
      <c r="G319" s="2"/>
      <c r="H319" s="24"/>
      <c r="I319" s="45"/>
      <c r="J319" s="45"/>
      <c r="K319" s="45"/>
      <c r="L319" s="45"/>
      <c r="M319" s="45"/>
      <c r="N319" s="2"/>
      <c r="O319" s="24"/>
      <c r="P319" s="24"/>
      <c r="Q319" s="2"/>
      <c r="R319" s="2"/>
      <c r="S319" s="2"/>
      <c r="T319" s="2"/>
      <c r="U319" s="2"/>
      <c r="V319" s="46"/>
      <c r="W319" s="46"/>
      <c r="X319" s="2"/>
      <c r="Y319" s="2"/>
      <c r="Z319" s="2"/>
    </row>
    <row r="320" ht="15.75" customHeight="1">
      <c r="A320" s="44"/>
      <c r="B320" s="2"/>
      <c r="C320" s="2"/>
      <c r="D320" s="25"/>
      <c r="E320" s="2"/>
      <c r="F320" s="2"/>
      <c r="G320" s="2"/>
      <c r="H320" s="24"/>
      <c r="I320" s="45"/>
      <c r="J320" s="45"/>
      <c r="K320" s="45"/>
      <c r="L320" s="45"/>
      <c r="M320" s="45"/>
      <c r="N320" s="2"/>
      <c r="O320" s="24"/>
      <c r="P320" s="24"/>
      <c r="Q320" s="2"/>
      <c r="R320" s="2"/>
      <c r="S320" s="2"/>
      <c r="T320" s="2"/>
      <c r="U320" s="2"/>
      <c r="V320" s="46"/>
      <c r="W320" s="46"/>
      <c r="X320" s="2"/>
      <c r="Y320" s="2"/>
      <c r="Z320" s="2"/>
    </row>
    <row r="321" ht="15.75" customHeight="1">
      <c r="A321" s="44"/>
      <c r="B321" s="2"/>
      <c r="C321" s="2"/>
      <c r="D321" s="25"/>
      <c r="E321" s="2"/>
      <c r="F321" s="2"/>
      <c r="G321" s="2"/>
      <c r="H321" s="24"/>
      <c r="I321" s="45"/>
      <c r="J321" s="45"/>
      <c r="K321" s="45"/>
      <c r="L321" s="45"/>
      <c r="M321" s="45"/>
      <c r="N321" s="2"/>
      <c r="O321" s="24"/>
      <c r="P321" s="24"/>
      <c r="Q321" s="2"/>
      <c r="R321" s="2"/>
      <c r="S321" s="2"/>
      <c r="T321" s="2"/>
      <c r="U321" s="2"/>
      <c r="V321" s="46"/>
      <c r="W321" s="46"/>
      <c r="X321" s="2"/>
      <c r="Y321" s="2"/>
      <c r="Z321" s="2"/>
    </row>
    <row r="322" ht="15.75" customHeight="1">
      <c r="A322" s="44"/>
      <c r="B322" s="2"/>
      <c r="C322" s="2"/>
      <c r="D322" s="25"/>
      <c r="E322" s="2"/>
      <c r="F322" s="2"/>
      <c r="G322" s="2"/>
      <c r="H322" s="24"/>
      <c r="I322" s="45"/>
      <c r="J322" s="45"/>
      <c r="K322" s="45"/>
      <c r="L322" s="45"/>
      <c r="M322" s="45"/>
      <c r="N322" s="2"/>
      <c r="O322" s="24"/>
      <c r="P322" s="24"/>
      <c r="Q322" s="2"/>
      <c r="R322" s="2"/>
      <c r="S322" s="2"/>
      <c r="T322" s="2"/>
      <c r="U322" s="2"/>
      <c r="V322" s="46"/>
      <c r="W322" s="46"/>
      <c r="X322" s="2"/>
      <c r="Y322" s="2"/>
      <c r="Z322" s="2"/>
    </row>
    <row r="323" ht="15.75" customHeight="1">
      <c r="A323" s="44"/>
      <c r="B323" s="2"/>
      <c r="C323" s="2"/>
      <c r="D323" s="25"/>
      <c r="E323" s="2"/>
      <c r="F323" s="2"/>
      <c r="G323" s="2"/>
      <c r="H323" s="24"/>
      <c r="I323" s="45"/>
      <c r="J323" s="45"/>
      <c r="K323" s="45"/>
      <c r="L323" s="45"/>
      <c r="M323" s="45"/>
      <c r="N323" s="2"/>
      <c r="O323" s="24"/>
      <c r="P323" s="24"/>
      <c r="Q323" s="2"/>
      <c r="R323" s="2"/>
      <c r="S323" s="2"/>
      <c r="T323" s="2"/>
      <c r="U323" s="2"/>
      <c r="V323" s="46"/>
      <c r="W323" s="46"/>
      <c r="X323" s="2"/>
      <c r="Y323" s="2"/>
      <c r="Z323" s="2"/>
    </row>
    <row r="324" ht="15.75" customHeight="1">
      <c r="A324" s="44"/>
      <c r="B324" s="2"/>
      <c r="C324" s="2"/>
      <c r="D324" s="25"/>
      <c r="E324" s="2"/>
      <c r="F324" s="2"/>
      <c r="G324" s="2"/>
      <c r="H324" s="24"/>
      <c r="I324" s="45"/>
      <c r="J324" s="45"/>
      <c r="K324" s="45"/>
      <c r="L324" s="45"/>
      <c r="M324" s="45"/>
      <c r="N324" s="2"/>
      <c r="O324" s="24"/>
      <c r="P324" s="24"/>
      <c r="Q324" s="2"/>
      <c r="R324" s="2"/>
      <c r="S324" s="2"/>
      <c r="T324" s="2"/>
      <c r="U324" s="2"/>
      <c r="V324" s="46"/>
      <c r="W324" s="46"/>
      <c r="X324" s="2"/>
      <c r="Y324" s="2"/>
      <c r="Z324" s="2"/>
    </row>
    <row r="325" ht="15.75" customHeight="1">
      <c r="A325" s="44"/>
      <c r="B325" s="2"/>
      <c r="C325" s="2"/>
      <c r="D325" s="25"/>
      <c r="E325" s="2"/>
      <c r="F325" s="2"/>
      <c r="G325" s="2"/>
      <c r="H325" s="24"/>
      <c r="I325" s="45"/>
      <c r="J325" s="45"/>
      <c r="K325" s="45"/>
      <c r="L325" s="45"/>
      <c r="M325" s="45"/>
      <c r="N325" s="2"/>
      <c r="O325" s="24"/>
      <c r="P325" s="24"/>
      <c r="Q325" s="2"/>
      <c r="R325" s="2"/>
      <c r="S325" s="2"/>
      <c r="T325" s="2"/>
      <c r="U325" s="2"/>
      <c r="V325" s="46"/>
      <c r="W325" s="46"/>
      <c r="X325" s="2"/>
      <c r="Y325" s="2"/>
      <c r="Z325" s="2"/>
    </row>
    <row r="326" ht="15.75" customHeight="1">
      <c r="A326" s="44"/>
      <c r="B326" s="2"/>
      <c r="C326" s="2"/>
      <c r="D326" s="25"/>
      <c r="E326" s="2"/>
      <c r="F326" s="2"/>
      <c r="G326" s="2"/>
      <c r="H326" s="24"/>
      <c r="I326" s="45"/>
      <c r="J326" s="45"/>
      <c r="K326" s="45"/>
      <c r="L326" s="45"/>
      <c r="M326" s="45"/>
      <c r="N326" s="2"/>
      <c r="O326" s="24"/>
      <c r="P326" s="24"/>
      <c r="Q326" s="2"/>
      <c r="R326" s="2"/>
      <c r="S326" s="2"/>
      <c r="T326" s="2"/>
      <c r="U326" s="2"/>
      <c r="V326" s="46"/>
      <c r="W326" s="46"/>
      <c r="X326" s="2"/>
      <c r="Y326" s="2"/>
      <c r="Z326" s="2"/>
    </row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Z1"/>
    <mergeCell ref="A2:Z2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0"/>
    <col customWidth="1" min="2" max="2" width="18.0"/>
    <col customWidth="1" min="3" max="3" width="16.0"/>
    <col customWidth="1" min="4" max="4" width="38.0"/>
    <col customWidth="1" min="5" max="5" width="8.63"/>
    <col customWidth="1" min="6" max="6" width="34.0"/>
    <col customWidth="1" min="7" max="7" width="18.0"/>
    <col customWidth="1" min="8" max="8" width="16.0"/>
    <col customWidth="1" min="9" max="9" width="42.0"/>
    <col customWidth="1" min="10" max="10" width="26.0"/>
    <col customWidth="1" min="11" max="11" width="18.0"/>
  </cols>
  <sheetData>
    <row r="1">
      <c r="A1" s="47" t="s">
        <v>1368</v>
      </c>
      <c r="J1" s="9"/>
      <c r="K1" s="9"/>
    </row>
    <row r="2">
      <c r="A2" s="48" t="s">
        <v>1369</v>
      </c>
      <c r="J2" s="9"/>
      <c r="K2" s="9"/>
    </row>
    <row r="3">
      <c r="J3" s="9"/>
      <c r="K3" s="9"/>
    </row>
    <row r="4">
      <c r="A4" s="9"/>
      <c r="B4" s="9"/>
      <c r="C4" s="9"/>
      <c r="D4" s="9"/>
      <c r="F4" s="9"/>
      <c r="G4" s="9"/>
      <c r="H4" s="9"/>
      <c r="I4" s="9"/>
      <c r="J4" s="9"/>
      <c r="K4" s="9"/>
    </row>
    <row r="5">
      <c r="A5" s="49" t="s">
        <v>1370</v>
      </c>
      <c r="B5" s="49" t="s">
        <v>48</v>
      </c>
      <c r="C5" s="49" t="s">
        <v>49</v>
      </c>
      <c r="D5" s="49" t="s">
        <v>233</v>
      </c>
      <c r="E5" s="50"/>
      <c r="F5" s="49" t="s">
        <v>1371</v>
      </c>
      <c r="G5" s="49" t="s">
        <v>48</v>
      </c>
      <c r="H5" s="49" t="s">
        <v>49</v>
      </c>
      <c r="I5" s="49" t="s">
        <v>1372</v>
      </c>
      <c r="J5" s="51" t="s">
        <v>1373</v>
      </c>
      <c r="K5" s="51" t="s">
        <v>48</v>
      </c>
    </row>
    <row r="6">
      <c r="A6" s="52" t="s">
        <v>52</v>
      </c>
      <c r="B6" s="53" t="s">
        <v>1374</v>
      </c>
      <c r="C6" s="52" t="s">
        <v>54</v>
      </c>
      <c r="D6" s="52" t="s">
        <v>1375</v>
      </c>
      <c r="E6" s="50"/>
      <c r="F6" s="52" t="s">
        <v>1376</v>
      </c>
      <c r="G6" s="52" t="str">
        <f>IF(G21&gt;=0,"VIABLE - RENT ONLY","REVIEW - RENT GAP")</f>
        <v>VIABLE - RENT ONLY</v>
      </c>
      <c r="H6" s="52" t="s">
        <v>232</v>
      </c>
      <c r="I6" s="52" t="s">
        <v>1377</v>
      </c>
      <c r="J6" s="54" t="s">
        <v>1378</v>
      </c>
      <c r="K6" s="54" t="str">
        <f>G6</f>
        <v>VIABLE - RENT ONLY</v>
      </c>
    </row>
    <row r="7">
      <c r="A7" s="52" t="s">
        <v>1379</v>
      </c>
      <c r="B7" s="53" t="s">
        <v>1380</v>
      </c>
      <c r="C7" s="52" t="s">
        <v>54</v>
      </c>
      <c r="D7" s="52" t="s">
        <v>1381</v>
      </c>
      <c r="E7" s="50"/>
      <c r="F7" s="52" t="s">
        <v>1382</v>
      </c>
      <c r="G7" s="55">
        <f>B10*B12</f>
        <v>33000</v>
      </c>
      <c r="H7" s="52" t="s">
        <v>123</v>
      </c>
      <c r="I7" s="52" t="s">
        <v>1383</v>
      </c>
      <c r="J7" s="54" t="s">
        <v>1384</v>
      </c>
      <c r="K7" s="56">
        <f>G21</f>
        <v>1994.652778</v>
      </c>
    </row>
    <row r="8">
      <c r="A8" s="52" t="s">
        <v>1385</v>
      </c>
      <c r="B8" s="57">
        <v>2000000.0</v>
      </c>
      <c r="C8" s="52" t="s">
        <v>110</v>
      </c>
      <c r="D8" s="52" t="s">
        <v>1386</v>
      </c>
      <c r="E8" s="50"/>
      <c r="F8" s="52" t="s">
        <v>1387</v>
      </c>
      <c r="G8" s="55">
        <f>G7*B14</f>
        <v>31350</v>
      </c>
      <c r="H8" s="52" t="s">
        <v>123</v>
      </c>
      <c r="I8" s="52" t="s">
        <v>1388</v>
      </c>
      <c r="J8" s="54" t="s">
        <v>1389</v>
      </c>
      <c r="K8" s="56">
        <f>G12</f>
        <v>94050</v>
      </c>
    </row>
    <row r="9">
      <c r="A9" s="52" t="s">
        <v>1390</v>
      </c>
      <c r="B9" s="58">
        <v>4.0</v>
      </c>
      <c r="C9" s="52" t="s">
        <v>1391</v>
      </c>
      <c r="D9" s="52" t="s">
        <v>1392</v>
      </c>
      <c r="E9" s="50"/>
      <c r="F9" s="52" t="s">
        <v>1393</v>
      </c>
      <c r="G9" s="55">
        <f>G8*(1-B13)</f>
        <v>23512.5</v>
      </c>
      <c r="H9" s="52" t="s">
        <v>123</v>
      </c>
      <c r="I9" s="52" t="s">
        <v>1394</v>
      </c>
      <c r="J9" s="54" t="s">
        <v>1395</v>
      </c>
      <c r="K9" s="56">
        <f>G19</f>
        <v>1175.625</v>
      </c>
    </row>
    <row r="10">
      <c r="A10" s="52" t="s">
        <v>1396</v>
      </c>
      <c r="B10" s="58">
        <v>12.0</v>
      </c>
      <c r="C10" s="52" t="s">
        <v>1397</v>
      </c>
      <c r="D10" s="52" t="s">
        <v>1398</v>
      </c>
      <c r="E10" s="50"/>
      <c r="F10" s="52" t="s">
        <v>1399</v>
      </c>
      <c r="G10" s="55">
        <f>B12*(1-B13)</f>
        <v>2062.5</v>
      </c>
      <c r="H10" s="52" t="s">
        <v>71</v>
      </c>
      <c r="I10" s="52" t="s">
        <v>1400</v>
      </c>
      <c r="J10" s="54" t="s">
        <v>1401</v>
      </c>
      <c r="K10" s="56">
        <f t="shared" ref="K10:K11" si="1">G29</f>
        <v>7200000</v>
      </c>
    </row>
    <row r="11">
      <c r="A11" s="52" t="s">
        <v>1402</v>
      </c>
      <c r="B11" s="58">
        <v>4200.0</v>
      </c>
      <c r="C11" s="52" t="s">
        <v>1403</v>
      </c>
      <c r="D11" s="52" t="s">
        <v>1404</v>
      </c>
      <c r="E11" s="50"/>
      <c r="F11" s="52" t="s">
        <v>1405</v>
      </c>
      <c r="G11" s="55">
        <f>G8-G9</f>
        <v>7837.5</v>
      </c>
      <c r="H11" s="52" t="s">
        <v>123</v>
      </c>
      <c r="I11" s="52" t="s">
        <v>1406</v>
      </c>
      <c r="J11" s="54" t="s">
        <v>1407</v>
      </c>
      <c r="K11" s="59">
        <f t="shared" si="1"/>
        <v>4.6</v>
      </c>
    </row>
    <row r="12">
      <c r="A12" s="52" t="s">
        <v>1408</v>
      </c>
      <c r="B12" s="57">
        <f>'01_Global_Assumptions'!B10</f>
        <v>2750</v>
      </c>
      <c r="C12" s="52" t="s">
        <v>71</v>
      </c>
      <c r="D12" s="52" t="s">
        <v>1409</v>
      </c>
      <c r="E12" s="50"/>
      <c r="F12" s="52" t="s">
        <v>1410</v>
      </c>
      <c r="G12" s="55">
        <f>G11*12</f>
        <v>94050</v>
      </c>
      <c r="H12" s="52" t="s">
        <v>125</v>
      </c>
      <c r="I12" s="52" t="s">
        <v>1411</v>
      </c>
      <c r="J12" s="54" t="s">
        <v>1412</v>
      </c>
      <c r="K12" s="60">
        <f>G24</f>
        <v>0.313625288</v>
      </c>
    </row>
    <row r="13">
      <c r="A13" s="52" t="s">
        <v>1413</v>
      </c>
      <c r="B13" s="61">
        <f>'01_Global_Assumptions'!B7</f>
        <v>0.25</v>
      </c>
      <c r="C13" s="52" t="s">
        <v>62</v>
      </c>
      <c r="D13" s="52" t="s">
        <v>1414</v>
      </c>
      <c r="E13" s="50"/>
      <c r="F13" s="52" t="s">
        <v>1415</v>
      </c>
      <c r="G13" s="55">
        <f>B8*B25</f>
        <v>2000000</v>
      </c>
      <c r="H13" s="52" t="s">
        <v>110</v>
      </c>
      <c r="I13" s="52" t="s">
        <v>1416</v>
      </c>
      <c r="J13" s="50"/>
      <c r="K13" s="50"/>
    </row>
    <row r="14">
      <c r="A14" s="52" t="s">
        <v>1417</v>
      </c>
      <c r="B14" s="61">
        <f>'01_Global_Assumptions'!B11</f>
        <v>0.95</v>
      </c>
      <c r="C14" s="52" t="s">
        <v>62</v>
      </c>
      <c r="D14" s="52" t="s">
        <v>1418</v>
      </c>
      <c r="E14" s="50"/>
      <c r="F14" s="52" t="s">
        <v>109</v>
      </c>
      <c r="G14" s="55">
        <f>B8-G13</f>
        <v>0</v>
      </c>
      <c r="H14" s="52" t="s">
        <v>110</v>
      </c>
      <c r="I14" s="52" t="s">
        <v>1419</v>
      </c>
      <c r="J14" s="50"/>
      <c r="K14" s="50"/>
    </row>
    <row r="15">
      <c r="A15" s="52" t="s">
        <v>1420</v>
      </c>
      <c r="B15" s="58">
        <f>'01_Global_Assumptions'!B13</f>
        <v>30</v>
      </c>
      <c r="C15" s="52" t="s">
        <v>1421</v>
      </c>
      <c r="D15" s="52" t="s">
        <v>1422</v>
      </c>
      <c r="E15" s="50"/>
      <c r="F15" s="52" t="s">
        <v>1423</v>
      </c>
      <c r="G15" s="55">
        <f>IFERROR(G13/(B15*12),0)</f>
        <v>5555.555556</v>
      </c>
      <c r="H15" s="52" t="s">
        <v>123</v>
      </c>
      <c r="I15" s="52" t="s">
        <v>1424</v>
      </c>
      <c r="J15" s="50"/>
      <c r="K15" s="50"/>
    </row>
    <row r="16">
      <c r="A16" s="52" t="s">
        <v>1425</v>
      </c>
      <c r="B16" s="61">
        <f>'01_Global_Assumptions'!B14</f>
        <v>0.06</v>
      </c>
      <c r="C16" s="52" t="s">
        <v>83</v>
      </c>
      <c r="D16" s="52" t="s">
        <v>1426</v>
      </c>
      <c r="E16" s="50"/>
      <c r="F16" s="52" t="s">
        <v>1427</v>
      </c>
      <c r="G16" s="55">
        <f>B9*(B21+B22+B23)+B24</f>
        <v>3120</v>
      </c>
      <c r="H16" s="52" t="s">
        <v>123</v>
      </c>
      <c r="I16" s="52" t="s">
        <v>1428</v>
      </c>
      <c r="J16" s="50"/>
      <c r="K16" s="50"/>
    </row>
    <row r="17">
      <c r="A17" s="52" t="s">
        <v>85</v>
      </c>
      <c r="B17" s="58">
        <f>'01_Global_Assumptions'!B15</f>
        <v>2</v>
      </c>
      <c r="C17" s="52" t="s">
        <v>86</v>
      </c>
      <c r="D17" s="52" t="s">
        <v>1429</v>
      </c>
      <c r="E17" s="50"/>
      <c r="F17" s="52" t="s">
        <v>1430</v>
      </c>
      <c r="G17" s="55">
        <f>G13*B16/12</f>
        <v>10000</v>
      </c>
      <c r="H17" s="52" t="s">
        <v>123</v>
      </c>
      <c r="I17" s="52" t="s">
        <v>1431</v>
      </c>
      <c r="J17" s="50"/>
      <c r="K17" s="50"/>
    </row>
    <row r="18">
      <c r="A18" s="52" t="s">
        <v>1432</v>
      </c>
      <c r="B18" s="61">
        <f>'01_Global_Assumptions'!B16</f>
        <v>0.1</v>
      </c>
      <c r="C18" s="52" t="s">
        <v>1433</v>
      </c>
      <c r="D18" s="52" t="s">
        <v>1434</v>
      </c>
      <c r="E18" s="50"/>
      <c r="F18" s="52" t="s">
        <v>1435</v>
      </c>
      <c r="G18" s="55">
        <f>IFERROR(B8*B18/(B19*12),0)</f>
        <v>1666.666667</v>
      </c>
      <c r="H18" s="52" t="s">
        <v>123</v>
      </c>
      <c r="I18" s="52" t="s">
        <v>1436</v>
      </c>
      <c r="J18" s="50"/>
      <c r="K18" s="50"/>
    </row>
    <row r="19">
      <c r="A19" s="52" t="s">
        <v>1437</v>
      </c>
      <c r="B19" s="58">
        <f>'01_Global_Assumptions'!B17</f>
        <v>10</v>
      </c>
      <c r="C19" s="52" t="s">
        <v>1421</v>
      </c>
      <c r="D19" s="52" t="s">
        <v>1438</v>
      </c>
      <c r="E19" s="50"/>
      <c r="F19" s="52" t="s">
        <v>1439</v>
      </c>
      <c r="G19" s="55">
        <f>G9*B20</f>
        <v>1175.625</v>
      </c>
      <c r="H19" s="52" t="s">
        <v>123</v>
      </c>
      <c r="I19" s="52" t="s">
        <v>1440</v>
      </c>
      <c r="J19" s="50"/>
      <c r="K19" s="50"/>
    </row>
    <row r="20">
      <c r="A20" s="52" t="s">
        <v>1441</v>
      </c>
      <c r="B20" s="61">
        <f>'01_Global_Assumptions'!B18</f>
        <v>0.05</v>
      </c>
      <c r="C20" s="52" t="s">
        <v>95</v>
      </c>
      <c r="D20" s="52" t="s">
        <v>1442</v>
      </c>
      <c r="E20" s="50"/>
      <c r="F20" s="52" t="s">
        <v>1443</v>
      </c>
      <c r="G20" s="55">
        <f>SUM(G15:G19)</f>
        <v>21517.84722</v>
      </c>
      <c r="H20" s="52" t="s">
        <v>123</v>
      </c>
      <c r="I20" s="52" t="s">
        <v>1444</v>
      </c>
      <c r="J20" s="50"/>
      <c r="K20" s="50"/>
    </row>
    <row r="21" ht="15.75" customHeight="1">
      <c r="A21" s="52" t="s">
        <v>1445</v>
      </c>
      <c r="B21" s="57">
        <f>'01_Global_Assumptions'!B19</f>
        <v>300</v>
      </c>
      <c r="C21" s="52" t="s">
        <v>99</v>
      </c>
      <c r="D21" s="52" t="s">
        <v>100</v>
      </c>
      <c r="E21" s="50"/>
      <c r="F21" s="52" t="s">
        <v>1446</v>
      </c>
      <c r="G21" s="55">
        <f>G9-G20</f>
        <v>1994.652778</v>
      </c>
      <c r="H21" s="52" t="s">
        <v>123</v>
      </c>
      <c r="I21" s="52" t="s">
        <v>1447</v>
      </c>
      <c r="J21" s="50"/>
      <c r="K21" s="50"/>
    </row>
    <row r="22" ht="15.75" customHeight="1">
      <c r="A22" s="52" t="s">
        <v>1448</v>
      </c>
      <c r="B22" s="57">
        <f>'01_Global_Assumptions'!B20</f>
        <v>180</v>
      </c>
      <c r="C22" s="52" t="s">
        <v>99</v>
      </c>
      <c r="D22" s="52" t="s">
        <v>1449</v>
      </c>
      <c r="E22" s="50"/>
      <c r="F22" s="52" t="s">
        <v>1450</v>
      </c>
      <c r="G22" s="55">
        <f>IFERROR(G20/(B10*B14),0)</f>
        <v>1887.530458</v>
      </c>
      <c r="H22" s="52" t="s">
        <v>71</v>
      </c>
      <c r="I22" s="52" t="s">
        <v>1451</v>
      </c>
      <c r="J22" s="50"/>
      <c r="K22" s="50"/>
    </row>
    <row r="23" ht="15.75" customHeight="1">
      <c r="A23" s="52" t="s">
        <v>1452</v>
      </c>
      <c r="B23" s="57">
        <f>'01_Global_Assumptions'!B21</f>
        <v>125</v>
      </c>
      <c r="C23" s="52" t="s">
        <v>99</v>
      </c>
      <c r="D23" s="52" t="s">
        <v>105</v>
      </c>
      <c r="E23" s="50"/>
      <c r="F23" s="52" t="s">
        <v>1453</v>
      </c>
      <c r="G23" s="62">
        <f>IFERROR(1-G22/B12,0)</f>
        <v>0.313625288</v>
      </c>
      <c r="H23" s="52" t="s">
        <v>62</v>
      </c>
      <c r="I23" s="52" t="s">
        <v>1454</v>
      </c>
      <c r="J23" s="50"/>
      <c r="K23" s="50"/>
    </row>
    <row r="24" ht="15.75" customHeight="1">
      <c r="A24" s="52" t="s">
        <v>1455</v>
      </c>
      <c r="B24" s="57">
        <f>'01_Global_Assumptions'!B22</f>
        <v>700</v>
      </c>
      <c r="C24" s="52" t="s">
        <v>107</v>
      </c>
      <c r="D24" s="52" t="s">
        <v>1456</v>
      </c>
      <c r="E24" s="50"/>
      <c r="F24" s="52" t="s">
        <v>1457</v>
      </c>
      <c r="G24" s="62">
        <f>MAX(0,MIN(1,G23))</f>
        <v>0.313625288</v>
      </c>
      <c r="H24" s="52" t="s">
        <v>62</v>
      </c>
      <c r="I24" s="52" t="s">
        <v>1458</v>
      </c>
      <c r="J24" s="50"/>
      <c r="K24" s="50"/>
    </row>
    <row r="25" ht="15.75" customHeight="1">
      <c r="A25" s="52" t="s">
        <v>75</v>
      </c>
      <c r="B25" s="61">
        <f>'01_Global_Assumptions'!B12</f>
        <v>1</v>
      </c>
      <c r="C25" s="52" t="s">
        <v>1433</v>
      </c>
      <c r="D25" s="52" t="s">
        <v>1459</v>
      </c>
      <c r="E25" s="50"/>
      <c r="F25" s="52" t="s">
        <v>1460</v>
      </c>
      <c r="G25" s="55">
        <f>G9-(G16+G17+G18+G19)</f>
        <v>7550.208333</v>
      </c>
      <c r="H25" s="52" t="s">
        <v>123</v>
      </c>
      <c r="I25" s="52" t="s">
        <v>1461</v>
      </c>
      <c r="J25" s="50"/>
      <c r="K25" s="50"/>
    </row>
    <row r="26" ht="15.75" customHeight="1">
      <c r="A26" s="50"/>
      <c r="B26" s="50"/>
      <c r="C26" s="50"/>
      <c r="D26" s="50"/>
      <c r="E26" s="50"/>
      <c r="F26" s="52" t="s">
        <v>1462</v>
      </c>
      <c r="G26" s="55">
        <f>G9-(G16+G18+G19)</f>
        <v>17550.20833</v>
      </c>
      <c r="H26" s="52" t="s">
        <v>123</v>
      </c>
      <c r="I26" s="52" t="s">
        <v>1463</v>
      </c>
      <c r="J26" s="50"/>
      <c r="K26" s="50"/>
    </row>
    <row r="27" ht="15.75" customHeight="1">
      <c r="A27" s="50"/>
      <c r="B27" s="50"/>
      <c r="C27" s="50"/>
      <c r="D27" s="50"/>
      <c r="E27" s="50"/>
      <c r="F27" s="52" t="s">
        <v>199</v>
      </c>
      <c r="G27" s="63">
        <f>B15*B17</f>
        <v>60</v>
      </c>
      <c r="H27" s="52" t="s">
        <v>1421</v>
      </c>
      <c r="I27" s="52" t="s">
        <v>1464</v>
      </c>
      <c r="J27" s="50"/>
      <c r="K27" s="50"/>
    </row>
    <row r="28" ht="15.75" customHeight="1">
      <c r="A28" s="50"/>
      <c r="B28" s="50"/>
      <c r="C28" s="50"/>
      <c r="D28" s="50"/>
      <c r="E28" s="50"/>
      <c r="F28" s="52" t="s">
        <v>1465</v>
      </c>
      <c r="G28" s="55">
        <f>G13+(G17*G27*12)</f>
        <v>9200000</v>
      </c>
      <c r="H28" s="52" t="s">
        <v>110</v>
      </c>
      <c r="I28" s="52" t="s">
        <v>1466</v>
      </c>
      <c r="J28" s="50"/>
      <c r="K28" s="50"/>
    </row>
    <row r="29" ht="15.75" customHeight="1">
      <c r="A29" s="50"/>
      <c r="B29" s="50"/>
      <c r="C29" s="50"/>
      <c r="D29" s="50"/>
      <c r="E29" s="50"/>
      <c r="F29" s="52" t="s">
        <v>1467</v>
      </c>
      <c r="G29" s="55">
        <f>G28-G13</f>
        <v>7200000</v>
      </c>
      <c r="H29" s="52" t="s">
        <v>110</v>
      </c>
      <c r="I29" s="52" t="s">
        <v>1468</v>
      </c>
      <c r="J29" s="50"/>
      <c r="K29" s="50"/>
    </row>
    <row r="30" ht="15.75" customHeight="1">
      <c r="A30" s="50"/>
      <c r="B30" s="50"/>
      <c r="C30" s="50"/>
      <c r="D30" s="50"/>
      <c r="E30" s="50"/>
      <c r="F30" s="52" t="s">
        <v>1469</v>
      </c>
      <c r="G30" s="64">
        <f>IFERROR(G28/G13,0)</f>
        <v>4.6</v>
      </c>
      <c r="H30" s="52" t="s">
        <v>86</v>
      </c>
      <c r="I30" s="52" t="s">
        <v>1470</v>
      </c>
      <c r="J30" s="50"/>
      <c r="K30" s="50"/>
    </row>
    <row r="31" ht="15.75" customHeight="1">
      <c r="A31" s="50"/>
      <c r="B31" s="50"/>
      <c r="C31" s="50"/>
      <c r="D31" s="50"/>
      <c r="E31" s="50"/>
      <c r="F31" s="52" t="s">
        <v>1471</v>
      </c>
      <c r="G31" s="52" t="str">
        <f>IF(G21&gt;=0,"PASS","FAIL")</f>
        <v>PASS</v>
      </c>
      <c r="H31" s="52" t="s">
        <v>1472</v>
      </c>
      <c r="I31" s="52" t="s">
        <v>1473</v>
      </c>
      <c r="J31" s="50"/>
      <c r="K31" s="50"/>
    </row>
    <row r="32" ht="15.75" customHeight="1">
      <c r="A32" s="50"/>
      <c r="B32" s="50"/>
      <c r="C32" s="50"/>
      <c r="D32" s="50"/>
      <c r="E32" s="50"/>
      <c r="F32" s="52" t="s">
        <v>1474</v>
      </c>
      <c r="G32" s="52" t="str">
        <f>IF(G30&gt;1,"PASS","FAIL")</f>
        <v>PASS</v>
      </c>
      <c r="H32" s="52" t="s">
        <v>1472</v>
      </c>
      <c r="I32" s="52" t="s">
        <v>1475</v>
      </c>
      <c r="J32" s="50"/>
      <c r="K32" s="50"/>
    </row>
    <row r="33" ht="15.75" customHeight="1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</row>
    <row r="34" ht="15.75" customHeight="1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</row>
    <row r="35" ht="15.75" customHeight="1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</row>
    <row r="36" ht="15.75" customHeight="1">
      <c r="A36" s="65" t="s">
        <v>1476</v>
      </c>
      <c r="B36" s="65" t="s">
        <v>123</v>
      </c>
      <c r="C36" s="50"/>
      <c r="D36" s="65" t="s">
        <v>1477</v>
      </c>
      <c r="E36" s="65" t="s">
        <v>123</v>
      </c>
      <c r="F36" s="50"/>
      <c r="G36" s="65" t="s">
        <v>1478</v>
      </c>
      <c r="H36" s="65" t="s">
        <v>123</v>
      </c>
      <c r="I36" s="50"/>
      <c r="J36" s="65" t="s">
        <v>1479</v>
      </c>
      <c r="K36" s="65" t="s">
        <v>110</v>
      </c>
    </row>
    <row r="37" ht="15.75" customHeight="1">
      <c r="A37" s="50" t="s">
        <v>1480</v>
      </c>
      <c r="B37" s="66">
        <f>G16</f>
        <v>3120</v>
      </c>
      <c r="C37" s="50"/>
      <c r="D37" s="50" t="s">
        <v>1481</v>
      </c>
      <c r="E37" s="66">
        <f t="shared" ref="E37:E38" si="2">G8</f>
        <v>31350</v>
      </c>
      <c r="F37" s="50"/>
      <c r="G37" s="50" t="s">
        <v>1482</v>
      </c>
      <c r="H37" s="66">
        <f>G21</f>
        <v>1994.652778</v>
      </c>
      <c r="I37" s="50"/>
      <c r="J37" s="50" t="s">
        <v>1483</v>
      </c>
      <c r="K37" s="66">
        <f>G13</f>
        <v>2000000</v>
      </c>
    </row>
    <row r="38" ht="15.75" customHeight="1">
      <c r="A38" s="50" t="s">
        <v>1484</v>
      </c>
      <c r="B38" s="66">
        <f>G15</f>
        <v>5555.555556</v>
      </c>
      <c r="C38" s="50"/>
      <c r="D38" s="50" t="s">
        <v>1485</v>
      </c>
      <c r="E38" s="66">
        <f t="shared" si="2"/>
        <v>23512.5</v>
      </c>
      <c r="F38" s="50"/>
      <c r="G38" s="50" t="s">
        <v>1486</v>
      </c>
      <c r="H38" s="66">
        <f t="shared" ref="H38:H39" si="3">G25</f>
        <v>7550.208333</v>
      </c>
      <c r="I38" s="50"/>
      <c r="J38" s="50" t="s">
        <v>1487</v>
      </c>
      <c r="K38" s="66">
        <f>G13</f>
        <v>2000000</v>
      </c>
    </row>
    <row r="39" ht="15.75" customHeight="1">
      <c r="A39" s="50" t="s">
        <v>1488</v>
      </c>
      <c r="B39" s="66">
        <f t="shared" ref="B39:B41" si="4">G17</f>
        <v>10000</v>
      </c>
      <c r="C39" s="50"/>
      <c r="D39" s="50" t="s">
        <v>1489</v>
      </c>
      <c r="E39" s="66">
        <f>G20</f>
        <v>21517.84722</v>
      </c>
      <c r="F39" s="50"/>
      <c r="G39" s="50" t="s">
        <v>1490</v>
      </c>
      <c r="H39" s="66">
        <f t="shared" si="3"/>
        <v>17550.20833</v>
      </c>
      <c r="I39" s="50"/>
      <c r="J39" s="50" t="s">
        <v>1491</v>
      </c>
      <c r="K39" s="66">
        <f>G17*G27*12</f>
        <v>7200000</v>
      </c>
    </row>
    <row r="40" ht="15.75" customHeight="1">
      <c r="A40" s="50" t="s">
        <v>1492</v>
      </c>
      <c r="B40" s="66">
        <f t="shared" si="4"/>
        <v>1666.666667</v>
      </c>
      <c r="C40" s="50"/>
      <c r="D40" s="50"/>
      <c r="E40" s="50"/>
      <c r="F40" s="50"/>
      <c r="G40" s="50"/>
      <c r="H40" s="50"/>
      <c r="I40" s="50"/>
      <c r="J40" s="50" t="s">
        <v>1401</v>
      </c>
      <c r="K40" s="66">
        <f>G29</f>
        <v>7200000</v>
      </c>
    </row>
    <row r="41" ht="15.75" customHeight="1">
      <c r="A41" s="50" t="s">
        <v>1493</v>
      </c>
      <c r="B41" s="66">
        <f t="shared" si="4"/>
        <v>1175.625</v>
      </c>
      <c r="C41" s="50"/>
      <c r="D41" s="50"/>
      <c r="E41" s="50"/>
      <c r="F41" s="50"/>
      <c r="G41" s="50"/>
      <c r="H41" s="50"/>
      <c r="I41" s="50"/>
      <c r="J41" s="50"/>
      <c r="K41" s="50"/>
    </row>
    <row r="42" ht="15.75" customHeight="1">
      <c r="A42" s="50" t="s">
        <v>1494</v>
      </c>
      <c r="B42" s="66">
        <f>MAX(G21,0)</f>
        <v>1994.652778</v>
      </c>
      <c r="C42" s="50"/>
      <c r="D42" s="50"/>
      <c r="E42" s="50"/>
      <c r="F42" s="50"/>
      <c r="G42" s="50"/>
      <c r="H42" s="50"/>
      <c r="I42" s="50"/>
      <c r="J42" s="50"/>
      <c r="K42" s="50"/>
    </row>
    <row r="43" ht="15.75" customHeight="1">
      <c r="A43" s="50" t="s">
        <v>1495</v>
      </c>
      <c r="B43" s="66">
        <f>MAX(-G21,0)</f>
        <v>0</v>
      </c>
      <c r="C43" s="50"/>
      <c r="D43" s="50"/>
      <c r="E43" s="50"/>
      <c r="F43" s="50"/>
      <c r="G43" s="50"/>
      <c r="H43" s="50"/>
      <c r="I43" s="50"/>
      <c r="J43" s="50"/>
      <c r="K43" s="50"/>
    </row>
    <row r="44" ht="15.75" customHeight="1">
      <c r="A44" s="9"/>
      <c r="B44" s="9"/>
      <c r="C44" s="9"/>
      <c r="D44" s="9"/>
      <c r="F44" s="9"/>
      <c r="G44" s="9"/>
      <c r="H44" s="9"/>
      <c r="I44" s="9"/>
      <c r="J44" s="9"/>
      <c r="K44" s="9"/>
    </row>
    <row r="45" ht="15.75" customHeight="1">
      <c r="A45" s="9"/>
      <c r="B45" s="9"/>
      <c r="C45" s="9"/>
      <c r="D45" s="9"/>
      <c r="F45" s="9"/>
      <c r="G45" s="9"/>
      <c r="H45" s="9"/>
      <c r="I45" s="9"/>
      <c r="J45" s="9"/>
      <c r="K45" s="9"/>
    </row>
    <row r="46" ht="15.75" customHeight="1">
      <c r="A46" s="9"/>
      <c r="B46" s="9"/>
      <c r="C46" s="9"/>
      <c r="D46" s="9"/>
      <c r="F46" s="9"/>
      <c r="G46" s="9"/>
      <c r="H46" s="9"/>
      <c r="I46" s="9"/>
      <c r="J46" s="9"/>
      <c r="K46" s="9"/>
    </row>
    <row r="47" ht="15.75" customHeight="1">
      <c r="A47" s="9"/>
      <c r="B47" s="9"/>
      <c r="C47" s="9"/>
      <c r="D47" s="9"/>
      <c r="F47" s="9"/>
      <c r="G47" s="9"/>
      <c r="H47" s="9"/>
      <c r="I47" s="9"/>
      <c r="J47" s="9"/>
      <c r="K47" s="9"/>
    </row>
    <row r="48" ht="15.75" customHeight="1">
      <c r="A48" s="9"/>
      <c r="B48" s="9"/>
      <c r="C48" s="9"/>
      <c r="D48" s="9"/>
      <c r="F48" s="9"/>
      <c r="G48" s="9"/>
      <c r="H48" s="9"/>
      <c r="I48" s="9"/>
      <c r="J48" s="9"/>
      <c r="K48" s="9"/>
    </row>
    <row r="49" ht="15.75" customHeight="1">
      <c r="A49" s="9"/>
      <c r="B49" s="9"/>
      <c r="C49" s="9"/>
      <c r="D49" s="9"/>
      <c r="F49" s="9"/>
      <c r="G49" s="9"/>
      <c r="H49" s="9"/>
      <c r="I49" s="9"/>
      <c r="J49" s="9"/>
      <c r="K49" s="9"/>
    </row>
    <row r="50" ht="15.75" customHeight="1">
      <c r="A50" s="9"/>
      <c r="B50" s="9"/>
      <c r="C50" s="9"/>
      <c r="D50" s="9"/>
      <c r="F50" s="9"/>
      <c r="G50" s="9"/>
      <c r="H50" s="9"/>
      <c r="I50" s="9"/>
      <c r="J50" s="9"/>
      <c r="K50" s="9"/>
    </row>
    <row r="51" ht="15.75" customHeight="1">
      <c r="A51" s="9"/>
      <c r="B51" s="9"/>
      <c r="C51" s="9"/>
      <c r="D51" s="9"/>
      <c r="F51" s="9"/>
      <c r="G51" s="9"/>
      <c r="H51" s="9"/>
      <c r="I51" s="9"/>
      <c r="J51" s="9"/>
      <c r="K51" s="9"/>
    </row>
    <row r="52" ht="15.75" customHeight="1">
      <c r="A52" s="9"/>
      <c r="B52" s="9"/>
      <c r="C52" s="9"/>
      <c r="D52" s="9"/>
      <c r="F52" s="9"/>
      <c r="G52" s="9"/>
      <c r="H52" s="9"/>
      <c r="I52" s="9"/>
      <c r="J52" s="9"/>
      <c r="K52" s="9"/>
    </row>
    <row r="53" ht="15.75" customHeight="1">
      <c r="A53" s="9"/>
      <c r="B53" s="9"/>
      <c r="C53" s="9"/>
      <c r="D53" s="9"/>
      <c r="F53" s="9"/>
      <c r="G53" s="9"/>
      <c r="H53" s="9"/>
      <c r="I53" s="9"/>
      <c r="J53" s="9"/>
      <c r="K53" s="9"/>
    </row>
    <row r="54" ht="15.75" customHeight="1">
      <c r="A54" s="9"/>
      <c r="B54" s="9"/>
      <c r="C54" s="9"/>
      <c r="D54" s="9"/>
      <c r="F54" s="9"/>
      <c r="G54" s="9"/>
      <c r="H54" s="9"/>
      <c r="I54" s="9"/>
      <c r="J54" s="9"/>
      <c r="K54" s="9"/>
    </row>
    <row r="55" ht="15.75" customHeight="1">
      <c r="A55" s="9"/>
      <c r="B55" s="9"/>
      <c r="C55" s="9"/>
      <c r="D55" s="9"/>
      <c r="F55" s="9"/>
      <c r="G55" s="9"/>
      <c r="H55" s="9"/>
      <c r="I55" s="9"/>
      <c r="J55" s="9"/>
      <c r="K55" s="9"/>
    </row>
    <row r="56" ht="15.75" customHeight="1">
      <c r="A56" s="9"/>
      <c r="B56" s="9"/>
      <c r="C56" s="9"/>
      <c r="D56" s="9"/>
      <c r="F56" s="9"/>
      <c r="G56" s="9"/>
      <c r="H56" s="9"/>
      <c r="I56" s="9"/>
      <c r="J56" s="9"/>
      <c r="K56" s="9"/>
    </row>
    <row r="57" ht="15.75" customHeight="1">
      <c r="A57" s="9"/>
      <c r="B57" s="9"/>
      <c r="C57" s="9"/>
      <c r="D57" s="9"/>
      <c r="F57" s="9"/>
      <c r="G57" s="9"/>
      <c r="H57" s="9"/>
      <c r="I57" s="9"/>
      <c r="J57" s="9"/>
      <c r="K57" s="9"/>
    </row>
    <row r="58" ht="15.75" customHeight="1">
      <c r="A58" s="9"/>
      <c r="B58" s="9"/>
      <c r="C58" s="9"/>
      <c r="D58" s="9"/>
      <c r="F58" s="9"/>
      <c r="G58" s="9"/>
      <c r="H58" s="9"/>
      <c r="I58" s="9"/>
      <c r="J58" s="9"/>
      <c r="K58" s="9"/>
    </row>
    <row r="59" ht="15.75" customHeight="1">
      <c r="A59" s="9"/>
      <c r="B59" s="9"/>
      <c r="C59" s="9"/>
      <c r="D59" s="9"/>
      <c r="F59" s="9"/>
      <c r="G59" s="9"/>
      <c r="H59" s="9"/>
      <c r="I59" s="9"/>
      <c r="J59" s="9"/>
      <c r="K59" s="9"/>
    </row>
    <row r="60" ht="15.75" customHeight="1">
      <c r="A60" s="9"/>
      <c r="B60" s="9"/>
      <c r="C60" s="9"/>
      <c r="D60" s="9"/>
      <c r="F60" s="9"/>
      <c r="G60" s="9"/>
      <c r="H60" s="9"/>
      <c r="I60" s="9"/>
      <c r="J60" s="9"/>
      <c r="K60" s="9"/>
    </row>
    <row r="61" ht="15.75" customHeight="1">
      <c r="A61" s="9"/>
      <c r="B61" s="9"/>
      <c r="C61" s="9"/>
      <c r="D61" s="9"/>
      <c r="F61" s="9"/>
      <c r="G61" s="9"/>
      <c r="H61" s="9"/>
      <c r="I61" s="9"/>
      <c r="J61" s="9"/>
      <c r="K61" s="9"/>
    </row>
    <row r="62" ht="15.75" customHeight="1">
      <c r="A62" s="9"/>
      <c r="B62" s="9"/>
      <c r="C62" s="9"/>
      <c r="D62" s="9"/>
      <c r="F62" s="9"/>
      <c r="G62" s="9"/>
      <c r="H62" s="9"/>
      <c r="I62" s="9"/>
      <c r="J62" s="9"/>
      <c r="K62" s="9"/>
    </row>
    <row r="63" ht="15.75" customHeight="1">
      <c r="A63" s="9"/>
      <c r="B63" s="9"/>
      <c r="C63" s="9"/>
      <c r="D63" s="9"/>
      <c r="F63" s="9"/>
      <c r="G63" s="9"/>
      <c r="H63" s="9"/>
      <c r="I63" s="9"/>
      <c r="J63" s="9"/>
      <c r="K63" s="9"/>
    </row>
    <row r="64" ht="15.75" customHeight="1">
      <c r="A64" s="9"/>
      <c r="B64" s="9"/>
      <c r="C64" s="9"/>
      <c r="D64" s="9"/>
      <c r="F64" s="9"/>
      <c r="G64" s="9"/>
      <c r="H64" s="9"/>
      <c r="I64" s="9"/>
      <c r="J64" s="9"/>
      <c r="K64" s="9"/>
    </row>
    <row r="65" ht="15.75" customHeight="1">
      <c r="A65" s="9"/>
      <c r="B65" s="9"/>
      <c r="C65" s="9"/>
      <c r="D65" s="9"/>
      <c r="F65" s="9"/>
      <c r="G65" s="9"/>
      <c r="H65" s="9"/>
      <c r="I65" s="9"/>
      <c r="J65" s="9"/>
      <c r="K65" s="9"/>
    </row>
    <row r="66" ht="15.75" customHeight="1">
      <c r="A66" s="9"/>
      <c r="B66" s="9"/>
      <c r="C66" s="9"/>
      <c r="D66" s="9"/>
      <c r="F66" s="9"/>
      <c r="G66" s="9"/>
      <c r="H66" s="9"/>
      <c r="I66" s="9"/>
      <c r="J66" s="9"/>
      <c r="K66" s="9"/>
    </row>
    <row r="67" ht="15.75" customHeight="1">
      <c r="A67" s="9"/>
      <c r="B67" s="9"/>
      <c r="C67" s="9"/>
      <c r="D67" s="9"/>
      <c r="F67" s="9"/>
      <c r="G67" s="9"/>
      <c r="H67" s="9"/>
      <c r="I67" s="9"/>
      <c r="J67" s="9"/>
      <c r="K67" s="9"/>
    </row>
    <row r="68" ht="15.75" customHeight="1">
      <c r="A68" s="9"/>
      <c r="B68" s="9"/>
      <c r="C68" s="9"/>
      <c r="D68" s="9"/>
      <c r="F68" s="9"/>
      <c r="G68" s="9"/>
      <c r="H68" s="9"/>
      <c r="I68" s="9"/>
      <c r="J68" s="9"/>
      <c r="K68" s="9"/>
    </row>
    <row r="69" ht="15.75" customHeight="1">
      <c r="A69" s="9"/>
      <c r="B69" s="9"/>
      <c r="C69" s="9"/>
      <c r="D69" s="9"/>
      <c r="F69" s="9"/>
      <c r="G69" s="9"/>
      <c r="H69" s="9"/>
      <c r="I69" s="9"/>
      <c r="J69" s="9"/>
      <c r="K69" s="9"/>
    </row>
    <row r="70" ht="15.75" customHeight="1">
      <c r="A70" s="9"/>
      <c r="B70" s="9"/>
      <c r="C70" s="9"/>
      <c r="D70" s="9"/>
      <c r="F70" s="9"/>
      <c r="G70" s="9"/>
      <c r="H70" s="9"/>
      <c r="I70" s="9"/>
      <c r="J70" s="9"/>
      <c r="K70" s="9"/>
    </row>
    <row r="71" ht="15.75" customHeight="1">
      <c r="A71" s="9"/>
      <c r="B71" s="9"/>
      <c r="C71" s="9"/>
      <c r="D71" s="9"/>
      <c r="F71" s="9"/>
      <c r="G71" s="9"/>
      <c r="H71" s="9"/>
      <c r="I71" s="9"/>
      <c r="J71" s="9"/>
      <c r="K71" s="9"/>
    </row>
    <row r="72" ht="15.75" customHeight="1">
      <c r="A72" s="9"/>
      <c r="B72" s="9"/>
      <c r="C72" s="9"/>
      <c r="D72" s="9"/>
      <c r="F72" s="9"/>
      <c r="G72" s="9"/>
      <c r="H72" s="9"/>
      <c r="I72" s="9"/>
      <c r="J72" s="9"/>
      <c r="K72" s="9"/>
    </row>
    <row r="73" ht="15.75" customHeight="1">
      <c r="A73" s="9"/>
      <c r="B73" s="9"/>
      <c r="C73" s="9"/>
      <c r="D73" s="9"/>
      <c r="F73" s="9"/>
      <c r="G73" s="9"/>
      <c r="H73" s="9"/>
      <c r="I73" s="9"/>
      <c r="J73" s="9"/>
      <c r="K73" s="9"/>
    </row>
    <row r="74" ht="15.75" customHeight="1">
      <c r="A74" s="9"/>
      <c r="B74" s="9"/>
      <c r="C74" s="9"/>
      <c r="D74" s="9"/>
      <c r="F74" s="9"/>
      <c r="G74" s="9"/>
      <c r="H74" s="9"/>
      <c r="I74" s="9"/>
      <c r="J74" s="9"/>
      <c r="K74" s="9"/>
    </row>
    <row r="75" ht="15.75" customHeight="1">
      <c r="A75" s="9"/>
      <c r="B75" s="9"/>
      <c r="C75" s="9"/>
      <c r="D75" s="9"/>
      <c r="F75" s="9"/>
      <c r="G75" s="9"/>
      <c r="H75" s="9"/>
      <c r="I75" s="9"/>
      <c r="J75" s="9"/>
      <c r="K75" s="9"/>
    </row>
    <row r="76" ht="15.75" customHeight="1">
      <c r="A76" s="9"/>
      <c r="B76" s="9"/>
      <c r="C76" s="9"/>
      <c r="D76" s="9"/>
      <c r="F76" s="9"/>
      <c r="G76" s="9"/>
      <c r="H76" s="9"/>
      <c r="I76" s="9"/>
      <c r="J76" s="9"/>
      <c r="K76" s="9"/>
    </row>
    <row r="77" ht="15.75" customHeight="1">
      <c r="A77" s="9"/>
      <c r="B77" s="9"/>
      <c r="C77" s="9"/>
      <c r="D77" s="9"/>
      <c r="F77" s="9"/>
      <c r="G77" s="9"/>
      <c r="H77" s="9"/>
      <c r="I77" s="9"/>
      <c r="J77" s="9"/>
      <c r="K77" s="9"/>
    </row>
    <row r="78" ht="15.75" customHeight="1">
      <c r="A78" s="9"/>
      <c r="B78" s="9"/>
      <c r="C78" s="9"/>
      <c r="D78" s="9"/>
      <c r="F78" s="9"/>
      <c r="G78" s="9"/>
      <c r="H78" s="9"/>
      <c r="I78" s="9"/>
      <c r="J78" s="9"/>
      <c r="K78" s="9"/>
    </row>
    <row r="79" ht="15.75" customHeight="1">
      <c r="A79" s="9"/>
      <c r="B79" s="9"/>
      <c r="C79" s="9"/>
      <c r="D79" s="9"/>
      <c r="F79" s="9"/>
      <c r="G79" s="9"/>
      <c r="H79" s="9"/>
      <c r="I79" s="9"/>
      <c r="J79" s="9"/>
      <c r="K79" s="9"/>
    </row>
    <row r="80" ht="15.75" customHeight="1">
      <c r="A80" s="9"/>
      <c r="B80" s="9"/>
      <c r="C80" s="9"/>
      <c r="D80" s="9"/>
      <c r="F80" s="9"/>
      <c r="G80" s="9"/>
      <c r="H80" s="9"/>
      <c r="I80" s="9"/>
      <c r="J80" s="9"/>
      <c r="K80" s="9"/>
    </row>
    <row r="81" ht="15.75" customHeight="1">
      <c r="A81" s="9"/>
      <c r="B81" s="9"/>
      <c r="C81" s="9"/>
      <c r="D81" s="9"/>
      <c r="F81" s="9"/>
      <c r="G81" s="9"/>
      <c r="H81" s="9"/>
      <c r="I81" s="9"/>
      <c r="J81" s="9"/>
      <c r="K81" s="9"/>
    </row>
    <row r="82" ht="15.75" customHeight="1">
      <c r="A82" s="9"/>
      <c r="B82" s="9"/>
      <c r="C82" s="9"/>
      <c r="D82" s="9"/>
      <c r="F82" s="9"/>
      <c r="G82" s="9"/>
      <c r="H82" s="9"/>
      <c r="I82" s="9"/>
      <c r="J82" s="9"/>
      <c r="K82" s="9"/>
    </row>
    <row r="83" ht="15.75" customHeight="1">
      <c r="A83" s="9"/>
      <c r="B83" s="9"/>
      <c r="C83" s="9"/>
      <c r="D83" s="9"/>
      <c r="F83" s="9"/>
      <c r="G83" s="9"/>
      <c r="H83" s="9"/>
      <c r="I83" s="9"/>
      <c r="J83" s="9"/>
      <c r="K83" s="9"/>
    </row>
    <row r="84" ht="15.75" customHeight="1">
      <c r="A84" s="9"/>
      <c r="B84" s="9"/>
      <c r="C84" s="9"/>
      <c r="D84" s="9"/>
      <c r="F84" s="9"/>
      <c r="G84" s="9"/>
      <c r="H84" s="9"/>
      <c r="I84" s="9"/>
      <c r="J84" s="9"/>
      <c r="K84" s="9"/>
    </row>
    <row r="85" ht="15.75" customHeight="1">
      <c r="A85" s="9"/>
      <c r="B85" s="9"/>
      <c r="C85" s="9"/>
      <c r="D85" s="9"/>
      <c r="F85" s="9"/>
      <c r="G85" s="9"/>
      <c r="H85" s="9"/>
      <c r="I85" s="9"/>
      <c r="J85" s="9"/>
      <c r="K85" s="9"/>
    </row>
    <row r="86" ht="15.75" customHeight="1">
      <c r="A86" s="9"/>
      <c r="B86" s="9"/>
      <c r="C86" s="9"/>
      <c r="D86" s="9"/>
      <c r="F86" s="9"/>
      <c r="G86" s="9"/>
      <c r="H86" s="9"/>
      <c r="I86" s="9"/>
      <c r="J86" s="9"/>
      <c r="K86" s="9"/>
    </row>
    <row r="87" ht="15.75" customHeight="1">
      <c r="A87" s="9"/>
      <c r="B87" s="9"/>
      <c r="C87" s="9"/>
      <c r="D87" s="9"/>
      <c r="F87" s="9"/>
      <c r="G87" s="9"/>
      <c r="H87" s="9"/>
      <c r="I87" s="9"/>
      <c r="J87" s="9"/>
      <c r="K87" s="9"/>
    </row>
    <row r="88" ht="15.75" customHeight="1">
      <c r="A88" s="9"/>
      <c r="B88" s="9"/>
      <c r="C88" s="9"/>
      <c r="D88" s="9"/>
      <c r="F88" s="9"/>
      <c r="G88" s="9"/>
      <c r="H88" s="9"/>
      <c r="I88" s="9"/>
      <c r="J88" s="9"/>
      <c r="K88" s="9"/>
    </row>
    <row r="89" ht="15.75" customHeight="1">
      <c r="A89" s="9"/>
      <c r="B89" s="9"/>
      <c r="C89" s="9"/>
      <c r="D89" s="9"/>
      <c r="F89" s="9"/>
      <c r="G89" s="9"/>
      <c r="H89" s="9"/>
      <c r="I89" s="9"/>
      <c r="J89" s="9"/>
      <c r="K89" s="9"/>
    </row>
    <row r="90" ht="15.75" customHeight="1">
      <c r="A90" s="9"/>
      <c r="B90" s="9"/>
      <c r="C90" s="9"/>
      <c r="D90" s="9"/>
      <c r="F90" s="9"/>
      <c r="G90" s="9"/>
      <c r="H90" s="9"/>
      <c r="I90" s="9"/>
      <c r="J90" s="9"/>
      <c r="K90" s="9"/>
    </row>
    <row r="91" ht="15.75" customHeight="1">
      <c r="A91" s="9"/>
      <c r="B91" s="9"/>
      <c r="C91" s="9"/>
      <c r="D91" s="9"/>
      <c r="F91" s="9"/>
      <c r="G91" s="9"/>
      <c r="H91" s="9"/>
      <c r="I91" s="9"/>
      <c r="J91" s="9"/>
      <c r="K91" s="9"/>
    </row>
    <row r="92" ht="15.75" customHeight="1">
      <c r="A92" s="9"/>
      <c r="B92" s="9"/>
      <c r="C92" s="9"/>
      <c r="D92" s="9"/>
      <c r="F92" s="9"/>
      <c r="G92" s="9"/>
      <c r="H92" s="9"/>
      <c r="I92" s="9"/>
      <c r="J92" s="9"/>
      <c r="K92" s="9"/>
    </row>
    <row r="93" ht="15.75" customHeight="1">
      <c r="A93" s="9"/>
      <c r="B93" s="9"/>
      <c r="C93" s="9"/>
      <c r="D93" s="9"/>
      <c r="F93" s="9"/>
      <c r="G93" s="9"/>
      <c r="H93" s="9"/>
      <c r="I93" s="9"/>
      <c r="J93" s="9"/>
      <c r="K93" s="9"/>
    </row>
    <row r="94" ht="15.75" customHeight="1">
      <c r="A94" s="9"/>
      <c r="B94" s="9"/>
      <c r="C94" s="9"/>
      <c r="D94" s="9"/>
      <c r="F94" s="9"/>
      <c r="G94" s="9"/>
      <c r="H94" s="9"/>
      <c r="I94" s="9"/>
      <c r="J94" s="9"/>
      <c r="K94" s="9"/>
    </row>
    <row r="95" ht="15.75" customHeight="1">
      <c r="A95" s="9"/>
      <c r="B95" s="9"/>
      <c r="C95" s="9"/>
      <c r="D95" s="9"/>
      <c r="F95" s="9"/>
      <c r="G95" s="9"/>
      <c r="H95" s="9"/>
      <c r="I95" s="9"/>
      <c r="J95" s="9"/>
      <c r="K95" s="9"/>
    </row>
    <row r="96" ht="15.75" customHeight="1">
      <c r="A96" s="9"/>
      <c r="B96" s="9"/>
      <c r="C96" s="9"/>
      <c r="D96" s="9"/>
      <c r="F96" s="9"/>
      <c r="G96" s="9"/>
      <c r="H96" s="9"/>
      <c r="I96" s="9"/>
      <c r="J96" s="9"/>
      <c r="K96" s="9"/>
    </row>
    <row r="97" ht="15.75" customHeight="1">
      <c r="A97" s="9"/>
      <c r="B97" s="9"/>
      <c r="C97" s="9"/>
      <c r="D97" s="9"/>
      <c r="F97" s="9"/>
      <c r="G97" s="9"/>
      <c r="H97" s="9"/>
      <c r="I97" s="9"/>
      <c r="J97" s="9"/>
      <c r="K97" s="9"/>
    </row>
    <row r="98" ht="15.75" customHeight="1">
      <c r="A98" s="9"/>
      <c r="B98" s="9"/>
      <c r="C98" s="9"/>
      <c r="D98" s="9"/>
      <c r="F98" s="9"/>
      <c r="G98" s="9"/>
      <c r="H98" s="9"/>
      <c r="I98" s="9"/>
      <c r="J98" s="9"/>
      <c r="K98" s="9"/>
    </row>
    <row r="99" ht="15.75" customHeight="1">
      <c r="A99" s="9"/>
      <c r="B99" s="9"/>
      <c r="C99" s="9"/>
      <c r="D99" s="9"/>
      <c r="F99" s="9"/>
      <c r="G99" s="9"/>
      <c r="H99" s="9"/>
      <c r="I99" s="9"/>
      <c r="J99" s="9"/>
      <c r="K99" s="9"/>
    </row>
    <row r="100" ht="15.75" customHeight="1">
      <c r="A100" s="9"/>
      <c r="B100" s="9"/>
      <c r="C100" s="9"/>
      <c r="D100" s="9"/>
      <c r="F100" s="9"/>
      <c r="G100" s="9"/>
      <c r="H100" s="9"/>
      <c r="I100" s="9"/>
      <c r="J100" s="9"/>
      <c r="K100" s="9"/>
    </row>
    <row r="101" ht="15.75" customHeight="1">
      <c r="A101" s="9"/>
      <c r="B101" s="9"/>
      <c r="C101" s="9"/>
      <c r="D101" s="9"/>
      <c r="F101" s="9"/>
      <c r="G101" s="9"/>
      <c r="H101" s="9"/>
      <c r="I101" s="9"/>
      <c r="J101" s="9"/>
      <c r="K101" s="9"/>
    </row>
    <row r="102" ht="15.75" customHeight="1">
      <c r="A102" s="9"/>
      <c r="B102" s="9"/>
      <c r="C102" s="9"/>
      <c r="D102" s="9"/>
      <c r="F102" s="9"/>
      <c r="G102" s="9"/>
      <c r="H102" s="9"/>
      <c r="I102" s="9"/>
      <c r="J102" s="9"/>
      <c r="K102" s="9"/>
    </row>
    <row r="103" ht="15.75" customHeight="1">
      <c r="A103" s="9"/>
      <c r="B103" s="9"/>
      <c r="C103" s="9"/>
      <c r="D103" s="9"/>
      <c r="F103" s="9"/>
      <c r="G103" s="9"/>
      <c r="H103" s="9"/>
      <c r="I103" s="9"/>
      <c r="J103" s="9"/>
      <c r="K103" s="9"/>
    </row>
    <row r="104" ht="15.75" customHeight="1">
      <c r="A104" s="9"/>
      <c r="B104" s="9"/>
      <c r="C104" s="9"/>
      <c r="D104" s="9"/>
      <c r="F104" s="9"/>
      <c r="G104" s="9"/>
      <c r="H104" s="9"/>
      <c r="I104" s="9"/>
      <c r="J104" s="9"/>
      <c r="K104" s="9"/>
    </row>
    <row r="105" ht="15.75" customHeight="1">
      <c r="A105" s="9"/>
      <c r="B105" s="9"/>
      <c r="C105" s="9"/>
      <c r="D105" s="9"/>
      <c r="F105" s="9"/>
      <c r="G105" s="9"/>
      <c r="H105" s="9"/>
      <c r="I105" s="9"/>
      <c r="J105" s="9"/>
      <c r="K105" s="9"/>
    </row>
    <row r="106" ht="15.75" customHeight="1">
      <c r="A106" s="9"/>
      <c r="B106" s="9"/>
      <c r="C106" s="9"/>
      <c r="D106" s="9"/>
      <c r="F106" s="9"/>
      <c r="G106" s="9"/>
      <c r="H106" s="9"/>
      <c r="I106" s="9"/>
      <c r="J106" s="9"/>
      <c r="K106" s="9"/>
    </row>
    <row r="107" ht="15.75" customHeight="1">
      <c r="A107" s="9"/>
      <c r="B107" s="9"/>
      <c r="C107" s="9"/>
      <c r="D107" s="9"/>
      <c r="F107" s="9"/>
      <c r="G107" s="9"/>
      <c r="H107" s="9"/>
      <c r="I107" s="9"/>
      <c r="J107" s="9"/>
      <c r="K107" s="9"/>
    </row>
    <row r="108" ht="15.75" customHeight="1">
      <c r="A108" s="9"/>
      <c r="B108" s="9"/>
      <c r="C108" s="9"/>
      <c r="D108" s="9"/>
      <c r="F108" s="9"/>
      <c r="G108" s="9"/>
      <c r="H108" s="9"/>
      <c r="I108" s="9"/>
      <c r="J108" s="9"/>
      <c r="K108" s="9"/>
    </row>
    <row r="109" ht="15.75" customHeight="1">
      <c r="A109" s="9"/>
      <c r="B109" s="9"/>
      <c r="C109" s="9"/>
      <c r="D109" s="9"/>
      <c r="F109" s="9"/>
      <c r="G109" s="9"/>
      <c r="H109" s="9"/>
      <c r="I109" s="9"/>
      <c r="J109" s="9"/>
      <c r="K109" s="9"/>
    </row>
    <row r="110" ht="15.75" customHeight="1">
      <c r="A110" s="9"/>
      <c r="B110" s="9"/>
      <c r="C110" s="9"/>
      <c r="D110" s="9"/>
      <c r="F110" s="9"/>
      <c r="G110" s="9"/>
      <c r="H110" s="9"/>
      <c r="I110" s="9"/>
      <c r="J110" s="9"/>
      <c r="K110" s="9"/>
    </row>
    <row r="111" ht="15.75" customHeight="1">
      <c r="A111" s="9"/>
      <c r="B111" s="9"/>
      <c r="C111" s="9"/>
      <c r="D111" s="9"/>
      <c r="F111" s="9"/>
      <c r="G111" s="9"/>
      <c r="H111" s="9"/>
      <c r="I111" s="9"/>
      <c r="J111" s="9"/>
      <c r="K111" s="9"/>
    </row>
    <row r="112" ht="15.75" customHeight="1">
      <c r="A112" s="9"/>
      <c r="B112" s="9"/>
      <c r="C112" s="9"/>
      <c r="D112" s="9"/>
      <c r="F112" s="9"/>
      <c r="G112" s="9"/>
      <c r="H112" s="9"/>
      <c r="I112" s="9"/>
      <c r="J112" s="9"/>
      <c r="K112" s="9"/>
    </row>
    <row r="113" ht="15.75" customHeight="1">
      <c r="A113" s="9"/>
      <c r="B113" s="9"/>
      <c r="C113" s="9"/>
      <c r="D113" s="9"/>
      <c r="F113" s="9"/>
      <c r="G113" s="9"/>
      <c r="H113" s="9"/>
      <c r="I113" s="9"/>
      <c r="J113" s="9"/>
      <c r="K113" s="9"/>
    </row>
    <row r="114" ht="15.75" customHeight="1">
      <c r="A114" s="9"/>
      <c r="B114" s="9"/>
      <c r="C114" s="9"/>
      <c r="D114" s="9"/>
      <c r="F114" s="9"/>
      <c r="G114" s="9"/>
      <c r="H114" s="9"/>
      <c r="I114" s="9"/>
      <c r="J114" s="9"/>
      <c r="K114" s="9"/>
    </row>
    <row r="115" ht="15.75" customHeight="1">
      <c r="A115" s="9"/>
      <c r="B115" s="9"/>
      <c r="C115" s="9"/>
      <c r="D115" s="9"/>
      <c r="F115" s="9"/>
      <c r="G115" s="9"/>
      <c r="H115" s="9"/>
      <c r="I115" s="9"/>
      <c r="J115" s="9"/>
      <c r="K115" s="9"/>
    </row>
    <row r="116" ht="15.75" customHeight="1">
      <c r="A116" s="9"/>
      <c r="B116" s="9"/>
      <c r="C116" s="9"/>
      <c r="D116" s="9"/>
      <c r="F116" s="9"/>
      <c r="G116" s="9"/>
      <c r="H116" s="9"/>
      <c r="I116" s="9"/>
      <c r="J116" s="9"/>
      <c r="K116" s="9"/>
    </row>
    <row r="117" ht="15.75" customHeight="1">
      <c r="A117" s="9"/>
      <c r="B117" s="9"/>
      <c r="C117" s="9"/>
      <c r="D117" s="9"/>
      <c r="F117" s="9"/>
      <c r="G117" s="9"/>
      <c r="H117" s="9"/>
      <c r="I117" s="9"/>
      <c r="J117" s="9"/>
      <c r="K117" s="9"/>
    </row>
    <row r="118" ht="15.75" customHeight="1">
      <c r="A118" s="9"/>
      <c r="B118" s="9"/>
      <c r="C118" s="9"/>
      <c r="D118" s="9"/>
      <c r="F118" s="9"/>
      <c r="G118" s="9"/>
      <c r="H118" s="9"/>
      <c r="I118" s="9"/>
      <c r="J118" s="9"/>
      <c r="K118" s="9"/>
    </row>
    <row r="119" ht="15.75" customHeight="1">
      <c r="A119" s="9"/>
      <c r="B119" s="9"/>
      <c r="C119" s="9"/>
      <c r="D119" s="9"/>
      <c r="F119" s="9"/>
      <c r="G119" s="9"/>
      <c r="H119" s="9"/>
      <c r="I119" s="9"/>
      <c r="J119" s="9"/>
      <c r="K119" s="9"/>
    </row>
    <row r="120" ht="15.75" customHeight="1">
      <c r="A120" s="9"/>
      <c r="B120" s="9"/>
      <c r="C120" s="9"/>
      <c r="D120" s="9"/>
      <c r="F120" s="9"/>
      <c r="G120" s="9"/>
      <c r="H120" s="9"/>
      <c r="I120" s="9"/>
      <c r="J120" s="9"/>
      <c r="K120" s="9"/>
    </row>
    <row r="121" ht="15.75" customHeight="1">
      <c r="A121" s="9"/>
      <c r="B121" s="9"/>
      <c r="C121" s="9"/>
      <c r="D121" s="9"/>
      <c r="F121" s="9"/>
      <c r="G121" s="9"/>
      <c r="H121" s="9"/>
      <c r="I121" s="9"/>
      <c r="J121" s="9"/>
      <c r="K121" s="9"/>
    </row>
    <row r="122" ht="15.75" customHeight="1">
      <c r="A122" s="9"/>
      <c r="B122" s="9"/>
      <c r="C122" s="9"/>
      <c r="D122" s="9"/>
      <c r="F122" s="9"/>
      <c r="G122" s="9"/>
      <c r="H122" s="9"/>
      <c r="I122" s="9"/>
      <c r="J122" s="9"/>
      <c r="K122" s="9"/>
    </row>
    <row r="123" ht="15.75" customHeight="1">
      <c r="A123" s="9"/>
      <c r="B123" s="9"/>
      <c r="C123" s="9"/>
      <c r="D123" s="9"/>
      <c r="F123" s="9"/>
      <c r="G123" s="9"/>
      <c r="H123" s="9"/>
      <c r="I123" s="9"/>
      <c r="J123" s="9"/>
      <c r="K123" s="9"/>
    </row>
    <row r="124" ht="15.75" customHeight="1">
      <c r="A124" s="9"/>
      <c r="B124" s="9"/>
      <c r="C124" s="9"/>
      <c r="D124" s="9"/>
      <c r="F124" s="9"/>
      <c r="G124" s="9"/>
      <c r="H124" s="9"/>
      <c r="I124" s="9"/>
      <c r="J124" s="9"/>
      <c r="K124" s="9"/>
    </row>
    <row r="125" ht="15.75" customHeight="1">
      <c r="A125" s="9"/>
      <c r="B125" s="9"/>
      <c r="C125" s="9"/>
      <c r="D125" s="9"/>
      <c r="F125" s="9"/>
      <c r="G125" s="9"/>
      <c r="H125" s="9"/>
      <c r="I125" s="9"/>
      <c r="J125" s="9"/>
      <c r="K125" s="9"/>
    </row>
    <row r="126" ht="15.75" customHeight="1">
      <c r="A126" s="9"/>
      <c r="B126" s="9"/>
      <c r="C126" s="9"/>
      <c r="D126" s="9"/>
      <c r="F126" s="9"/>
      <c r="G126" s="9"/>
      <c r="H126" s="9"/>
      <c r="I126" s="9"/>
      <c r="J126" s="9"/>
      <c r="K126" s="9"/>
    </row>
    <row r="127" ht="15.75" customHeight="1">
      <c r="A127" s="9"/>
      <c r="B127" s="9"/>
      <c r="C127" s="9"/>
      <c r="D127" s="9"/>
      <c r="F127" s="9"/>
      <c r="G127" s="9"/>
      <c r="H127" s="9"/>
      <c r="I127" s="9"/>
      <c r="J127" s="9"/>
      <c r="K127" s="9"/>
    </row>
    <row r="128" ht="15.75" customHeight="1">
      <c r="A128" s="9"/>
      <c r="B128" s="9"/>
      <c r="C128" s="9"/>
      <c r="D128" s="9"/>
      <c r="F128" s="9"/>
      <c r="G128" s="9"/>
      <c r="H128" s="9"/>
      <c r="I128" s="9"/>
      <c r="J128" s="9"/>
      <c r="K128" s="9"/>
    </row>
    <row r="129" ht="15.75" customHeight="1">
      <c r="A129" s="9"/>
      <c r="B129" s="9"/>
      <c r="C129" s="9"/>
      <c r="D129" s="9"/>
      <c r="F129" s="9"/>
      <c r="G129" s="9"/>
      <c r="H129" s="9"/>
      <c r="I129" s="9"/>
      <c r="J129" s="9"/>
      <c r="K129" s="9"/>
    </row>
    <row r="130" ht="15.75" customHeight="1">
      <c r="A130" s="9"/>
      <c r="B130" s="9"/>
      <c r="C130" s="9"/>
      <c r="D130" s="9"/>
      <c r="F130" s="9"/>
      <c r="G130" s="9"/>
      <c r="H130" s="9"/>
      <c r="I130" s="9"/>
      <c r="J130" s="9"/>
      <c r="K130" s="9"/>
    </row>
    <row r="131" ht="15.75" customHeight="1">
      <c r="A131" s="9"/>
      <c r="B131" s="9"/>
      <c r="C131" s="9"/>
      <c r="D131" s="9"/>
      <c r="F131" s="9"/>
      <c r="G131" s="9"/>
      <c r="H131" s="9"/>
      <c r="I131" s="9"/>
      <c r="J131" s="9"/>
      <c r="K131" s="9"/>
    </row>
    <row r="132" ht="15.75" customHeight="1">
      <c r="A132" s="9"/>
      <c r="B132" s="9"/>
      <c r="C132" s="9"/>
      <c r="D132" s="9"/>
      <c r="F132" s="9"/>
      <c r="G132" s="9"/>
      <c r="H132" s="9"/>
      <c r="I132" s="9"/>
      <c r="J132" s="9"/>
      <c r="K132" s="9"/>
    </row>
    <row r="133" ht="15.75" customHeight="1">
      <c r="A133" s="9"/>
      <c r="B133" s="9"/>
      <c r="C133" s="9"/>
      <c r="D133" s="9"/>
      <c r="F133" s="9"/>
      <c r="G133" s="9"/>
      <c r="H133" s="9"/>
      <c r="I133" s="9"/>
      <c r="J133" s="9"/>
      <c r="K133" s="9"/>
    </row>
    <row r="134" ht="15.75" customHeight="1">
      <c r="A134" s="9"/>
      <c r="B134" s="9"/>
      <c r="C134" s="9"/>
      <c r="D134" s="9"/>
      <c r="F134" s="9"/>
      <c r="G134" s="9"/>
      <c r="H134" s="9"/>
      <c r="I134" s="9"/>
      <c r="J134" s="9"/>
      <c r="K134" s="9"/>
    </row>
    <row r="135" ht="15.75" customHeight="1">
      <c r="A135" s="9"/>
      <c r="B135" s="9"/>
      <c r="C135" s="9"/>
      <c r="D135" s="9"/>
      <c r="F135" s="9"/>
      <c r="G135" s="9"/>
      <c r="H135" s="9"/>
      <c r="I135" s="9"/>
      <c r="J135" s="9"/>
      <c r="K135" s="9"/>
    </row>
    <row r="136" ht="15.75" customHeight="1">
      <c r="A136" s="9"/>
      <c r="B136" s="9"/>
      <c r="C136" s="9"/>
      <c r="D136" s="9"/>
      <c r="F136" s="9"/>
      <c r="G136" s="9"/>
      <c r="H136" s="9"/>
      <c r="I136" s="9"/>
      <c r="J136" s="9"/>
      <c r="K136" s="9"/>
    </row>
    <row r="137" ht="15.75" customHeight="1">
      <c r="A137" s="9"/>
      <c r="B137" s="9"/>
      <c r="C137" s="9"/>
      <c r="D137" s="9"/>
      <c r="F137" s="9"/>
      <c r="G137" s="9"/>
      <c r="H137" s="9"/>
      <c r="I137" s="9"/>
      <c r="J137" s="9"/>
      <c r="K137" s="9"/>
    </row>
    <row r="138" ht="15.75" customHeight="1">
      <c r="A138" s="9"/>
      <c r="B138" s="9"/>
      <c r="C138" s="9"/>
      <c r="D138" s="9"/>
      <c r="F138" s="9"/>
      <c r="G138" s="9"/>
      <c r="H138" s="9"/>
      <c r="I138" s="9"/>
      <c r="J138" s="9"/>
      <c r="K138" s="9"/>
    </row>
    <row r="139" ht="15.75" customHeight="1">
      <c r="A139" s="9"/>
      <c r="B139" s="9"/>
      <c r="C139" s="9"/>
      <c r="D139" s="9"/>
      <c r="F139" s="9"/>
      <c r="G139" s="9"/>
      <c r="H139" s="9"/>
      <c r="I139" s="9"/>
      <c r="J139" s="9"/>
      <c r="K139" s="9"/>
    </row>
    <row r="140" ht="15.75" customHeight="1">
      <c r="A140" s="9"/>
      <c r="B140" s="9"/>
      <c r="C140" s="9"/>
      <c r="D140" s="9"/>
      <c r="F140" s="9"/>
      <c r="G140" s="9"/>
      <c r="H140" s="9"/>
      <c r="I140" s="9"/>
      <c r="J140" s="9"/>
      <c r="K140" s="9"/>
    </row>
    <row r="141" ht="15.75" customHeight="1">
      <c r="A141" s="9"/>
      <c r="B141" s="9"/>
      <c r="C141" s="9"/>
      <c r="D141" s="9"/>
      <c r="F141" s="9"/>
      <c r="G141" s="9"/>
      <c r="H141" s="9"/>
      <c r="I141" s="9"/>
      <c r="J141" s="9"/>
      <c r="K141" s="9"/>
    </row>
    <row r="142" ht="15.75" customHeight="1">
      <c r="A142" s="9"/>
      <c r="B142" s="9"/>
      <c r="C142" s="9"/>
      <c r="D142" s="9"/>
      <c r="F142" s="9"/>
      <c r="G142" s="9"/>
      <c r="H142" s="9"/>
      <c r="I142" s="9"/>
      <c r="J142" s="9"/>
      <c r="K142" s="9"/>
    </row>
    <row r="143" ht="15.75" customHeight="1">
      <c r="A143" s="9"/>
      <c r="B143" s="9"/>
      <c r="C143" s="9"/>
      <c r="D143" s="9"/>
      <c r="F143" s="9"/>
      <c r="G143" s="9"/>
      <c r="H143" s="9"/>
      <c r="I143" s="9"/>
      <c r="J143" s="9"/>
      <c r="K143" s="9"/>
    </row>
    <row r="144" ht="15.75" customHeight="1">
      <c r="A144" s="9"/>
      <c r="B144" s="9"/>
      <c r="C144" s="9"/>
      <c r="D144" s="9"/>
      <c r="F144" s="9"/>
      <c r="G144" s="9"/>
      <c r="H144" s="9"/>
      <c r="I144" s="9"/>
      <c r="J144" s="9"/>
      <c r="K144" s="9"/>
    </row>
    <row r="145" ht="15.75" customHeight="1">
      <c r="A145" s="9"/>
      <c r="B145" s="9"/>
      <c r="C145" s="9"/>
      <c r="D145" s="9"/>
      <c r="F145" s="9"/>
      <c r="G145" s="9"/>
      <c r="H145" s="9"/>
      <c r="I145" s="9"/>
      <c r="J145" s="9"/>
      <c r="K145" s="9"/>
    </row>
    <row r="146" ht="15.75" customHeight="1">
      <c r="A146" s="9"/>
      <c r="B146" s="9"/>
      <c r="C146" s="9"/>
      <c r="D146" s="9"/>
      <c r="F146" s="9"/>
      <c r="G146" s="9"/>
      <c r="H146" s="9"/>
      <c r="I146" s="9"/>
      <c r="J146" s="9"/>
      <c r="K146" s="9"/>
    </row>
    <row r="147" ht="15.75" customHeight="1">
      <c r="A147" s="9"/>
      <c r="B147" s="9"/>
      <c r="C147" s="9"/>
      <c r="D147" s="9"/>
      <c r="F147" s="9"/>
      <c r="G147" s="9"/>
      <c r="H147" s="9"/>
      <c r="I147" s="9"/>
      <c r="J147" s="9"/>
      <c r="K147" s="9"/>
    </row>
    <row r="148" ht="15.75" customHeight="1">
      <c r="A148" s="9"/>
      <c r="B148" s="9"/>
      <c r="C148" s="9"/>
      <c r="D148" s="9"/>
      <c r="F148" s="9"/>
      <c r="G148" s="9"/>
      <c r="H148" s="9"/>
      <c r="I148" s="9"/>
      <c r="J148" s="9"/>
      <c r="K148" s="9"/>
    </row>
    <row r="149" ht="15.75" customHeight="1">
      <c r="A149" s="9"/>
      <c r="B149" s="9"/>
      <c r="C149" s="9"/>
      <c r="D149" s="9"/>
      <c r="F149" s="9"/>
      <c r="G149" s="9"/>
      <c r="H149" s="9"/>
      <c r="I149" s="9"/>
      <c r="J149" s="9"/>
      <c r="K149" s="9"/>
    </row>
    <row r="150" ht="15.75" customHeight="1">
      <c r="A150" s="9"/>
      <c r="B150" s="9"/>
      <c r="C150" s="9"/>
      <c r="D150" s="9"/>
      <c r="F150" s="9"/>
      <c r="G150" s="9"/>
      <c r="H150" s="9"/>
      <c r="I150" s="9"/>
      <c r="J150" s="9"/>
      <c r="K150" s="9"/>
    </row>
    <row r="151" ht="15.75" customHeight="1">
      <c r="A151" s="9"/>
      <c r="B151" s="9"/>
      <c r="C151" s="9"/>
      <c r="D151" s="9"/>
      <c r="F151" s="9"/>
      <c r="G151" s="9"/>
      <c r="H151" s="9"/>
      <c r="I151" s="9"/>
      <c r="J151" s="9"/>
      <c r="K151" s="9"/>
    </row>
    <row r="152" ht="15.75" customHeight="1">
      <c r="A152" s="9"/>
      <c r="B152" s="9"/>
      <c r="C152" s="9"/>
      <c r="D152" s="9"/>
      <c r="F152" s="9"/>
      <c r="G152" s="9"/>
      <c r="H152" s="9"/>
      <c r="I152" s="9"/>
      <c r="J152" s="9"/>
      <c r="K152" s="9"/>
    </row>
    <row r="153" ht="15.75" customHeight="1">
      <c r="A153" s="9"/>
      <c r="B153" s="9"/>
      <c r="C153" s="9"/>
      <c r="D153" s="9"/>
      <c r="F153" s="9"/>
      <c r="G153" s="9"/>
      <c r="H153" s="9"/>
      <c r="I153" s="9"/>
      <c r="J153" s="9"/>
      <c r="K153" s="9"/>
    </row>
    <row r="154" ht="15.75" customHeight="1">
      <c r="A154" s="9"/>
      <c r="B154" s="9"/>
      <c r="C154" s="9"/>
      <c r="D154" s="9"/>
      <c r="F154" s="9"/>
      <c r="G154" s="9"/>
      <c r="H154" s="9"/>
      <c r="I154" s="9"/>
      <c r="J154" s="9"/>
      <c r="K154" s="9"/>
    </row>
    <row r="155" ht="15.75" customHeight="1">
      <c r="A155" s="9"/>
      <c r="B155" s="9"/>
      <c r="C155" s="9"/>
      <c r="D155" s="9"/>
      <c r="F155" s="9"/>
      <c r="G155" s="9"/>
      <c r="H155" s="9"/>
      <c r="I155" s="9"/>
      <c r="J155" s="9"/>
      <c r="K155" s="9"/>
    </row>
    <row r="156" ht="15.75" customHeight="1">
      <c r="A156" s="9"/>
      <c r="B156" s="9"/>
      <c r="C156" s="9"/>
      <c r="D156" s="9"/>
      <c r="F156" s="9"/>
      <c r="G156" s="9"/>
      <c r="H156" s="9"/>
      <c r="I156" s="9"/>
      <c r="J156" s="9"/>
      <c r="K156" s="9"/>
    </row>
    <row r="157" ht="15.75" customHeight="1">
      <c r="A157" s="9"/>
      <c r="B157" s="9"/>
      <c r="C157" s="9"/>
      <c r="D157" s="9"/>
      <c r="F157" s="9"/>
      <c r="G157" s="9"/>
      <c r="H157" s="9"/>
      <c r="I157" s="9"/>
      <c r="J157" s="9"/>
      <c r="K157" s="9"/>
    </row>
    <row r="158" ht="15.75" customHeight="1">
      <c r="A158" s="9"/>
      <c r="B158" s="9"/>
      <c r="C158" s="9"/>
      <c r="D158" s="9"/>
      <c r="F158" s="9"/>
      <c r="G158" s="9"/>
      <c r="H158" s="9"/>
      <c r="I158" s="9"/>
      <c r="J158" s="9"/>
      <c r="K158" s="9"/>
    </row>
    <row r="159" ht="15.75" customHeight="1">
      <c r="A159" s="9"/>
      <c r="B159" s="9"/>
      <c r="C159" s="9"/>
      <c r="D159" s="9"/>
      <c r="F159" s="9"/>
      <c r="G159" s="9"/>
      <c r="H159" s="9"/>
      <c r="I159" s="9"/>
      <c r="J159" s="9"/>
      <c r="K159" s="9"/>
    </row>
    <row r="160" ht="15.75" customHeight="1">
      <c r="A160" s="9"/>
      <c r="B160" s="9"/>
      <c r="C160" s="9"/>
      <c r="D160" s="9"/>
      <c r="F160" s="9"/>
      <c r="G160" s="9"/>
      <c r="H160" s="9"/>
      <c r="I160" s="9"/>
      <c r="J160" s="9"/>
      <c r="K160" s="9"/>
    </row>
    <row r="161" ht="15.75" customHeight="1">
      <c r="A161" s="9"/>
      <c r="B161" s="9"/>
      <c r="C161" s="9"/>
      <c r="D161" s="9"/>
      <c r="F161" s="9"/>
      <c r="G161" s="9"/>
      <c r="H161" s="9"/>
      <c r="I161" s="9"/>
      <c r="J161" s="9"/>
      <c r="K161" s="9"/>
    </row>
    <row r="162" ht="15.75" customHeight="1">
      <c r="A162" s="9"/>
      <c r="B162" s="9"/>
      <c r="C162" s="9"/>
      <c r="D162" s="9"/>
      <c r="F162" s="9"/>
      <c r="G162" s="9"/>
      <c r="H162" s="9"/>
      <c r="I162" s="9"/>
      <c r="J162" s="9"/>
      <c r="K162" s="9"/>
    </row>
    <row r="163" ht="15.75" customHeight="1">
      <c r="A163" s="9"/>
      <c r="B163" s="9"/>
      <c r="C163" s="9"/>
      <c r="D163" s="9"/>
      <c r="F163" s="9"/>
      <c r="G163" s="9"/>
      <c r="H163" s="9"/>
      <c r="I163" s="9"/>
      <c r="J163" s="9"/>
      <c r="K163" s="9"/>
    </row>
    <row r="164" ht="15.75" customHeight="1">
      <c r="A164" s="9"/>
      <c r="B164" s="9"/>
      <c r="C164" s="9"/>
      <c r="D164" s="9"/>
      <c r="F164" s="9"/>
      <c r="G164" s="9"/>
      <c r="H164" s="9"/>
      <c r="I164" s="9"/>
      <c r="J164" s="9"/>
      <c r="K164" s="9"/>
    </row>
    <row r="165" ht="15.75" customHeight="1">
      <c r="A165" s="9"/>
      <c r="B165" s="9"/>
      <c r="C165" s="9"/>
      <c r="D165" s="9"/>
      <c r="F165" s="9"/>
      <c r="G165" s="9"/>
      <c r="H165" s="9"/>
      <c r="I165" s="9"/>
      <c r="J165" s="9"/>
      <c r="K165" s="9"/>
    </row>
    <row r="166" ht="15.75" customHeight="1">
      <c r="A166" s="9"/>
      <c r="B166" s="9"/>
      <c r="C166" s="9"/>
      <c r="D166" s="9"/>
      <c r="F166" s="9"/>
      <c r="G166" s="9"/>
      <c r="H166" s="9"/>
      <c r="I166" s="9"/>
      <c r="J166" s="9"/>
      <c r="K166" s="9"/>
    </row>
    <row r="167" ht="15.75" customHeight="1">
      <c r="A167" s="9"/>
      <c r="B167" s="9"/>
      <c r="C167" s="9"/>
      <c r="D167" s="9"/>
      <c r="F167" s="9"/>
      <c r="G167" s="9"/>
      <c r="H167" s="9"/>
      <c r="I167" s="9"/>
      <c r="J167" s="9"/>
      <c r="K167" s="9"/>
    </row>
    <row r="168" ht="15.75" customHeight="1">
      <c r="A168" s="9"/>
      <c r="B168" s="9"/>
      <c r="C168" s="9"/>
      <c r="D168" s="9"/>
      <c r="F168" s="9"/>
      <c r="G168" s="9"/>
      <c r="H168" s="9"/>
      <c r="I168" s="9"/>
      <c r="J168" s="9"/>
      <c r="K168" s="9"/>
    </row>
    <row r="169" ht="15.75" customHeight="1">
      <c r="A169" s="9"/>
      <c r="B169" s="9"/>
      <c r="C169" s="9"/>
      <c r="D169" s="9"/>
      <c r="F169" s="9"/>
      <c r="G169" s="9"/>
      <c r="H169" s="9"/>
      <c r="I169" s="9"/>
      <c r="J169" s="9"/>
      <c r="K169" s="9"/>
    </row>
    <row r="170" ht="15.75" customHeight="1">
      <c r="A170" s="9"/>
      <c r="B170" s="9"/>
      <c r="C170" s="9"/>
      <c r="D170" s="9"/>
      <c r="F170" s="9"/>
      <c r="G170" s="9"/>
      <c r="H170" s="9"/>
      <c r="I170" s="9"/>
      <c r="J170" s="9"/>
      <c r="K170" s="9"/>
    </row>
    <row r="171" ht="15.75" customHeight="1">
      <c r="A171" s="9"/>
      <c r="B171" s="9"/>
      <c r="C171" s="9"/>
      <c r="D171" s="9"/>
      <c r="F171" s="9"/>
      <c r="G171" s="9"/>
      <c r="H171" s="9"/>
      <c r="I171" s="9"/>
      <c r="J171" s="9"/>
      <c r="K171" s="9"/>
    </row>
    <row r="172" ht="15.75" customHeight="1">
      <c r="A172" s="9"/>
      <c r="B172" s="9"/>
      <c r="C172" s="9"/>
      <c r="D172" s="9"/>
      <c r="F172" s="9"/>
      <c r="G172" s="9"/>
      <c r="H172" s="9"/>
      <c r="I172" s="9"/>
      <c r="J172" s="9"/>
      <c r="K172" s="9"/>
    </row>
    <row r="173" ht="15.75" customHeight="1">
      <c r="A173" s="9"/>
      <c r="B173" s="9"/>
      <c r="C173" s="9"/>
      <c r="D173" s="9"/>
      <c r="F173" s="9"/>
      <c r="G173" s="9"/>
      <c r="H173" s="9"/>
      <c r="I173" s="9"/>
      <c r="J173" s="9"/>
      <c r="K173" s="9"/>
    </row>
    <row r="174" ht="15.75" customHeight="1">
      <c r="A174" s="9"/>
      <c r="B174" s="9"/>
      <c r="C174" s="9"/>
      <c r="D174" s="9"/>
      <c r="F174" s="9"/>
      <c r="G174" s="9"/>
      <c r="H174" s="9"/>
      <c r="I174" s="9"/>
      <c r="J174" s="9"/>
      <c r="K174" s="9"/>
    </row>
    <row r="175" ht="15.75" customHeight="1">
      <c r="A175" s="9"/>
      <c r="B175" s="9"/>
      <c r="C175" s="9"/>
      <c r="D175" s="9"/>
      <c r="F175" s="9"/>
      <c r="G175" s="9"/>
      <c r="H175" s="9"/>
      <c r="I175" s="9"/>
      <c r="J175" s="9"/>
      <c r="K175" s="9"/>
    </row>
    <row r="176" ht="15.75" customHeight="1">
      <c r="A176" s="9"/>
      <c r="B176" s="9"/>
      <c r="C176" s="9"/>
      <c r="D176" s="9"/>
      <c r="F176" s="9"/>
      <c r="G176" s="9"/>
      <c r="H176" s="9"/>
      <c r="I176" s="9"/>
      <c r="J176" s="9"/>
      <c r="K176" s="9"/>
    </row>
    <row r="177" ht="15.75" customHeight="1">
      <c r="A177" s="9"/>
      <c r="B177" s="9"/>
      <c r="C177" s="9"/>
      <c r="D177" s="9"/>
      <c r="F177" s="9"/>
      <c r="G177" s="9"/>
      <c r="H177" s="9"/>
      <c r="I177" s="9"/>
      <c r="J177" s="9"/>
      <c r="K177" s="9"/>
    </row>
    <row r="178" ht="15.75" customHeight="1">
      <c r="A178" s="9"/>
      <c r="B178" s="9"/>
      <c r="C178" s="9"/>
      <c r="D178" s="9"/>
      <c r="F178" s="9"/>
      <c r="G178" s="9"/>
      <c r="H178" s="9"/>
      <c r="I178" s="9"/>
      <c r="J178" s="9"/>
      <c r="K178" s="9"/>
    </row>
    <row r="179" ht="15.75" customHeight="1">
      <c r="A179" s="9"/>
      <c r="B179" s="9"/>
      <c r="C179" s="9"/>
      <c r="D179" s="9"/>
      <c r="F179" s="9"/>
      <c r="G179" s="9"/>
      <c r="H179" s="9"/>
      <c r="I179" s="9"/>
      <c r="J179" s="9"/>
      <c r="K179" s="9"/>
    </row>
    <row r="180" ht="15.75" customHeight="1">
      <c r="A180" s="9"/>
      <c r="B180" s="9"/>
      <c r="C180" s="9"/>
      <c r="D180" s="9"/>
      <c r="F180" s="9"/>
      <c r="G180" s="9"/>
      <c r="H180" s="9"/>
      <c r="I180" s="9"/>
      <c r="J180" s="9"/>
      <c r="K180" s="9"/>
    </row>
    <row r="181" ht="15.75" customHeight="1">
      <c r="A181" s="9"/>
      <c r="B181" s="9"/>
      <c r="C181" s="9"/>
      <c r="D181" s="9"/>
      <c r="F181" s="9"/>
      <c r="G181" s="9"/>
      <c r="H181" s="9"/>
      <c r="I181" s="9"/>
      <c r="J181" s="9"/>
      <c r="K181" s="9"/>
    </row>
    <row r="182" ht="15.75" customHeight="1">
      <c r="A182" s="9"/>
      <c r="B182" s="9"/>
      <c r="C182" s="9"/>
      <c r="D182" s="9"/>
      <c r="F182" s="9"/>
      <c r="G182" s="9"/>
      <c r="H182" s="9"/>
      <c r="I182" s="9"/>
      <c r="J182" s="9"/>
      <c r="K182" s="9"/>
    </row>
    <row r="183" ht="15.75" customHeight="1">
      <c r="A183" s="9"/>
      <c r="B183" s="9"/>
      <c r="C183" s="9"/>
      <c r="D183" s="9"/>
      <c r="F183" s="9"/>
      <c r="G183" s="9"/>
      <c r="H183" s="9"/>
      <c r="I183" s="9"/>
      <c r="J183" s="9"/>
      <c r="K183" s="9"/>
    </row>
    <row r="184" ht="15.75" customHeight="1">
      <c r="A184" s="9"/>
      <c r="B184" s="9"/>
      <c r="C184" s="9"/>
      <c r="D184" s="9"/>
      <c r="F184" s="9"/>
      <c r="G184" s="9"/>
      <c r="H184" s="9"/>
      <c r="I184" s="9"/>
      <c r="J184" s="9"/>
      <c r="K184" s="9"/>
    </row>
    <row r="185" ht="15.75" customHeight="1">
      <c r="A185" s="9"/>
      <c r="B185" s="9"/>
      <c r="C185" s="9"/>
      <c r="D185" s="9"/>
      <c r="F185" s="9"/>
      <c r="G185" s="9"/>
      <c r="H185" s="9"/>
      <c r="I185" s="9"/>
      <c r="J185" s="9"/>
      <c r="K185" s="9"/>
    </row>
    <row r="186" ht="15.75" customHeight="1">
      <c r="A186" s="9"/>
      <c r="B186" s="9"/>
      <c r="C186" s="9"/>
      <c r="D186" s="9"/>
      <c r="F186" s="9"/>
      <c r="G186" s="9"/>
      <c r="H186" s="9"/>
      <c r="I186" s="9"/>
      <c r="J186" s="9"/>
      <c r="K186" s="9"/>
    </row>
    <row r="187" ht="15.75" customHeight="1">
      <c r="A187" s="9"/>
      <c r="B187" s="9"/>
      <c r="C187" s="9"/>
      <c r="D187" s="9"/>
      <c r="F187" s="9"/>
      <c r="G187" s="9"/>
      <c r="H187" s="9"/>
      <c r="I187" s="9"/>
      <c r="J187" s="9"/>
      <c r="K187" s="9"/>
    </row>
    <row r="188" ht="15.75" customHeight="1">
      <c r="A188" s="9"/>
      <c r="B188" s="9"/>
      <c r="C188" s="9"/>
      <c r="D188" s="9"/>
      <c r="F188" s="9"/>
      <c r="G188" s="9"/>
      <c r="H188" s="9"/>
      <c r="I188" s="9"/>
      <c r="J188" s="9"/>
      <c r="K188" s="9"/>
    </row>
    <row r="189" ht="15.75" customHeight="1">
      <c r="A189" s="9"/>
      <c r="B189" s="9"/>
      <c r="C189" s="9"/>
      <c r="D189" s="9"/>
      <c r="F189" s="9"/>
      <c r="G189" s="9"/>
      <c r="H189" s="9"/>
      <c r="I189" s="9"/>
      <c r="J189" s="9"/>
      <c r="K189" s="9"/>
    </row>
    <row r="190" ht="15.75" customHeight="1">
      <c r="A190" s="9"/>
      <c r="B190" s="9"/>
      <c r="C190" s="9"/>
      <c r="D190" s="9"/>
      <c r="F190" s="9"/>
      <c r="G190" s="9"/>
      <c r="H190" s="9"/>
      <c r="I190" s="9"/>
      <c r="J190" s="9"/>
      <c r="K190" s="9"/>
    </row>
    <row r="191" ht="15.75" customHeight="1">
      <c r="A191" s="9"/>
      <c r="B191" s="9"/>
      <c r="C191" s="9"/>
      <c r="D191" s="9"/>
      <c r="F191" s="9"/>
      <c r="G191" s="9"/>
      <c r="H191" s="9"/>
      <c r="I191" s="9"/>
      <c r="J191" s="9"/>
      <c r="K191" s="9"/>
    </row>
    <row r="192" ht="15.75" customHeight="1">
      <c r="A192" s="9"/>
      <c r="B192" s="9"/>
      <c r="C192" s="9"/>
      <c r="D192" s="9"/>
      <c r="F192" s="9"/>
      <c r="G192" s="9"/>
      <c r="H192" s="9"/>
      <c r="I192" s="9"/>
      <c r="J192" s="9"/>
      <c r="K192" s="9"/>
    </row>
    <row r="193" ht="15.75" customHeight="1">
      <c r="A193" s="9"/>
      <c r="B193" s="9"/>
      <c r="C193" s="9"/>
      <c r="D193" s="9"/>
      <c r="F193" s="9"/>
      <c r="G193" s="9"/>
      <c r="H193" s="9"/>
      <c r="I193" s="9"/>
      <c r="J193" s="9"/>
      <c r="K193" s="9"/>
    </row>
    <row r="194" ht="15.75" customHeight="1">
      <c r="A194" s="9"/>
      <c r="B194" s="9"/>
      <c r="C194" s="9"/>
      <c r="D194" s="9"/>
      <c r="F194" s="9"/>
      <c r="G194" s="9"/>
      <c r="H194" s="9"/>
      <c r="I194" s="9"/>
      <c r="J194" s="9"/>
      <c r="K194" s="9"/>
    </row>
    <row r="195" ht="15.75" customHeight="1">
      <c r="A195" s="9"/>
      <c r="B195" s="9"/>
      <c r="C195" s="9"/>
      <c r="D195" s="9"/>
      <c r="F195" s="9"/>
      <c r="G195" s="9"/>
      <c r="H195" s="9"/>
      <c r="I195" s="9"/>
      <c r="J195" s="9"/>
      <c r="K195" s="9"/>
    </row>
    <row r="196" ht="15.75" customHeight="1">
      <c r="A196" s="9"/>
      <c r="B196" s="9"/>
      <c r="C196" s="9"/>
      <c r="D196" s="9"/>
      <c r="F196" s="9"/>
      <c r="G196" s="9"/>
      <c r="H196" s="9"/>
      <c r="I196" s="9"/>
      <c r="J196" s="9"/>
      <c r="K196" s="9"/>
    </row>
    <row r="197" ht="15.75" customHeight="1">
      <c r="A197" s="9"/>
      <c r="B197" s="9"/>
      <c r="C197" s="9"/>
      <c r="D197" s="9"/>
      <c r="F197" s="9"/>
      <c r="G197" s="9"/>
      <c r="H197" s="9"/>
      <c r="I197" s="9"/>
      <c r="J197" s="9"/>
      <c r="K197" s="9"/>
    </row>
    <row r="198" ht="15.75" customHeight="1">
      <c r="A198" s="9"/>
      <c r="B198" s="9"/>
      <c r="C198" s="9"/>
      <c r="D198" s="9"/>
      <c r="F198" s="9"/>
      <c r="G198" s="9"/>
      <c r="H198" s="9"/>
      <c r="I198" s="9"/>
      <c r="J198" s="9"/>
      <c r="K198" s="9"/>
    </row>
    <row r="199" ht="15.75" customHeight="1">
      <c r="A199" s="9"/>
      <c r="B199" s="9"/>
      <c r="C199" s="9"/>
      <c r="D199" s="9"/>
      <c r="F199" s="9"/>
      <c r="G199" s="9"/>
      <c r="H199" s="9"/>
      <c r="I199" s="9"/>
      <c r="J199" s="9"/>
      <c r="K199" s="9"/>
    </row>
    <row r="200" ht="15.75" customHeight="1">
      <c r="A200" s="9"/>
      <c r="B200" s="9"/>
      <c r="C200" s="9"/>
      <c r="D200" s="9"/>
      <c r="F200" s="9"/>
      <c r="G200" s="9"/>
      <c r="H200" s="9"/>
      <c r="I200" s="9"/>
      <c r="J200" s="9"/>
      <c r="K200" s="9"/>
    </row>
    <row r="201" ht="15.75" customHeight="1">
      <c r="A201" s="9"/>
      <c r="B201" s="9"/>
      <c r="C201" s="9"/>
      <c r="D201" s="9"/>
      <c r="F201" s="9"/>
      <c r="G201" s="9"/>
      <c r="H201" s="9"/>
      <c r="I201" s="9"/>
      <c r="J201" s="9"/>
      <c r="K201" s="9"/>
    </row>
    <row r="202" ht="15.75" customHeight="1">
      <c r="A202" s="9"/>
      <c r="B202" s="9"/>
      <c r="C202" s="9"/>
      <c r="D202" s="9"/>
      <c r="F202" s="9"/>
      <c r="G202" s="9"/>
      <c r="H202" s="9"/>
      <c r="I202" s="9"/>
      <c r="J202" s="9"/>
      <c r="K202" s="9"/>
    </row>
    <row r="203" ht="15.75" customHeight="1">
      <c r="A203" s="9"/>
      <c r="B203" s="9"/>
      <c r="C203" s="9"/>
      <c r="D203" s="9"/>
      <c r="F203" s="9"/>
      <c r="G203" s="9"/>
      <c r="H203" s="9"/>
      <c r="I203" s="9"/>
      <c r="J203" s="9"/>
      <c r="K203" s="9"/>
    </row>
    <row r="204" ht="15.75" customHeight="1">
      <c r="A204" s="9"/>
      <c r="B204" s="9"/>
      <c r="C204" s="9"/>
      <c r="D204" s="9"/>
      <c r="F204" s="9"/>
      <c r="G204" s="9"/>
      <c r="H204" s="9"/>
      <c r="I204" s="9"/>
      <c r="J204" s="9"/>
      <c r="K204" s="9"/>
    </row>
    <row r="205" ht="15.75" customHeight="1">
      <c r="A205" s="9"/>
      <c r="B205" s="9"/>
      <c r="C205" s="9"/>
      <c r="D205" s="9"/>
      <c r="F205" s="9"/>
      <c r="G205" s="9"/>
      <c r="H205" s="9"/>
      <c r="I205" s="9"/>
      <c r="J205" s="9"/>
      <c r="K205" s="9"/>
    </row>
    <row r="206" ht="15.75" customHeight="1">
      <c r="A206" s="9"/>
      <c r="B206" s="9"/>
      <c r="C206" s="9"/>
      <c r="D206" s="9"/>
      <c r="F206" s="9"/>
      <c r="G206" s="9"/>
      <c r="H206" s="9"/>
      <c r="I206" s="9"/>
      <c r="J206" s="9"/>
      <c r="K206" s="9"/>
    </row>
    <row r="207" ht="15.75" customHeight="1">
      <c r="A207" s="9"/>
      <c r="B207" s="9"/>
      <c r="C207" s="9"/>
      <c r="D207" s="9"/>
      <c r="F207" s="9"/>
      <c r="G207" s="9"/>
      <c r="H207" s="9"/>
      <c r="I207" s="9"/>
      <c r="J207" s="9"/>
      <c r="K207" s="9"/>
    </row>
    <row r="208" ht="15.75" customHeight="1">
      <c r="A208" s="9"/>
      <c r="B208" s="9"/>
      <c r="C208" s="9"/>
      <c r="D208" s="9"/>
      <c r="F208" s="9"/>
      <c r="G208" s="9"/>
      <c r="H208" s="9"/>
      <c r="I208" s="9"/>
      <c r="J208" s="9"/>
      <c r="K208" s="9"/>
    </row>
    <row r="209" ht="15.75" customHeight="1">
      <c r="A209" s="9"/>
      <c r="B209" s="9"/>
      <c r="C209" s="9"/>
      <c r="D209" s="9"/>
      <c r="F209" s="9"/>
      <c r="G209" s="9"/>
      <c r="H209" s="9"/>
      <c r="I209" s="9"/>
      <c r="J209" s="9"/>
      <c r="K209" s="9"/>
    </row>
    <row r="210" ht="15.75" customHeight="1">
      <c r="A210" s="9"/>
      <c r="B210" s="9"/>
      <c r="C210" s="9"/>
      <c r="D210" s="9"/>
      <c r="F210" s="9"/>
      <c r="G210" s="9"/>
      <c r="H210" s="9"/>
      <c r="I210" s="9"/>
      <c r="J210" s="9"/>
      <c r="K210" s="9"/>
    </row>
    <row r="211" ht="15.75" customHeight="1">
      <c r="A211" s="9"/>
      <c r="B211" s="9"/>
      <c r="C211" s="9"/>
      <c r="D211" s="9"/>
      <c r="F211" s="9"/>
      <c r="G211" s="9"/>
      <c r="H211" s="9"/>
      <c r="I211" s="9"/>
      <c r="J211" s="9"/>
      <c r="K211" s="9"/>
    </row>
    <row r="212" ht="15.75" customHeight="1">
      <c r="A212" s="9"/>
      <c r="B212" s="9"/>
      <c r="C212" s="9"/>
      <c r="D212" s="9"/>
      <c r="F212" s="9"/>
      <c r="G212" s="9"/>
      <c r="H212" s="9"/>
      <c r="I212" s="9"/>
      <c r="J212" s="9"/>
      <c r="K212" s="9"/>
    </row>
    <row r="213" ht="15.75" customHeight="1">
      <c r="A213" s="9"/>
      <c r="B213" s="9"/>
      <c r="C213" s="9"/>
      <c r="D213" s="9"/>
      <c r="F213" s="9"/>
      <c r="G213" s="9"/>
      <c r="H213" s="9"/>
      <c r="I213" s="9"/>
      <c r="J213" s="9"/>
      <c r="K213" s="9"/>
    </row>
    <row r="214" ht="15.75" customHeight="1">
      <c r="A214" s="9"/>
      <c r="B214" s="9"/>
      <c r="C214" s="9"/>
      <c r="D214" s="9"/>
      <c r="F214" s="9"/>
      <c r="G214" s="9"/>
      <c r="H214" s="9"/>
      <c r="I214" s="9"/>
      <c r="J214" s="9"/>
      <c r="K214" s="9"/>
    </row>
    <row r="215" ht="15.75" customHeight="1">
      <c r="A215" s="9"/>
      <c r="B215" s="9"/>
      <c r="C215" s="9"/>
      <c r="D215" s="9"/>
      <c r="F215" s="9"/>
      <c r="G215" s="9"/>
      <c r="H215" s="9"/>
      <c r="I215" s="9"/>
      <c r="J215" s="9"/>
      <c r="K215" s="9"/>
    </row>
    <row r="216" ht="15.75" customHeight="1">
      <c r="A216" s="9"/>
      <c r="B216" s="9"/>
      <c r="C216" s="9"/>
      <c r="D216" s="9"/>
      <c r="F216" s="9"/>
      <c r="G216" s="9"/>
      <c r="H216" s="9"/>
      <c r="I216" s="9"/>
      <c r="J216" s="9"/>
      <c r="K216" s="9"/>
    </row>
    <row r="217" ht="15.75" customHeight="1">
      <c r="A217" s="9"/>
      <c r="B217" s="9"/>
      <c r="C217" s="9"/>
      <c r="D217" s="9"/>
      <c r="F217" s="9"/>
      <c r="G217" s="9"/>
      <c r="H217" s="9"/>
      <c r="I217" s="9"/>
      <c r="J217" s="9"/>
      <c r="K217" s="9"/>
    </row>
    <row r="218" ht="15.75" customHeight="1">
      <c r="A218" s="9"/>
      <c r="B218" s="9"/>
      <c r="C218" s="9"/>
      <c r="D218" s="9"/>
      <c r="F218" s="9"/>
      <c r="G218" s="9"/>
      <c r="H218" s="9"/>
      <c r="I218" s="9"/>
      <c r="J218" s="9"/>
      <c r="K218" s="9"/>
    </row>
    <row r="219" ht="15.75" customHeight="1">
      <c r="A219" s="9"/>
      <c r="B219" s="9"/>
      <c r="C219" s="9"/>
      <c r="D219" s="9"/>
      <c r="F219" s="9"/>
      <c r="G219" s="9"/>
      <c r="H219" s="9"/>
      <c r="I219" s="9"/>
      <c r="J219" s="9"/>
      <c r="K219" s="9"/>
    </row>
    <row r="220" ht="15.75" customHeight="1">
      <c r="A220" s="9"/>
      <c r="B220" s="9"/>
      <c r="C220" s="9"/>
      <c r="D220" s="9"/>
      <c r="F220" s="9"/>
      <c r="G220" s="9"/>
      <c r="H220" s="9"/>
      <c r="I220" s="9"/>
      <c r="J220" s="9"/>
      <c r="K220" s="9"/>
    </row>
    <row r="221" ht="15.75" customHeight="1">
      <c r="A221" s="9"/>
      <c r="B221" s="9"/>
      <c r="C221" s="9"/>
      <c r="D221" s="9"/>
      <c r="F221" s="9"/>
      <c r="G221" s="9"/>
      <c r="H221" s="9"/>
      <c r="I221" s="9"/>
      <c r="J221" s="9"/>
      <c r="K221" s="9"/>
    </row>
    <row r="222" ht="15.75" customHeight="1">
      <c r="A222" s="9"/>
      <c r="B222" s="9"/>
      <c r="C222" s="9"/>
      <c r="D222" s="9"/>
      <c r="F222" s="9"/>
      <c r="G222" s="9"/>
      <c r="H222" s="9"/>
      <c r="I222" s="9"/>
      <c r="J222" s="9"/>
      <c r="K222" s="9"/>
    </row>
    <row r="223" ht="15.75" customHeight="1">
      <c r="A223" s="9"/>
      <c r="B223" s="9"/>
      <c r="C223" s="9"/>
      <c r="D223" s="9"/>
      <c r="F223" s="9"/>
      <c r="G223" s="9"/>
      <c r="H223" s="9"/>
      <c r="I223" s="9"/>
      <c r="J223" s="9"/>
      <c r="K223" s="9"/>
    </row>
    <row r="224" ht="15.75" customHeight="1">
      <c r="A224" s="9"/>
      <c r="B224" s="9"/>
      <c r="C224" s="9"/>
      <c r="D224" s="9"/>
      <c r="F224" s="9"/>
      <c r="G224" s="9"/>
      <c r="H224" s="9"/>
      <c r="I224" s="9"/>
      <c r="J224" s="9"/>
      <c r="K224" s="9"/>
    </row>
    <row r="225" ht="15.75" customHeight="1">
      <c r="A225" s="9"/>
      <c r="B225" s="9"/>
      <c r="C225" s="9"/>
      <c r="D225" s="9"/>
      <c r="F225" s="9"/>
      <c r="G225" s="9"/>
      <c r="H225" s="9"/>
      <c r="I225" s="9"/>
      <c r="J225" s="9"/>
      <c r="K225" s="9"/>
    </row>
    <row r="226" ht="15.75" customHeight="1">
      <c r="A226" s="9"/>
      <c r="B226" s="9"/>
      <c r="C226" s="9"/>
      <c r="D226" s="9"/>
      <c r="F226" s="9"/>
      <c r="G226" s="9"/>
      <c r="H226" s="9"/>
      <c r="I226" s="9"/>
      <c r="J226" s="9"/>
      <c r="K226" s="9"/>
    </row>
    <row r="227" ht="15.75" customHeight="1">
      <c r="A227" s="9"/>
      <c r="B227" s="9"/>
      <c r="C227" s="9"/>
      <c r="D227" s="9"/>
      <c r="F227" s="9"/>
      <c r="G227" s="9"/>
      <c r="H227" s="9"/>
      <c r="I227" s="9"/>
      <c r="J227" s="9"/>
      <c r="K227" s="9"/>
    </row>
    <row r="228" ht="15.75" customHeight="1">
      <c r="A228" s="9"/>
      <c r="B228" s="9"/>
      <c r="C228" s="9"/>
      <c r="D228" s="9"/>
      <c r="F228" s="9"/>
      <c r="G228" s="9"/>
      <c r="H228" s="9"/>
      <c r="I228" s="9"/>
      <c r="J228" s="9"/>
      <c r="K228" s="9"/>
    </row>
    <row r="229" ht="15.75" customHeight="1">
      <c r="A229" s="9"/>
      <c r="B229" s="9"/>
      <c r="C229" s="9"/>
      <c r="D229" s="9"/>
      <c r="F229" s="9"/>
      <c r="G229" s="9"/>
      <c r="H229" s="9"/>
      <c r="I229" s="9"/>
      <c r="J229" s="9"/>
      <c r="K229" s="9"/>
    </row>
    <row r="230" ht="15.75" customHeight="1">
      <c r="A230" s="9"/>
      <c r="B230" s="9"/>
      <c r="C230" s="9"/>
      <c r="D230" s="9"/>
      <c r="F230" s="9"/>
      <c r="G230" s="9"/>
      <c r="H230" s="9"/>
      <c r="I230" s="9"/>
      <c r="J230" s="9"/>
      <c r="K230" s="9"/>
    </row>
    <row r="231" ht="15.75" customHeight="1">
      <c r="A231" s="9"/>
      <c r="B231" s="9"/>
      <c r="C231" s="9"/>
      <c r="D231" s="9"/>
      <c r="F231" s="9"/>
      <c r="G231" s="9"/>
      <c r="H231" s="9"/>
      <c r="I231" s="9"/>
      <c r="J231" s="9"/>
      <c r="K231" s="9"/>
    </row>
    <row r="232" ht="15.75" customHeight="1">
      <c r="A232" s="9"/>
      <c r="B232" s="9"/>
      <c r="C232" s="9"/>
      <c r="D232" s="9"/>
      <c r="F232" s="9"/>
      <c r="G232" s="9"/>
      <c r="H232" s="9"/>
      <c r="I232" s="9"/>
      <c r="J232" s="9"/>
      <c r="K232" s="9"/>
    </row>
    <row r="233" ht="15.75" customHeight="1">
      <c r="A233" s="9"/>
      <c r="B233" s="9"/>
      <c r="C233" s="9"/>
      <c r="D233" s="9"/>
      <c r="F233" s="9"/>
      <c r="G233" s="9"/>
      <c r="H233" s="9"/>
      <c r="I233" s="9"/>
      <c r="J233" s="9"/>
      <c r="K233" s="9"/>
    </row>
    <row r="234" ht="15.75" customHeight="1">
      <c r="A234" s="9"/>
      <c r="B234" s="9"/>
      <c r="C234" s="9"/>
      <c r="D234" s="9"/>
      <c r="F234" s="9"/>
      <c r="G234" s="9"/>
      <c r="H234" s="9"/>
      <c r="I234" s="9"/>
      <c r="J234" s="9"/>
      <c r="K234" s="9"/>
    </row>
    <row r="235" ht="15.75" customHeight="1">
      <c r="A235" s="9"/>
      <c r="B235" s="9"/>
      <c r="C235" s="9"/>
      <c r="D235" s="9"/>
      <c r="F235" s="9"/>
      <c r="G235" s="9"/>
      <c r="H235" s="9"/>
      <c r="I235" s="9"/>
      <c r="J235" s="9"/>
      <c r="K235" s="9"/>
    </row>
    <row r="236" ht="15.75" customHeight="1">
      <c r="A236" s="9"/>
      <c r="B236" s="9"/>
      <c r="C236" s="9"/>
      <c r="D236" s="9"/>
      <c r="F236" s="9"/>
      <c r="G236" s="9"/>
      <c r="H236" s="9"/>
      <c r="I236" s="9"/>
      <c r="J236" s="9"/>
      <c r="K236" s="9"/>
    </row>
    <row r="237" ht="15.75" customHeight="1">
      <c r="A237" s="9"/>
      <c r="B237" s="9"/>
      <c r="C237" s="9"/>
      <c r="D237" s="9"/>
      <c r="F237" s="9"/>
      <c r="G237" s="9"/>
      <c r="H237" s="9"/>
      <c r="I237" s="9"/>
      <c r="J237" s="9"/>
      <c r="K237" s="9"/>
    </row>
    <row r="238" ht="15.75" customHeight="1">
      <c r="A238" s="9"/>
      <c r="B238" s="9"/>
      <c r="C238" s="9"/>
      <c r="D238" s="9"/>
      <c r="F238" s="9"/>
      <c r="G238" s="9"/>
      <c r="H238" s="9"/>
      <c r="I238" s="9"/>
      <c r="J238" s="9"/>
      <c r="K238" s="9"/>
    </row>
    <row r="239" ht="15.75" customHeight="1">
      <c r="A239" s="9"/>
      <c r="B239" s="9"/>
      <c r="C239" s="9"/>
      <c r="D239" s="9"/>
      <c r="F239" s="9"/>
      <c r="G239" s="9"/>
      <c r="H239" s="9"/>
      <c r="I239" s="9"/>
      <c r="J239" s="9"/>
      <c r="K239" s="9"/>
    </row>
    <row r="240" ht="15.75" customHeight="1">
      <c r="A240" s="9"/>
      <c r="B240" s="9"/>
      <c r="C240" s="9"/>
      <c r="D240" s="9"/>
      <c r="F240" s="9"/>
      <c r="G240" s="9"/>
      <c r="H240" s="9"/>
      <c r="I240" s="9"/>
      <c r="J240" s="9"/>
      <c r="K240" s="9"/>
    </row>
    <row r="241" ht="15.75" customHeight="1">
      <c r="A241" s="9"/>
      <c r="B241" s="9"/>
      <c r="C241" s="9"/>
      <c r="D241" s="9"/>
      <c r="F241" s="9"/>
      <c r="G241" s="9"/>
      <c r="H241" s="9"/>
      <c r="I241" s="9"/>
      <c r="J241" s="9"/>
      <c r="K241" s="9"/>
    </row>
    <row r="242" ht="15.75" customHeight="1">
      <c r="A242" s="9"/>
      <c r="B242" s="9"/>
      <c r="C242" s="9"/>
      <c r="D242" s="9"/>
      <c r="F242" s="9"/>
      <c r="G242" s="9"/>
      <c r="H242" s="9"/>
      <c r="I242" s="9"/>
      <c r="J242" s="9"/>
      <c r="K242" s="9"/>
    </row>
    <row r="243" ht="15.75" customHeight="1">
      <c r="A243" s="9"/>
      <c r="B243" s="9"/>
      <c r="C243" s="9"/>
      <c r="D243" s="9"/>
      <c r="F243" s="9"/>
      <c r="G243" s="9"/>
      <c r="H243" s="9"/>
      <c r="I243" s="9"/>
      <c r="J243" s="9"/>
      <c r="K243" s="9"/>
    </row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I1"/>
    <mergeCell ref="A2:I3"/>
  </mergeCells>
  <conditionalFormatting sqref="G21">
    <cfRule type="cellIs" dxfId="1" priority="1" operator="lessThan">
      <formula>0</formula>
    </cfRule>
  </conditionalFormatting>
  <conditionalFormatting sqref="G21">
    <cfRule type="cellIs" dxfId="3" priority="2" operator="greaterThanOrEqual">
      <formula>0</formula>
    </cfRule>
  </conditionalFormatting>
  <conditionalFormatting sqref="G25:G26">
    <cfRule type="cellIs" dxfId="1" priority="3" operator="lessThan">
      <formula>0</formula>
    </cfRule>
  </conditionalFormatting>
  <conditionalFormatting sqref="G25:G26">
    <cfRule type="cellIs" dxfId="3" priority="4" operator="greaterThanOrEqual">
      <formula>0</formula>
    </cfRule>
  </conditionalFormatting>
  <conditionalFormatting sqref="K7">
    <cfRule type="cellIs" dxfId="1" priority="5" operator="lessThan">
      <formula>0</formula>
    </cfRule>
  </conditionalFormatting>
  <conditionalFormatting sqref="K7">
    <cfRule type="cellIs" dxfId="3" priority="6" operator="greaterThanOrEqual">
      <formula>0</formula>
    </cfRule>
  </conditionalFormatting>
  <conditionalFormatting sqref="H37:H39">
    <cfRule type="cellIs" dxfId="1" priority="7" operator="lessThan">
      <formula>0</formula>
    </cfRule>
  </conditionalFormatting>
  <conditionalFormatting sqref="H37:H39">
    <cfRule type="cellIs" dxfId="3" priority="8" operator="greaterThanOrEqual">
      <formula>0</formula>
    </cfRule>
  </conditionalFormatting>
  <conditionalFormatting sqref="G31:G32">
    <cfRule type="expression" dxfId="1" priority="9">
      <formula>ISNUMBER(SEARCH("FAIL",G31))</formula>
    </cfRule>
  </conditionalFormatting>
  <conditionalFormatting sqref="G31:G32">
    <cfRule type="expression" dxfId="2" priority="10">
      <formula>ISNUMBER(SEARCH("PASS",G31))</formula>
    </cfRule>
  </conditionalFormatting>
  <conditionalFormatting sqref="G31:G32">
    <cfRule type="expression" dxfId="2" priority="11">
      <formula>ISNUMBER(SEARCH("VIABLE",G31))</formula>
    </cfRule>
  </conditionalFormatting>
  <conditionalFormatting sqref="K6">
    <cfRule type="expression" dxfId="1" priority="12">
      <formula>ISNUMBER(SEARCH("FAIL",K6))</formula>
    </cfRule>
  </conditionalFormatting>
  <conditionalFormatting sqref="K6">
    <cfRule type="expression" dxfId="2" priority="13">
      <formula>ISNUMBER(SEARCH("PASS",K6))</formula>
    </cfRule>
  </conditionalFormatting>
  <conditionalFormatting sqref="K6">
    <cfRule type="expression" dxfId="2" priority="14">
      <formula>ISNUMBER(SEARCH("VIABLE",K6))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4.0"/>
    <col customWidth="1" min="2" max="2" width="18.0"/>
    <col customWidth="1" min="3" max="3" width="20.0"/>
    <col customWidth="1" min="4" max="4" width="42.0"/>
    <col customWidth="1" min="5" max="5" width="46.0"/>
    <col customWidth="1" min="6" max="6" width="8.63"/>
  </cols>
  <sheetData>
    <row r="1" ht="31.5" customHeight="1">
      <c r="A1" s="1" t="s">
        <v>45</v>
      </c>
    </row>
    <row r="2">
      <c r="A2" s="12" t="s">
        <v>46</v>
      </c>
    </row>
    <row r="3">
      <c r="A3" s="2"/>
      <c r="B3" s="2"/>
      <c r="C3" s="2"/>
      <c r="D3" s="2"/>
      <c r="E3" s="2"/>
    </row>
    <row r="4">
      <c r="A4" s="13" t="s">
        <v>47</v>
      </c>
      <c r="B4" s="13" t="s">
        <v>48</v>
      </c>
      <c r="C4" s="13" t="s">
        <v>49</v>
      </c>
      <c r="D4" s="13" t="s">
        <v>50</v>
      </c>
      <c r="E4" s="13" t="s">
        <v>51</v>
      </c>
    </row>
    <row r="5">
      <c r="A5" s="14" t="s">
        <v>52</v>
      </c>
      <c r="B5" s="15" t="s">
        <v>53</v>
      </c>
      <c r="C5" s="2" t="s">
        <v>54</v>
      </c>
      <c r="D5" s="2" t="s">
        <v>55</v>
      </c>
      <c r="E5" s="2" t="s">
        <v>56</v>
      </c>
    </row>
    <row r="6">
      <c r="A6" s="14" t="s">
        <v>57</v>
      </c>
      <c r="B6" s="16">
        <v>46194.0</v>
      </c>
      <c r="C6" s="2" t="s">
        <v>58</v>
      </c>
      <c r="D6" s="2" t="s">
        <v>59</v>
      </c>
      <c r="E6" s="2" t="s">
        <v>60</v>
      </c>
    </row>
    <row r="7">
      <c r="A7" s="14" t="s">
        <v>61</v>
      </c>
      <c r="B7" s="17">
        <v>0.25</v>
      </c>
      <c r="C7" s="2" t="s">
        <v>62</v>
      </c>
      <c r="D7" s="2" t="s">
        <v>63</v>
      </c>
      <c r="E7" s="2" t="s">
        <v>64</v>
      </c>
    </row>
    <row r="8">
      <c r="A8" s="14" t="s">
        <v>65</v>
      </c>
      <c r="B8" s="17">
        <v>0.25</v>
      </c>
      <c r="C8" s="2" t="s">
        <v>62</v>
      </c>
      <c r="D8" s="2" t="s">
        <v>66</v>
      </c>
      <c r="E8" s="2" t="s">
        <v>64</v>
      </c>
    </row>
    <row r="9">
      <c r="A9" s="14" t="s">
        <v>67</v>
      </c>
      <c r="B9" s="17">
        <v>0.02</v>
      </c>
      <c r="C9" s="2" t="s">
        <v>62</v>
      </c>
      <c r="D9" s="2" t="s">
        <v>68</v>
      </c>
      <c r="E9" s="2" t="s">
        <v>69</v>
      </c>
    </row>
    <row r="10">
      <c r="A10" s="14" t="s">
        <v>70</v>
      </c>
      <c r="B10" s="18">
        <v>2750.0</v>
      </c>
      <c r="C10" s="2" t="s">
        <v>71</v>
      </c>
      <c r="D10" s="2" t="s">
        <v>72</v>
      </c>
      <c r="E10" s="2" t="s">
        <v>64</v>
      </c>
    </row>
    <row r="11">
      <c r="A11" s="14" t="s">
        <v>73</v>
      </c>
      <c r="B11" s="17">
        <v>0.95</v>
      </c>
      <c r="C11" s="2" t="s">
        <v>62</v>
      </c>
      <c r="D11" s="2" t="s">
        <v>74</v>
      </c>
      <c r="E11" s="2" t="s">
        <v>64</v>
      </c>
    </row>
    <row r="12">
      <c r="A12" s="14" t="s">
        <v>75</v>
      </c>
      <c r="B12" s="17">
        <v>1.0</v>
      </c>
      <c r="C12" s="2" t="s">
        <v>76</v>
      </c>
      <c r="D12" s="2" t="s">
        <v>77</v>
      </c>
      <c r="E12" s="2" t="s">
        <v>78</v>
      </c>
    </row>
    <row r="13">
      <c r="A13" s="14" t="s">
        <v>79</v>
      </c>
      <c r="B13" s="19">
        <v>30.0</v>
      </c>
      <c r="C13" s="2" t="s">
        <v>80</v>
      </c>
      <c r="D13" s="2" t="s">
        <v>81</v>
      </c>
      <c r="E13" s="2" t="s">
        <v>64</v>
      </c>
    </row>
    <row r="14">
      <c r="A14" s="14" t="s">
        <v>82</v>
      </c>
      <c r="B14" s="17">
        <v>0.06</v>
      </c>
      <c r="C14" s="2" t="s">
        <v>83</v>
      </c>
      <c r="D14" s="2" t="s">
        <v>84</v>
      </c>
      <c r="E14" s="2" t="s">
        <v>64</v>
      </c>
    </row>
    <row r="15">
      <c r="A15" s="14" t="s">
        <v>85</v>
      </c>
      <c r="B15" s="20">
        <v>2.0</v>
      </c>
      <c r="C15" s="2" t="s">
        <v>86</v>
      </c>
      <c r="D15" s="2" t="s">
        <v>87</v>
      </c>
      <c r="E15" s="2" t="s">
        <v>88</v>
      </c>
    </row>
    <row r="16">
      <c r="A16" s="14" t="s">
        <v>89</v>
      </c>
      <c r="B16" s="17">
        <v>0.1</v>
      </c>
      <c r="C16" s="2" t="s">
        <v>76</v>
      </c>
      <c r="D16" s="2" t="s">
        <v>90</v>
      </c>
      <c r="E16" s="2" t="s">
        <v>91</v>
      </c>
    </row>
    <row r="17">
      <c r="A17" s="14" t="s">
        <v>92</v>
      </c>
      <c r="B17" s="19">
        <v>10.0</v>
      </c>
      <c r="C17" s="2" t="s">
        <v>80</v>
      </c>
      <c r="D17" s="2" t="s">
        <v>93</v>
      </c>
      <c r="E17" s="2" t="s">
        <v>64</v>
      </c>
    </row>
    <row r="18">
      <c r="A18" s="14" t="s">
        <v>94</v>
      </c>
      <c r="B18" s="17">
        <v>0.05</v>
      </c>
      <c r="C18" s="2" t="s">
        <v>95</v>
      </c>
      <c r="D18" s="2" t="s">
        <v>96</v>
      </c>
      <c r="E18" s="2" t="s">
        <v>97</v>
      </c>
    </row>
    <row r="19">
      <c r="A19" s="14" t="s">
        <v>98</v>
      </c>
      <c r="B19" s="18">
        <v>300.0</v>
      </c>
      <c r="C19" s="2" t="s">
        <v>99</v>
      </c>
      <c r="D19" s="2" t="s">
        <v>100</v>
      </c>
      <c r="E19" s="2" t="s">
        <v>101</v>
      </c>
    </row>
    <row r="20">
      <c r="A20" s="14" t="s">
        <v>102</v>
      </c>
      <c r="B20" s="18">
        <v>180.0</v>
      </c>
      <c r="C20" s="2" t="s">
        <v>99</v>
      </c>
      <c r="D20" s="2" t="s">
        <v>103</v>
      </c>
      <c r="E20" s="2" t="s">
        <v>101</v>
      </c>
    </row>
    <row r="21" ht="15.75" customHeight="1">
      <c r="A21" s="14" t="s">
        <v>104</v>
      </c>
      <c r="B21" s="18">
        <v>125.0</v>
      </c>
      <c r="C21" s="2" t="s">
        <v>99</v>
      </c>
      <c r="D21" s="2" t="s">
        <v>105</v>
      </c>
      <c r="E21" s="2" t="s">
        <v>101</v>
      </c>
    </row>
    <row r="22" ht="15.75" customHeight="1">
      <c r="A22" s="14" t="s">
        <v>106</v>
      </c>
      <c r="B22" s="18">
        <v>700.0</v>
      </c>
      <c r="C22" s="2" t="s">
        <v>107</v>
      </c>
      <c r="D22" s="2" t="s">
        <v>108</v>
      </c>
      <c r="E22" s="2" t="s">
        <v>101</v>
      </c>
    </row>
    <row r="23" ht="15.75" customHeight="1">
      <c r="A23" s="14" t="s">
        <v>109</v>
      </c>
      <c r="B23" s="18">
        <v>0.0</v>
      </c>
      <c r="C23" s="2" t="s">
        <v>110</v>
      </c>
      <c r="D23" s="2" t="s">
        <v>111</v>
      </c>
      <c r="E23" s="2" t="s">
        <v>112</v>
      </c>
    </row>
    <row r="24" ht="15.75" customHeight="1">
      <c r="A24" s="9"/>
      <c r="B24" s="9"/>
      <c r="C24" s="9"/>
      <c r="D24" s="9"/>
      <c r="E24" s="9"/>
    </row>
    <row r="25" ht="15.75" customHeight="1">
      <c r="A25" s="9"/>
      <c r="B25" s="9"/>
      <c r="C25" s="9"/>
      <c r="D25" s="9"/>
      <c r="E25" s="9"/>
    </row>
    <row r="26" ht="15.75" customHeight="1">
      <c r="A26" s="9"/>
      <c r="B26" s="9"/>
      <c r="C26" s="9"/>
      <c r="D26" s="9"/>
      <c r="E26" s="9"/>
    </row>
    <row r="27" ht="15.75" customHeight="1">
      <c r="A27" s="9"/>
      <c r="B27" s="9"/>
      <c r="C27" s="9"/>
      <c r="D27" s="9"/>
      <c r="E27" s="9"/>
    </row>
    <row r="28" ht="15.75" customHeight="1">
      <c r="A28" s="9"/>
      <c r="B28" s="9"/>
      <c r="C28" s="9"/>
      <c r="D28" s="9"/>
      <c r="E28" s="9"/>
    </row>
    <row r="29" ht="15.75" customHeight="1">
      <c r="A29" s="9"/>
      <c r="B29" s="9"/>
      <c r="C29" s="9"/>
      <c r="D29" s="9"/>
      <c r="E29" s="9"/>
    </row>
    <row r="30" ht="15.75" customHeight="1">
      <c r="A30" s="9"/>
      <c r="B30" s="9"/>
      <c r="C30" s="9"/>
      <c r="D30" s="9"/>
      <c r="E30" s="9"/>
    </row>
    <row r="31" ht="15.75" customHeight="1">
      <c r="A31" s="9"/>
      <c r="B31" s="9"/>
      <c r="C31" s="9"/>
      <c r="D31" s="9"/>
      <c r="E31" s="9"/>
    </row>
    <row r="32" ht="15.75" customHeight="1">
      <c r="A32" s="9"/>
      <c r="B32" s="9"/>
      <c r="C32" s="9"/>
      <c r="D32" s="9"/>
      <c r="E32" s="9"/>
    </row>
    <row r="33" ht="15.75" customHeight="1">
      <c r="A33" s="9"/>
      <c r="B33" s="9"/>
      <c r="C33" s="9"/>
      <c r="D33" s="9"/>
      <c r="E33" s="9"/>
    </row>
    <row r="34" ht="15.75" customHeight="1">
      <c r="A34" s="9"/>
      <c r="B34" s="9"/>
      <c r="C34" s="9"/>
      <c r="D34" s="9"/>
      <c r="E34" s="9"/>
    </row>
    <row r="35" ht="15.75" customHeight="1">
      <c r="A35" s="9"/>
      <c r="B35" s="9"/>
      <c r="C35" s="9"/>
      <c r="D35" s="9"/>
      <c r="E35" s="9"/>
    </row>
    <row r="36" ht="15.75" customHeight="1">
      <c r="A36" s="9"/>
      <c r="B36" s="9"/>
      <c r="C36" s="9"/>
      <c r="D36" s="9"/>
      <c r="E36" s="9"/>
    </row>
    <row r="37" ht="15.75" customHeight="1">
      <c r="A37" s="9"/>
      <c r="B37" s="9"/>
      <c r="C37" s="9"/>
      <c r="D37" s="9"/>
      <c r="E37" s="9"/>
    </row>
    <row r="38" ht="15.75" customHeight="1">
      <c r="A38" s="9"/>
      <c r="B38" s="9"/>
      <c r="C38" s="9"/>
      <c r="D38" s="9"/>
      <c r="E38" s="9"/>
    </row>
    <row r="39" ht="15.75" customHeight="1">
      <c r="A39" s="9"/>
      <c r="B39" s="9"/>
      <c r="C39" s="9"/>
      <c r="D39" s="9"/>
      <c r="E39" s="9"/>
    </row>
    <row r="40" ht="15.75" customHeight="1">
      <c r="A40" s="9"/>
      <c r="B40" s="9"/>
      <c r="C40" s="9"/>
      <c r="D40" s="9"/>
      <c r="E40" s="9"/>
    </row>
    <row r="41" ht="15.75" customHeight="1">
      <c r="A41" s="9"/>
      <c r="B41" s="9"/>
      <c r="C41" s="9"/>
      <c r="D41" s="9"/>
      <c r="E41" s="9"/>
    </row>
    <row r="42" ht="15.75" customHeight="1">
      <c r="A42" s="9"/>
      <c r="B42" s="9"/>
      <c r="C42" s="9"/>
      <c r="D42" s="9"/>
      <c r="E42" s="9"/>
    </row>
    <row r="43" ht="15.75" customHeight="1">
      <c r="A43" s="9"/>
      <c r="B43" s="9"/>
      <c r="C43" s="9"/>
      <c r="D43" s="9"/>
      <c r="E43" s="9"/>
    </row>
    <row r="44" ht="15.75" customHeight="1">
      <c r="A44" s="9"/>
      <c r="B44" s="9"/>
      <c r="C44" s="9"/>
      <c r="D44" s="9"/>
      <c r="E44" s="9"/>
    </row>
    <row r="45" ht="15.75" customHeight="1">
      <c r="A45" s="9"/>
      <c r="B45" s="9"/>
      <c r="C45" s="9"/>
      <c r="D45" s="9"/>
      <c r="E45" s="9"/>
    </row>
    <row r="46" ht="15.75" customHeight="1">
      <c r="A46" s="9"/>
      <c r="B46" s="9"/>
      <c r="C46" s="9"/>
      <c r="D46" s="9"/>
      <c r="E46" s="9"/>
    </row>
    <row r="47" ht="15.75" customHeight="1">
      <c r="A47" s="9"/>
      <c r="B47" s="9"/>
      <c r="C47" s="9"/>
      <c r="D47" s="9"/>
      <c r="E47" s="9"/>
    </row>
    <row r="48" ht="15.75" customHeight="1">
      <c r="A48" s="9"/>
      <c r="B48" s="9"/>
      <c r="C48" s="9"/>
      <c r="D48" s="9"/>
      <c r="E48" s="9"/>
    </row>
    <row r="49" ht="15.75" customHeight="1">
      <c r="A49" s="9"/>
      <c r="B49" s="9"/>
      <c r="C49" s="9"/>
      <c r="D49" s="9"/>
      <c r="E49" s="9"/>
    </row>
    <row r="50" ht="15.75" customHeight="1">
      <c r="A50" s="9"/>
      <c r="B50" s="9"/>
      <c r="C50" s="9"/>
      <c r="D50" s="9"/>
      <c r="E50" s="9"/>
    </row>
    <row r="51" ht="15.75" customHeight="1">
      <c r="A51" s="9"/>
      <c r="B51" s="9"/>
      <c r="C51" s="9"/>
      <c r="D51" s="9"/>
      <c r="E51" s="9"/>
    </row>
    <row r="52" ht="15.75" customHeight="1">
      <c r="A52" s="9"/>
      <c r="B52" s="9"/>
      <c r="C52" s="9"/>
      <c r="D52" s="9"/>
      <c r="E52" s="9"/>
    </row>
    <row r="53" ht="15.75" customHeight="1">
      <c r="A53" s="9"/>
      <c r="B53" s="9"/>
      <c r="C53" s="9"/>
      <c r="D53" s="9"/>
      <c r="E53" s="9"/>
    </row>
    <row r="54" ht="15.75" customHeight="1">
      <c r="A54" s="9"/>
      <c r="B54" s="9"/>
      <c r="C54" s="9"/>
      <c r="D54" s="9"/>
      <c r="E54" s="9"/>
    </row>
    <row r="55" ht="15.75" customHeight="1">
      <c r="A55" s="9"/>
      <c r="B55" s="9"/>
      <c r="C55" s="9"/>
      <c r="D55" s="9"/>
      <c r="E55" s="9"/>
    </row>
    <row r="56" ht="15.75" customHeight="1">
      <c r="A56" s="9"/>
      <c r="B56" s="9"/>
      <c r="C56" s="9"/>
      <c r="D56" s="9"/>
      <c r="E56" s="9"/>
    </row>
    <row r="57" ht="15.75" customHeight="1">
      <c r="A57" s="9"/>
      <c r="B57" s="9"/>
      <c r="C57" s="9"/>
      <c r="D57" s="9"/>
      <c r="E57" s="9"/>
    </row>
    <row r="58" ht="15.75" customHeight="1">
      <c r="A58" s="9"/>
      <c r="B58" s="9"/>
      <c r="C58" s="9"/>
      <c r="D58" s="9"/>
      <c r="E58" s="9"/>
    </row>
    <row r="59" ht="15.75" customHeight="1">
      <c r="A59" s="9"/>
      <c r="B59" s="9"/>
      <c r="C59" s="9"/>
      <c r="D59" s="9"/>
      <c r="E59" s="9"/>
    </row>
    <row r="60" ht="15.75" customHeight="1">
      <c r="A60" s="9"/>
      <c r="B60" s="9"/>
      <c r="C60" s="9"/>
      <c r="D60" s="9"/>
      <c r="E60" s="9"/>
    </row>
    <row r="61" ht="15.75" customHeight="1">
      <c r="A61" s="9"/>
      <c r="B61" s="9"/>
      <c r="C61" s="9"/>
      <c r="D61" s="9"/>
      <c r="E61" s="9"/>
    </row>
    <row r="62" ht="15.75" customHeight="1">
      <c r="A62" s="9"/>
      <c r="B62" s="9"/>
      <c r="C62" s="9"/>
      <c r="D62" s="9"/>
      <c r="E62" s="9"/>
    </row>
    <row r="63" ht="15.75" customHeight="1">
      <c r="A63" s="9"/>
      <c r="B63" s="9"/>
      <c r="C63" s="9"/>
      <c r="D63" s="9"/>
      <c r="E63" s="9"/>
    </row>
    <row r="64" ht="15.75" customHeight="1">
      <c r="A64" s="9"/>
      <c r="B64" s="9"/>
      <c r="C64" s="9"/>
      <c r="D64" s="9"/>
      <c r="E64" s="9"/>
    </row>
    <row r="65" ht="15.75" customHeight="1">
      <c r="A65" s="9"/>
      <c r="B65" s="9"/>
      <c r="C65" s="9"/>
      <c r="D65" s="9"/>
      <c r="E65" s="9"/>
    </row>
    <row r="66" ht="15.75" customHeight="1">
      <c r="A66" s="9"/>
      <c r="B66" s="9"/>
      <c r="C66" s="9"/>
      <c r="D66" s="9"/>
      <c r="E66" s="9"/>
    </row>
    <row r="67" ht="15.75" customHeight="1">
      <c r="A67" s="9"/>
      <c r="B67" s="9"/>
      <c r="C67" s="9"/>
      <c r="D67" s="9"/>
      <c r="E67" s="9"/>
    </row>
    <row r="68" ht="15.75" customHeight="1">
      <c r="A68" s="9"/>
      <c r="B68" s="9"/>
      <c r="C68" s="9"/>
      <c r="D68" s="9"/>
      <c r="E68" s="9"/>
    </row>
    <row r="69" ht="15.75" customHeight="1">
      <c r="A69" s="9"/>
      <c r="B69" s="9"/>
      <c r="C69" s="9"/>
      <c r="D69" s="9"/>
      <c r="E69" s="9"/>
    </row>
    <row r="70" ht="15.75" customHeight="1">
      <c r="A70" s="9"/>
      <c r="B70" s="9"/>
      <c r="C70" s="9"/>
      <c r="D70" s="9"/>
      <c r="E70" s="9"/>
    </row>
    <row r="71" ht="15.75" customHeight="1">
      <c r="A71" s="9"/>
      <c r="B71" s="9"/>
      <c r="C71" s="9"/>
      <c r="D71" s="9"/>
      <c r="E71" s="9"/>
    </row>
    <row r="72" ht="15.75" customHeight="1">
      <c r="A72" s="9"/>
      <c r="B72" s="9"/>
      <c r="C72" s="9"/>
      <c r="D72" s="9"/>
      <c r="E72" s="9"/>
    </row>
    <row r="73" ht="15.75" customHeight="1">
      <c r="A73" s="9"/>
      <c r="B73" s="9"/>
      <c r="C73" s="9"/>
      <c r="D73" s="9"/>
      <c r="E73" s="9"/>
    </row>
    <row r="74" ht="15.75" customHeight="1">
      <c r="A74" s="9"/>
      <c r="B74" s="9"/>
      <c r="C74" s="9"/>
      <c r="D74" s="9"/>
      <c r="E74" s="9"/>
    </row>
    <row r="75" ht="15.75" customHeight="1">
      <c r="A75" s="9"/>
      <c r="B75" s="9"/>
      <c r="C75" s="9"/>
      <c r="D75" s="9"/>
      <c r="E75" s="9"/>
    </row>
    <row r="76" ht="15.75" customHeight="1">
      <c r="A76" s="9"/>
      <c r="B76" s="9"/>
      <c r="C76" s="9"/>
      <c r="D76" s="9"/>
      <c r="E76" s="9"/>
    </row>
    <row r="77" ht="15.75" customHeight="1">
      <c r="A77" s="9"/>
      <c r="B77" s="9"/>
      <c r="C77" s="9"/>
      <c r="D77" s="9"/>
      <c r="E77" s="9"/>
    </row>
    <row r="78" ht="15.75" customHeight="1">
      <c r="A78" s="9"/>
      <c r="B78" s="9"/>
      <c r="C78" s="9"/>
      <c r="D78" s="9"/>
      <c r="E78" s="9"/>
    </row>
    <row r="79" ht="15.75" customHeight="1">
      <c r="A79" s="9"/>
      <c r="B79" s="9"/>
      <c r="C79" s="9"/>
      <c r="D79" s="9"/>
      <c r="E79" s="9"/>
    </row>
    <row r="80" ht="15.75" customHeight="1">
      <c r="A80" s="9"/>
      <c r="B80" s="9"/>
      <c r="C80" s="9"/>
      <c r="D80" s="9"/>
      <c r="E80" s="9"/>
    </row>
    <row r="81" ht="15.75" customHeight="1">
      <c r="A81" s="9"/>
      <c r="B81" s="9"/>
      <c r="C81" s="9"/>
      <c r="D81" s="9"/>
      <c r="E81" s="9"/>
    </row>
    <row r="82" ht="15.75" customHeight="1">
      <c r="A82" s="9"/>
      <c r="B82" s="9"/>
      <c r="C82" s="9"/>
      <c r="D82" s="9"/>
      <c r="E82" s="9"/>
    </row>
    <row r="83" ht="15.75" customHeight="1">
      <c r="A83" s="9"/>
      <c r="B83" s="9"/>
      <c r="C83" s="9"/>
      <c r="D83" s="9"/>
      <c r="E83" s="9"/>
    </row>
    <row r="84" ht="15.75" customHeight="1">
      <c r="A84" s="9"/>
      <c r="B84" s="9"/>
      <c r="C84" s="9"/>
      <c r="D84" s="9"/>
      <c r="E84" s="9"/>
    </row>
    <row r="85" ht="15.75" customHeight="1">
      <c r="A85" s="9"/>
      <c r="B85" s="9"/>
      <c r="C85" s="9"/>
      <c r="D85" s="9"/>
      <c r="E85" s="9"/>
    </row>
    <row r="86" ht="15.75" customHeight="1">
      <c r="A86" s="9"/>
      <c r="B86" s="9"/>
      <c r="C86" s="9"/>
      <c r="D86" s="9"/>
      <c r="E86" s="9"/>
    </row>
    <row r="87" ht="15.75" customHeight="1">
      <c r="A87" s="9"/>
      <c r="B87" s="9"/>
      <c r="C87" s="9"/>
      <c r="D87" s="9"/>
      <c r="E87" s="9"/>
    </row>
    <row r="88" ht="15.75" customHeight="1">
      <c r="A88" s="9"/>
      <c r="B88" s="9"/>
      <c r="C88" s="9"/>
      <c r="D88" s="9"/>
      <c r="E88" s="9"/>
    </row>
    <row r="89" ht="15.75" customHeight="1">
      <c r="A89" s="9"/>
      <c r="B89" s="9"/>
      <c r="C89" s="9"/>
      <c r="D89" s="9"/>
      <c r="E89" s="9"/>
    </row>
    <row r="90" ht="15.75" customHeight="1">
      <c r="A90" s="9"/>
      <c r="B90" s="9"/>
      <c r="C90" s="9"/>
      <c r="D90" s="9"/>
      <c r="E90" s="9"/>
    </row>
    <row r="91" ht="15.75" customHeight="1">
      <c r="A91" s="9"/>
      <c r="B91" s="9"/>
      <c r="C91" s="9"/>
      <c r="D91" s="9"/>
      <c r="E91" s="9"/>
    </row>
    <row r="92" ht="15.75" customHeight="1">
      <c r="A92" s="9"/>
      <c r="B92" s="9"/>
      <c r="C92" s="9"/>
      <c r="D92" s="9"/>
      <c r="E92" s="9"/>
    </row>
    <row r="93" ht="15.75" customHeight="1">
      <c r="A93" s="9"/>
      <c r="B93" s="9"/>
      <c r="C93" s="9"/>
      <c r="D93" s="9"/>
      <c r="E93" s="9"/>
    </row>
    <row r="94" ht="15.75" customHeight="1">
      <c r="A94" s="9"/>
      <c r="B94" s="9"/>
      <c r="C94" s="9"/>
      <c r="D94" s="9"/>
      <c r="E94" s="9"/>
    </row>
    <row r="95" ht="15.75" customHeight="1">
      <c r="A95" s="9"/>
      <c r="B95" s="9"/>
      <c r="C95" s="9"/>
      <c r="D95" s="9"/>
      <c r="E95" s="9"/>
    </row>
    <row r="96" ht="15.75" customHeight="1">
      <c r="A96" s="9"/>
      <c r="B96" s="9"/>
      <c r="C96" s="9"/>
      <c r="D96" s="9"/>
      <c r="E96" s="9"/>
    </row>
    <row r="97" ht="15.75" customHeight="1">
      <c r="A97" s="9"/>
      <c r="B97" s="9"/>
      <c r="C97" s="9"/>
      <c r="D97" s="9"/>
      <c r="E97" s="9"/>
    </row>
    <row r="98" ht="15.75" customHeight="1">
      <c r="A98" s="9"/>
      <c r="B98" s="9"/>
      <c r="C98" s="9"/>
      <c r="D98" s="9"/>
      <c r="E98" s="9"/>
    </row>
    <row r="99" ht="15.75" customHeight="1">
      <c r="A99" s="9"/>
      <c r="B99" s="9"/>
      <c r="C99" s="9"/>
      <c r="D99" s="9"/>
      <c r="E99" s="9"/>
    </row>
    <row r="100" ht="15.75" customHeight="1">
      <c r="A100" s="9"/>
      <c r="B100" s="9"/>
      <c r="C100" s="9"/>
      <c r="D100" s="9"/>
      <c r="E100" s="9"/>
    </row>
    <row r="101" ht="15.75" customHeight="1">
      <c r="A101" s="9"/>
      <c r="B101" s="9"/>
      <c r="C101" s="9"/>
      <c r="D101" s="9"/>
      <c r="E101" s="9"/>
    </row>
    <row r="102" ht="15.75" customHeight="1">
      <c r="A102" s="9"/>
      <c r="B102" s="9"/>
      <c r="C102" s="9"/>
      <c r="D102" s="9"/>
      <c r="E102" s="9"/>
    </row>
    <row r="103" ht="15.75" customHeight="1">
      <c r="A103" s="9"/>
      <c r="B103" s="9"/>
      <c r="C103" s="9"/>
      <c r="D103" s="9"/>
      <c r="E103" s="9"/>
    </row>
    <row r="104" ht="15.75" customHeight="1">
      <c r="A104" s="9"/>
      <c r="B104" s="9"/>
      <c r="C104" s="9"/>
      <c r="D104" s="9"/>
      <c r="E104" s="9"/>
    </row>
    <row r="105" ht="15.75" customHeight="1">
      <c r="A105" s="9"/>
      <c r="B105" s="9"/>
      <c r="C105" s="9"/>
      <c r="D105" s="9"/>
      <c r="E105" s="9"/>
    </row>
    <row r="106" ht="15.75" customHeight="1">
      <c r="A106" s="9"/>
      <c r="B106" s="9"/>
      <c r="C106" s="9"/>
      <c r="D106" s="9"/>
      <c r="E106" s="9"/>
    </row>
    <row r="107" ht="15.75" customHeight="1">
      <c r="A107" s="9"/>
      <c r="B107" s="9"/>
      <c r="C107" s="9"/>
      <c r="D107" s="9"/>
      <c r="E107" s="9"/>
    </row>
    <row r="108" ht="15.75" customHeight="1">
      <c r="A108" s="9"/>
      <c r="B108" s="9"/>
      <c r="C108" s="9"/>
      <c r="D108" s="9"/>
      <c r="E108" s="9"/>
    </row>
    <row r="109" ht="15.75" customHeight="1">
      <c r="A109" s="9"/>
      <c r="B109" s="9"/>
      <c r="C109" s="9"/>
      <c r="D109" s="9"/>
      <c r="E109" s="9"/>
    </row>
    <row r="110" ht="15.75" customHeight="1">
      <c r="A110" s="9"/>
      <c r="B110" s="9"/>
      <c r="C110" s="9"/>
      <c r="D110" s="9"/>
      <c r="E110" s="9"/>
    </row>
    <row r="111" ht="15.75" customHeight="1">
      <c r="A111" s="9"/>
      <c r="B111" s="9"/>
      <c r="C111" s="9"/>
      <c r="D111" s="9"/>
      <c r="E111" s="9"/>
    </row>
    <row r="112" ht="15.75" customHeight="1">
      <c r="A112" s="9"/>
      <c r="B112" s="9"/>
      <c r="C112" s="9"/>
      <c r="D112" s="9"/>
      <c r="E112" s="9"/>
    </row>
    <row r="113" ht="15.75" customHeight="1">
      <c r="A113" s="9"/>
      <c r="B113" s="9"/>
      <c r="C113" s="9"/>
      <c r="D113" s="9"/>
      <c r="E113" s="9"/>
    </row>
    <row r="114" ht="15.75" customHeight="1">
      <c r="A114" s="9"/>
      <c r="B114" s="9"/>
      <c r="C114" s="9"/>
      <c r="D114" s="9"/>
      <c r="E114" s="9"/>
    </row>
    <row r="115" ht="15.75" customHeight="1">
      <c r="A115" s="9"/>
      <c r="B115" s="9"/>
      <c r="C115" s="9"/>
      <c r="D115" s="9"/>
      <c r="E115" s="9"/>
    </row>
    <row r="116" ht="15.75" customHeight="1">
      <c r="A116" s="9"/>
      <c r="B116" s="9"/>
      <c r="C116" s="9"/>
      <c r="D116" s="9"/>
      <c r="E116" s="9"/>
    </row>
    <row r="117" ht="15.75" customHeight="1">
      <c r="A117" s="9"/>
      <c r="B117" s="9"/>
      <c r="C117" s="9"/>
      <c r="D117" s="9"/>
      <c r="E117" s="9"/>
    </row>
    <row r="118" ht="15.75" customHeight="1">
      <c r="A118" s="9"/>
      <c r="B118" s="9"/>
      <c r="C118" s="9"/>
      <c r="D118" s="9"/>
      <c r="E118" s="9"/>
    </row>
    <row r="119" ht="15.75" customHeight="1">
      <c r="A119" s="9"/>
      <c r="B119" s="9"/>
      <c r="C119" s="9"/>
      <c r="D119" s="9"/>
      <c r="E119" s="9"/>
    </row>
    <row r="120" ht="15.75" customHeight="1">
      <c r="A120" s="9"/>
      <c r="B120" s="9"/>
      <c r="C120" s="9"/>
      <c r="D120" s="9"/>
      <c r="E120" s="9"/>
    </row>
    <row r="121" ht="15.75" customHeight="1">
      <c r="A121" s="9"/>
      <c r="B121" s="9"/>
      <c r="C121" s="9"/>
      <c r="D121" s="9"/>
      <c r="E121" s="9"/>
    </row>
    <row r="122" ht="15.75" customHeight="1">
      <c r="A122" s="9"/>
      <c r="B122" s="9"/>
      <c r="C122" s="9"/>
      <c r="D122" s="9"/>
      <c r="E122" s="9"/>
    </row>
    <row r="123" ht="15.75" customHeight="1">
      <c r="A123" s="9"/>
      <c r="B123" s="9"/>
      <c r="C123" s="9"/>
      <c r="D123" s="9"/>
      <c r="E123" s="9"/>
    </row>
    <row r="124" ht="15.75" customHeight="1">
      <c r="A124" s="9"/>
      <c r="B124" s="9"/>
      <c r="C124" s="9"/>
      <c r="D124" s="9"/>
      <c r="E124" s="9"/>
    </row>
    <row r="125" ht="15.75" customHeight="1">
      <c r="A125" s="9"/>
      <c r="B125" s="9"/>
      <c r="C125" s="9"/>
      <c r="D125" s="9"/>
      <c r="E125" s="9"/>
    </row>
    <row r="126" ht="15.75" customHeight="1">
      <c r="A126" s="9"/>
      <c r="B126" s="9"/>
      <c r="C126" s="9"/>
      <c r="D126" s="9"/>
      <c r="E126" s="9"/>
    </row>
    <row r="127" ht="15.75" customHeight="1">
      <c r="A127" s="9"/>
      <c r="B127" s="9"/>
      <c r="C127" s="9"/>
      <c r="D127" s="9"/>
      <c r="E127" s="9"/>
    </row>
    <row r="128" ht="15.75" customHeight="1">
      <c r="A128" s="9"/>
      <c r="B128" s="9"/>
      <c r="C128" s="9"/>
      <c r="D128" s="9"/>
      <c r="E128" s="9"/>
    </row>
    <row r="129" ht="15.75" customHeight="1">
      <c r="A129" s="9"/>
      <c r="B129" s="9"/>
      <c r="C129" s="9"/>
      <c r="D129" s="9"/>
      <c r="E129" s="9"/>
    </row>
    <row r="130" ht="15.75" customHeight="1">
      <c r="A130" s="9"/>
      <c r="B130" s="9"/>
      <c r="C130" s="9"/>
      <c r="D130" s="9"/>
      <c r="E130" s="9"/>
    </row>
    <row r="131" ht="15.75" customHeight="1">
      <c r="A131" s="9"/>
      <c r="B131" s="9"/>
      <c r="C131" s="9"/>
      <c r="D131" s="9"/>
      <c r="E131" s="9"/>
    </row>
    <row r="132" ht="15.75" customHeight="1">
      <c r="A132" s="9"/>
      <c r="B132" s="9"/>
      <c r="C132" s="9"/>
      <c r="D132" s="9"/>
      <c r="E132" s="9"/>
    </row>
    <row r="133" ht="15.75" customHeight="1">
      <c r="A133" s="9"/>
      <c r="B133" s="9"/>
      <c r="C133" s="9"/>
      <c r="D133" s="9"/>
      <c r="E133" s="9"/>
    </row>
    <row r="134" ht="15.75" customHeight="1">
      <c r="A134" s="9"/>
      <c r="B134" s="9"/>
      <c r="C134" s="9"/>
      <c r="D134" s="9"/>
      <c r="E134" s="9"/>
    </row>
    <row r="135" ht="15.75" customHeight="1">
      <c r="A135" s="9"/>
      <c r="B135" s="9"/>
      <c r="C135" s="9"/>
      <c r="D135" s="9"/>
      <c r="E135" s="9"/>
    </row>
    <row r="136" ht="15.75" customHeight="1">
      <c r="A136" s="9"/>
      <c r="B136" s="9"/>
      <c r="C136" s="9"/>
      <c r="D136" s="9"/>
      <c r="E136" s="9"/>
    </row>
    <row r="137" ht="15.75" customHeight="1">
      <c r="A137" s="9"/>
      <c r="B137" s="9"/>
      <c r="C137" s="9"/>
      <c r="D137" s="9"/>
      <c r="E137" s="9"/>
    </row>
    <row r="138" ht="15.75" customHeight="1">
      <c r="A138" s="9"/>
      <c r="B138" s="9"/>
      <c r="C138" s="9"/>
      <c r="D138" s="9"/>
      <c r="E138" s="9"/>
    </row>
    <row r="139" ht="15.75" customHeight="1">
      <c r="A139" s="9"/>
      <c r="B139" s="9"/>
      <c r="C139" s="9"/>
      <c r="D139" s="9"/>
      <c r="E139" s="9"/>
    </row>
    <row r="140" ht="15.75" customHeight="1">
      <c r="A140" s="9"/>
      <c r="B140" s="9"/>
      <c r="C140" s="9"/>
      <c r="D140" s="9"/>
      <c r="E140" s="9"/>
    </row>
    <row r="141" ht="15.75" customHeight="1">
      <c r="A141" s="9"/>
      <c r="B141" s="9"/>
      <c r="C141" s="9"/>
      <c r="D141" s="9"/>
      <c r="E141" s="9"/>
    </row>
    <row r="142" ht="15.75" customHeight="1">
      <c r="A142" s="9"/>
      <c r="B142" s="9"/>
      <c r="C142" s="9"/>
      <c r="D142" s="9"/>
      <c r="E142" s="9"/>
    </row>
    <row r="143" ht="15.75" customHeight="1">
      <c r="A143" s="9"/>
      <c r="B143" s="9"/>
      <c r="C143" s="9"/>
      <c r="D143" s="9"/>
      <c r="E143" s="9"/>
    </row>
    <row r="144" ht="15.75" customHeight="1">
      <c r="A144" s="9"/>
      <c r="B144" s="9"/>
      <c r="C144" s="9"/>
      <c r="D144" s="9"/>
      <c r="E144" s="9"/>
    </row>
    <row r="145" ht="15.75" customHeight="1">
      <c r="A145" s="9"/>
      <c r="B145" s="9"/>
      <c r="C145" s="9"/>
      <c r="D145" s="9"/>
      <c r="E145" s="9"/>
    </row>
    <row r="146" ht="15.75" customHeight="1">
      <c r="A146" s="9"/>
      <c r="B146" s="9"/>
      <c r="C146" s="9"/>
      <c r="D146" s="9"/>
      <c r="E146" s="9"/>
    </row>
    <row r="147" ht="15.75" customHeight="1">
      <c r="A147" s="9"/>
      <c r="B147" s="9"/>
      <c r="C147" s="9"/>
      <c r="D147" s="9"/>
      <c r="E147" s="9"/>
    </row>
    <row r="148" ht="15.75" customHeight="1">
      <c r="A148" s="9"/>
      <c r="B148" s="9"/>
      <c r="C148" s="9"/>
      <c r="D148" s="9"/>
      <c r="E148" s="9"/>
    </row>
    <row r="149" ht="15.75" customHeight="1">
      <c r="A149" s="9"/>
      <c r="B149" s="9"/>
      <c r="C149" s="9"/>
      <c r="D149" s="9"/>
      <c r="E149" s="9"/>
    </row>
    <row r="150" ht="15.75" customHeight="1">
      <c r="A150" s="9"/>
      <c r="B150" s="9"/>
      <c r="C150" s="9"/>
      <c r="D150" s="9"/>
      <c r="E150" s="9"/>
    </row>
    <row r="151" ht="15.75" customHeight="1">
      <c r="A151" s="9"/>
      <c r="B151" s="9"/>
      <c r="C151" s="9"/>
      <c r="D151" s="9"/>
      <c r="E151" s="9"/>
    </row>
    <row r="152" ht="15.75" customHeight="1">
      <c r="A152" s="9"/>
      <c r="B152" s="9"/>
      <c r="C152" s="9"/>
      <c r="D152" s="9"/>
      <c r="E152" s="9"/>
    </row>
    <row r="153" ht="15.75" customHeight="1">
      <c r="A153" s="9"/>
      <c r="B153" s="9"/>
      <c r="C153" s="9"/>
      <c r="D153" s="9"/>
      <c r="E153" s="9"/>
    </row>
    <row r="154" ht="15.75" customHeight="1">
      <c r="A154" s="9"/>
      <c r="B154" s="9"/>
      <c r="C154" s="9"/>
      <c r="D154" s="9"/>
      <c r="E154" s="9"/>
    </row>
    <row r="155" ht="15.75" customHeight="1">
      <c r="A155" s="9"/>
      <c r="B155" s="9"/>
      <c r="C155" s="9"/>
      <c r="D155" s="9"/>
      <c r="E155" s="9"/>
    </row>
    <row r="156" ht="15.75" customHeight="1">
      <c r="A156" s="9"/>
      <c r="B156" s="9"/>
      <c r="C156" s="9"/>
      <c r="D156" s="9"/>
      <c r="E156" s="9"/>
    </row>
    <row r="157" ht="15.75" customHeight="1">
      <c r="A157" s="9"/>
      <c r="B157" s="9"/>
      <c r="C157" s="9"/>
      <c r="D157" s="9"/>
      <c r="E157" s="9"/>
    </row>
    <row r="158" ht="15.75" customHeight="1">
      <c r="A158" s="9"/>
      <c r="B158" s="9"/>
      <c r="C158" s="9"/>
      <c r="D158" s="9"/>
      <c r="E158" s="9"/>
    </row>
    <row r="159" ht="15.75" customHeight="1">
      <c r="A159" s="9"/>
      <c r="B159" s="9"/>
      <c r="C159" s="9"/>
      <c r="D159" s="9"/>
      <c r="E159" s="9"/>
    </row>
    <row r="160" ht="15.75" customHeight="1">
      <c r="A160" s="9"/>
      <c r="B160" s="9"/>
      <c r="C160" s="9"/>
      <c r="D160" s="9"/>
      <c r="E160" s="9"/>
    </row>
    <row r="161" ht="15.75" customHeight="1">
      <c r="A161" s="9"/>
      <c r="B161" s="9"/>
      <c r="C161" s="9"/>
      <c r="D161" s="9"/>
      <c r="E161" s="9"/>
    </row>
    <row r="162" ht="15.75" customHeight="1">
      <c r="A162" s="9"/>
      <c r="B162" s="9"/>
      <c r="C162" s="9"/>
      <c r="D162" s="9"/>
      <c r="E162" s="9"/>
    </row>
    <row r="163" ht="15.75" customHeight="1">
      <c r="A163" s="9"/>
      <c r="B163" s="9"/>
      <c r="C163" s="9"/>
      <c r="D163" s="9"/>
      <c r="E163" s="9"/>
    </row>
    <row r="164" ht="15.75" customHeight="1">
      <c r="A164" s="9"/>
      <c r="B164" s="9"/>
      <c r="C164" s="9"/>
      <c r="D164" s="9"/>
      <c r="E164" s="9"/>
    </row>
    <row r="165" ht="15.75" customHeight="1">
      <c r="A165" s="9"/>
      <c r="B165" s="9"/>
      <c r="C165" s="9"/>
      <c r="D165" s="9"/>
      <c r="E165" s="9"/>
    </row>
    <row r="166" ht="15.75" customHeight="1">
      <c r="A166" s="9"/>
      <c r="B166" s="9"/>
      <c r="C166" s="9"/>
      <c r="D166" s="9"/>
      <c r="E166" s="9"/>
    </row>
    <row r="167" ht="15.75" customHeight="1">
      <c r="A167" s="9"/>
      <c r="B167" s="9"/>
      <c r="C167" s="9"/>
      <c r="D167" s="9"/>
      <c r="E167" s="9"/>
    </row>
    <row r="168" ht="15.75" customHeight="1">
      <c r="A168" s="9"/>
      <c r="B168" s="9"/>
      <c r="C168" s="9"/>
      <c r="D168" s="9"/>
      <c r="E168" s="9"/>
    </row>
    <row r="169" ht="15.75" customHeight="1">
      <c r="A169" s="9"/>
      <c r="B169" s="9"/>
      <c r="C169" s="9"/>
      <c r="D169" s="9"/>
      <c r="E169" s="9"/>
    </row>
    <row r="170" ht="15.75" customHeight="1">
      <c r="A170" s="9"/>
      <c r="B170" s="9"/>
      <c r="C170" s="9"/>
      <c r="D170" s="9"/>
      <c r="E170" s="9"/>
    </row>
    <row r="171" ht="15.75" customHeight="1">
      <c r="A171" s="9"/>
      <c r="B171" s="9"/>
      <c r="C171" s="9"/>
      <c r="D171" s="9"/>
      <c r="E171" s="9"/>
    </row>
    <row r="172" ht="15.75" customHeight="1">
      <c r="A172" s="9"/>
      <c r="B172" s="9"/>
      <c r="C172" s="9"/>
      <c r="D172" s="9"/>
      <c r="E172" s="9"/>
    </row>
    <row r="173" ht="15.75" customHeight="1">
      <c r="A173" s="9"/>
      <c r="B173" s="9"/>
      <c r="C173" s="9"/>
      <c r="D173" s="9"/>
      <c r="E173" s="9"/>
    </row>
    <row r="174" ht="15.75" customHeight="1">
      <c r="A174" s="9"/>
      <c r="B174" s="9"/>
      <c r="C174" s="9"/>
      <c r="D174" s="9"/>
      <c r="E174" s="9"/>
    </row>
    <row r="175" ht="15.75" customHeight="1">
      <c r="A175" s="9"/>
      <c r="B175" s="9"/>
      <c r="C175" s="9"/>
      <c r="D175" s="9"/>
      <c r="E175" s="9"/>
    </row>
    <row r="176" ht="15.75" customHeight="1">
      <c r="A176" s="9"/>
      <c r="B176" s="9"/>
      <c r="C176" s="9"/>
      <c r="D176" s="9"/>
      <c r="E176" s="9"/>
    </row>
    <row r="177" ht="15.75" customHeight="1">
      <c r="A177" s="9"/>
      <c r="B177" s="9"/>
      <c r="C177" s="9"/>
      <c r="D177" s="9"/>
      <c r="E177" s="9"/>
    </row>
    <row r="178" ht="15.75" customHeight="1">
      <c r="A178" s="9"/>
      <c r="B178" s="9"/>
      <c r="C178" s="9"/>
      <c r="D178" s="9"/>
      <c r="E178" s="9"/>
    </row>
    <row r="179" ht="15.75" customHeight="1">
      <c r="A179" s="9"/>
      <c r="B179" s="9"/>
      <c r="C179" s="9"/>
      <c r="D179" s="9"/>
      <c r="E179" s="9"/>
    </row>
    <row r="180" ht="15.75" customHeight="1">
      <c r="A180" s="9"/>
      <c r="B180" s="9"/>
      <c r="C180" s="9"/>
      <c r="D180" s="9"/>
      <c r="E180" s="9"/>
    </row>
    <row r="181" ht="15.75" customHeight="1">
      <c r="A181" s="9"/>
      <c r="B181" s="9"/>
      <c r="C181" s="9"/>
      <c r="D181" s="9"/>
      <c r="E181" s="9"/>
    </row>
    <row r="182" ht="15.75" customHeight="1">
      <c r="A182" s="9"/>
      <c r="B182" s="9"/>
      <c r="C182" s="9"/>
      <c r="D182" s="9"/>
      <c r="E182" s="9"/>
    </row>
    <row r="183" ht="15.75" customHeight="1">
      <c r="A183" s="9"/>
      <c r="B183" s="9"/>
      <c r="C183" s="9"/>
      <c r="D183" s="9"/>
      <c r="E183" s="9"/>
    </row>
    <row r="184" ht="15.75" customHeight="1">
      <c r="A184" s="9"/>
      <c r="B184" s="9"/>
      <c r="C184" s="9"/>
      <c r="D184" s="9"/>
      <c r="E184" s="9"/>
    </row>
    <row r="185" ht="15.75" customHeight="1">
      <c r="A185" s="9"/>
      <c r="B185" s="9"/>
      <c r="C185" s="9"/>
      <c r="D185" s="9"/>
      <c r="E185" s="9"/>
    </row>
    <row r="186" ht="15.75" customHeight="1">
      <c r="A186" s="9"/>
      <c r="B186" s="9"/>
      <c r="C186" s="9"/>
      <c r="D186" s="9"/>
      <c r="E186" s="9"/>
    </row>
    <row r="187" ht="15.75" customHeight="1">
      <c r="A187" s="9"/>
      <c r="B187" s="9"/>
      <c r="C187" s="9"/>
      <c r="D187" s="9"/>
      <c r="E187" s="9"/>
    </row>
    <row r="188" ht="15.75" customHeight="1">
      <c r="A188" s="9"/>
      <c r="B188" s="9"/>
      <c r="C188" s="9"/>
      <c r="D188" s="9"/>
      <c r="E188" s="9"/>
    </row>
    <row r="189" ht="15.75" customHeight="1">
      <c r="A189" s="9"/>
      <c r="B189" s="9"/>
      <c r="C189" s="9"/>
      <c r="D189" s="9"/>
      <c r="E189" s="9"/>
    </row>
    <row r="190" ht="15.75" customHeight="1">
      <c r="A190" s="9"/>
      <c r="B190" s="9"/>
      <c r="C190" s="9"/>
      <c r="D190" s="9"/>
      <c r="E190" s="9"/>
    </row>
    <row r="191" ht="15.75" customHeight="1">
      <c r="A191" s="9"/>
      <c r="B191" s="9"/>
      <c r="C191" s="9"/>
      <c r="D191" s="9"/>
      <c r="E191" s="9"/>
    </row>
    <row r="192" ht="15.75" customHeight="1">
      <c r="A192" s="9"/>
      <c r="B192" s="9"/>
      <c r="C192" s="9"/>
      <c r="D192" s="9"/>
      <c r="E192" s="9"/>
    </row>
    <row r="193" ht="15.75" customHeight="1">
      <c r="A193" s="9"/>
      <c r="B193" s="9"/>
      <c r="C193" s="9"/>
      <c r="D193" s="9"/>
      <c r="E193" s="9"/>
    </row>
    <row r="194" ht="15.75" customHeight="1">
      <c r="A194" s="9"/>
      <c r="B194" s="9"/>
      <c r="C194" s="9"/>
      <c r="D194" s="9"/>
      <c r="E194" s="9"/>
    </row>
    <row r="195" ht="15.75" customHeight="1">
      <c r="A195" s="9"/>
      <c r="B195" s="9"/>
      <c r="C195" s="9"/>
      <c r="D195" s="9"/>
      <c r="E195" s="9"/>
    </row>
    <row r="196" ht="15.75" customHeight="1">
      <c r="A196" s="9"/>
      <c r="B196" s="9"/>
      <c r="C196" s="9"/>
      <c r="D196" s="9"/>
      <c r="E196" s="9"/>
    </row>
    <row r="197" ht="15.75" customHeight="1">
      <c r="A197" s="9"/>
      <c r="B197" s="9"/>
      <c r="C197" s="9"/>
      <c r="D197" s="9"/>
      <c r="E197" s="9"/>
    </row>
    <row r="198" ht="15.75" customHeight="1">
      <c r="A198" s="9"/>
      <c r="B198" s="9"/>
      <c r="C198" s="9"/>
      <c r="D198" s="9"/>
      <c r="E198" s="9"/>
    </row>
    <row r="199" ht="15.75" customHeight="1">
      <c r="A199" s="9"/>
      <c r="B199" s="9"/>
      <c r="C199" s="9"/>
      <c r="D199" s="9"/>
      <c r="E199" s="9"/>
    </row>
    <row r="200" ht="15.75" customHeight="1">
      <c r="A200" s="9"/>
      <c r="B200" s="9"/>
      <c r="C200" s="9"/>
      <c r="D200" s="9"/>
      <c r="E200" s="9"/>
    </row>
    <row r="201" ht="15.75" customHeight="1">
      <c r="A201" s="9"/>
      <c r="B201" s="9"/>
      <c r="C201" s="9"/>
      <c r="D201" s="9"/>
      <c r="E201" s="9"/>
    </row>
    <row r="202" ht="15.75" customHeight="1">
      <c r="A202" s="9"/>
      <c r="B202" s="9"/>
      <c r="C202" s="9"/>
      <c r="D202" s="9"/>
      <c r="E202" s="9"/>
    </row>
    <row r="203" ht="15.75" customHeight="1">
      <c r="A203" s="9"/>
      <c r="B203" s="9"/>
      <c r="C203" s="9"/>
      <c r="D203" s="9"/>
      <c r="E203" s="9"/>
    </row>
    <row r="204" ht="15.75" customHeight="1">
      <c r="A204" s="9"/>
      <c r="B204" s="9"/>
      <c r="C204" s="9"/>
      <c r="D204" s="9"/>
      <c r="E204" s="9"/>
    </row>
    <row r="205" ht="15.75" customHeight="1">
      <c r="A205" s="9"/>
      <c r="B205" s="9"/>
      <c r="C205" s="9"/>
      <c r="D205" s="9"/>
      <c r="E205" s="9"/>
    </row>
    <row r="206" ht="15.75" customHeight="1">
      <c r="A206" s="9"/>
      <c r="B206" s="9"/>
      <c r="C206" s="9"/>
      <c r="D206" s="9"/>
      <c r="E206" s="9"/>
    </row>
    <row r="207" ht="15.75" customHeight="1">
      <c r="A207" s="9"/>
      <c r="B207" s="9"/>
      <c r="C207" s="9"/>
      <c r="D207" s="9"/>
      <c r="E207" s="9"/>
    </row>
    <row r="208" ht="15.75" customHeight="1">
      <c r="A208" s="9"/>
      <c r="B208" s="9"/>
      <c r="C208" s="9"/>
      <c r="D208" s="9"/>
      <c r="E208" s="9"/>
    </row>
    <row r="209" ht="15.75" customHeight="1">
      <c r="A209" s="9"/>
      <c r="B209" s="9"/>
      <c r="C209" s="9"/>
      <c r="D209" s="9"/>
      <c r="E209" s="9"/>
    </row>
    <row r="210" ht="15.75" customHeight="1">
      <c r="A210" s="9"/>
      <c r="B210" s="9"/>
      <c r="C210" s="9"/>
      <c r="D210" s="9"/>
      <c r="E210" s="9"/>
    </row>
    <row r="211" ht="15.75" customHeight="1">
      <c r="A211" s="9"/>
      <c r="B211" s="9"/>
      <c r="C211" s="9"/>
      <c r="D211" s="9"/>
      <c r="E211" s="9"/>
    </row>
    <row r="212" ht="15.75" customHeight="1">
      <c r="A212" s="9"/>
      <c r="B212" s="9"/>
      <c r="C212" s="9"/>
      <c r="D212" s="9"/>
      <c r="E212" s="9"/>
    </row>
    <row r="213" ht="15.75" customHeight="1">
      <c r="A213" s="9"/>
      <c r="B213" s="9"/>
      <c r="C213" s="9"/>
      <c r="D213" s="9"/>
      <c r="E213" s="9"/>
    </row>
    <row r="214" ht="15.75" customHeight="1">
      <c r="A214" s="9"/>
      <c r="B214" s="9"/>
      <c r="C214" s="9"/>
      <c r="D214" s="9"/>
      <c r="E214" s="9"/>
    </row>
    <row r="215" ht="15.75" customHeight="1">
      <c r="A215" s="9"/>
      <c r="B215" s="9"/>
      <c r="C215" s="9"/>
      <c r="D215" s="9"/>
      <c r="E215" s="9"/>
    </row>
    <row r="216" ht="15.75" customHeight="1">
      <c r="A216" s="9"/>
      <c r="B216" s="9"/>
      <c r="C216" s="9"/>
      <c r="D216" s="9"/>
      <c r="E216" s="9"/>
    </row>
    <row r="217" ht="15.75" customHeight="1">
      <c r="A217" s="9"/>
      <c r="B217" s="9"/>
      <c r="C217" s="9"/>
      <c r="D217" s="9"/>
      <c r="E217" s="9"/>
    </row>
    <row r="218" ht="15.75" customHeight="1">
      <c r="A218" s="9"/>
      <c r="B218" s="9"/>
      <c r="C218" s="9"/>
      <c r="D218" s="9"/>
      <c r="E218" s="9"/>
    </row>
    <row r="219" ht="15.75" customHeight="1">
      <c r="A219" s="9"/>
      <c r="B219" s="9"/>
      <c r="C219" s="9"/>
      <c r="D219" s="9"/>
      <c r="E219" s="9"/>
    </row>
    <row r="220" ht="15.75" customHeight="1">
      <c r="A220" s="9"/>
      <c r="B220" s="9"/>
      <c r="C220" s="9"/>
      <c r="D220" s="9"/>
      <c r="E220" s="9"/>
    </row>
    <row r="221" ht="15.75" customHeight="1">
      <c r="A221" s="9"/>
      <c r="B221" s="9"/>
      <c r="C221" s="9"/>
      <c r="D221" s="9"/>
      <c r="E221" s="9"/>
    </row>
    <row r="222" ht="15.75" customHeight="1">
      <c r="A222" s="9"/>
      <c r="B222" s="9"/>
      <c r="C222" s="9"/>
      <c r="D222" s="9"/>
      <c r="E222" s="9"/>
    </row>
    <row r="223" ht="15.75" customHeight="1">
      <c r="A223" s="9"/>
      <c r="B223" s="9"/>
      <c r="C223" s="9"/>
      <c r="D223" s="9"/>
      <c r="E223" s="9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0.0" topLeftCell="A21" activePane="bottomLeft" state="frozen"/>
      <selection activeCell="B22" sqref="B22" pane="bottomLeft"/>
    </sheetView>
  </sheetViews>
  <sheetFormatPr customHeight="1" defaultColWidth="12.63" defaultRowHeight="15.0"/>
  <cols>
    <col customWidth="1" min="1" max="1" width="26.0"/>
    <col customWidth="1" min="2" max="2" width="14.0"/>
    <col customWidth="1" min="3" max="3" width="26.0"/>
    <col customWidth="1" min="4" max="4" width="16.0"/>
    <col customWidth="1" min="5" max="6" width="10.0"/>
    <col customWidth="1" min="7" max="7" width="12.0"/>
    <col customWidth="1" min="8" max="8" width="16.0"/>
    <col customWidth="1" min="9" max="10" width="18.0"/>
    <col customWidth="1" min="11" max="11" width="20.0"/>
    <col customWidth="1" min="12" max="12" width="18.0"/>
    <col customWidth="1" min="13" max="17" width="16.0"/>
    <col customWidth="1" min="18" max="18" width="12.0"/>
    <col customWidth="1" min="19" max="19" width="16.0"/>
    <col customWidth="1" min="20" max="20" width="38.0"/>
  </cols>
  <sheetData>
    <row r="1" ht="31.5" customHeight="1">
      <c r="A1" s="1" t="s">
        <v>113</v>
      </c>
    </row>
    <row r="2">
      <c r="A2" s="12" t="s">
        <v>114</v>
      </c>
    </row>
    <row r="3">
      <c r="A3" s="2" t="s">
        <v>115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>
      <c r="A4" s="13" t="s">
        <v>116</v>
      </c>
      <c r="B4" s="13" t="s">
        <v>48</v>
      </c>
      <c r="C4" s="13" t="s">
        <v>49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21.75" customHeight="1">
      <c r="A5" s="14" t="s">
        <v>117</v>
      </c>
      <c r="B5" s="21">
        <f>IFERROR(MAX('04_Property_Economics'!$AX$5:$AX$404),0)</f>
        <v>7</v>
      </c>
      <c r="C5" s="2" t="s">
        <v>118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21.75" customHeight="1">
      <c r="A6" s="14" t="s">
        <v>119</v>
      </c>
      <c r="B6" s="22">
        <f>SUM(D21:D420)</f>
        <v>20993000</v>
      </c>
      <c r="C6" s="2" t="s">
        <v>110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21.75" customHeight="1">
      <c r="A7" s="14" t="s">
        <v>120</v>
      </c>
      <c r="B7" s="21">
        <f>SUM(F21:F420)</f>
        <v>88</v>
      </c>
      <c r="C7" s="2" t="s">
        <v>121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21.75" customHeight="1">
      <c r="A8" s="14" t="s">
        <v>122</v>
      </c>
      <c r="B8" s="22">
        <f>SUM(I21:I420)</f>
        <v>4414.369444</v>
      </c>
      <c r="C8" s="2" t="s">
        <v>123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21.75" customHeight="1">
      <c r="A9" s="14" t="s">
        <v>124</v>
      </c>
      <c r="B9" s="22">
        <f>B8*12</f>
        <v>52972.43333</v>
      </c>
      <c r="C9" s="2" t="s">
        <v>125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21.75" customHeight="1">
      <c r="A10" s="14" t="s">
        <v>126</v>
      </c>
      <c r="B10" s="22">
        <f>SUM(L21:L420)</f>
        <v>11214.60132</v>
      </c>
      <c r="C10" s="2" t="s">
        <v>123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21.75" customHeight="1">
      <c r="A11" s="14" t="s">
        <v>127</v>
      </c>
      <c r="B11" s="22">
        <f>SUM(M21:M420)</f>
        <v>58313.88889</v>
      </c>
      <c r="C11" s="2" t="s">
        <v>123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21.75" customHeight="1">
      <c r="A12" s="14" t="s">
        <v>128</v>
      </c>
      <c r="B12" s="22">
        <f>SUM(N21:N420)</f>
        <v>104965</v>
      </c>
      <c r="C12" s="2" t="s">
        <v>123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21.75" customHeight="1">
      <c r="A13" s="14" t="s">
        <v>129</v>
      </c>
      <c r="B13" s="22">
        <f>B11+B12</f>
        <v>163278.8889</v>
      </c>
      <c r="C13" s="2" t="s">
        <v>123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21.75" customHeight="1">
      <c r="A14" s="14" t="s">
        <v>130</v>
      </c>
      <c r="B14" s="22">
        <f>SUM(P21:P420)</f>
        <v>20993000</v>
      </c>
      <c r="C14" s="2" t="s">
        <v>110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21.75" customHeight="1">
      <c r="A15" s="14" t="s">
        <v>131</v>
      </c>
      <c r="B15" s="22">
        <f>SUM(P21:P420)+SUM(Q21:Q420)</f>
        <v>96567800</v>
      </c>
      <c r="C15" s="2" t="s">
        <v>110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21.75" customHeight="1">
      <c r="A16" s="14" t="s">
        <v>132</v>
      </c>
      <c r="B16" s="22">
        <f>SUM(Q21:Q420)</f>
        <v>75574800</v>
      </c>
      <c r="C16" s="2" t="s">
        <v>110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21.75" customHeight="1">
      <c r="A17" s="14" t="s">
        <v>133</v>
      </c>
      <c r="B17" s="23">
        <f>IFERROR(B15/B14,0)</f>
        <v>4.6</v>
      </c>
      <c r="C17" s="2" t="s">
        <v>86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>
      <c r="A20" s="13" t="s">
        <v>134</v>
      </c>
      <c r="B20" s="13" t="s">
        <v>135</v>
      </c>
      <c r="C20" s="13" t="s">
        <v>136</v>
      </c>
      <c r="D20" s="13" t="s">
        <v>137</v>
      </c>
      <c r="E20" s="13" t="s">
        <v>138</v>
      </c>
      <c r="F20" s="13" t="s">
        <v>139</v>
      </c>
      <c r="G20" s="13" t="s">
        <v>140</v>
      </c>
      <c r="H20" s="13" t="s">
        <v>141</v>
      </c>
      <c r="I20" s="13" t="s">
        <v>142</v>
      </c>
      <c r="J20" s="13" t="s">
        <v>143</v>
      </c>
      <c r="K20" s="13" t="s">
        <v>144</v>
      </c>
      <c r="L20" s="13" t="s">
        <v>145</v>
      </c>
      <c r="M20" s="13" t="s">
        <v>146</v>
      </c>
      <c r="N20" s="13" t="s">
        <v>147</v>
      </c>
      <c r="O20" s="13" t="s">
        <v>148</v>
      </c>
      <c r="P20" s="13" t="s">
        <v>149</v>
      </c>
      <c r="Q20" s="13" t="s">
        <v>150</v>
      </c>
      <c r="R20" s="13" t="s">
        <v>151</v>
      </c>
      <c r="S20" s="13" t="s">
        <v>152</v>
      </c>
      <c r="T20" s="13" t="s">
        <v>153</v>
      </c>
    </row>
    <row r="21" ht="15.75" customHeight="1">
      <c r="A21" s="2">
        <f t="shared" ref="A21:A420" si="1">IF(ROW()-20&lt;=$B$5,ROW()-20,"")</f>
        <v>1</v>
      </c>
      <c r="B21" s="2" t="str">
        <f t="array" ref="B21">IF($A21="","",IFERROR(INDEX('04_Property_Economics'!$B$5:$B$404,MATCH($A21,'04_Property_Economics'!$AX$5:$AX$404,0)),""))</f>
        <v>SF-004</v>
      </c>
      <c r="C21" s="2" t="str">
        <f t="array" ref="C21">IF($A21="","",IFERROR(INDEX('04_Property_Economics'!$C$5:$C$404,MATCH($A21,'04_Property_Economics'!$AX$5:$AX$404,0)),""))</f>
        <v>630 Haight St</v>
      </c>
      <c r="D21" s="24">
        <f t="array" ref="D21">IF($A21="","",IFERROR(INDEX('04_Property_Economics'!$H$5:$H$404,MATCH($A21,'04_Property_Economics'!$AX$5:$AX$404,0)),""))</f>
        <v>3100000</v>
      </c>
      <c r="E21" s="25">
        <f t="array" ref="E21">IF($A21="","",IFERROR(INDEX('04_Property_Economics'!$I$5:$I$404,MATCH($A21,'04_Property_Economics'!$AX$5:$AX$404,0)),""))</f>
        <v>3</v>
      </c>
      <c r="F21" s="25">
        <f t="array" ref="F21">IF($A21="","",IFERROR(INDEX('04_Property_Economics'!$J$5:$J$404,MATCH($A21,'04_Property_Economics'!$AX$5:$AX$404,0)),""))</f>
        <v>11</v>
      </c>
      <c r="G21" s="26">
        <f t="array" ref="G21">IF($A21="","",IFERROR(INDEX('04_Property_Economics'!$AC$5:$AC$404,MATCH($A21,'04_Property_Economics'!$AX$5:$AX$404,0)),""))</f>
        <v>0</v>
      </c>
      <c r="H21" s="24">
        <f t="array" ref="H21">IF($A21="","",IFERROR(INDEX('04_Property_Economics'!$AD$5:$AD$404,MATCH($A21,'04_Property_Economics'!$AX$5:$AX$404,0)),""))</f>
        <v>31350</v>
      </c>
      <c r="I21" s="24">
        <f t="array" ref="I21">IF($A21="","",IFERROR(INDEX('04_Property_Economics'!$AH$5:$AH$404,MATCH($A21,'04_Property_Economics'!$AX$5:$AX$404,0)),""))</f>
        <v>573.0555556</v>
      </c>
      <c r="J21" s="24">
        <f t="array" ref="J21">IF($A21="","",IFERROR(INDEX('04_Property_Economics'!$AI$5:$AI$404,MATCH($A21,'04_Property_Economics'!$AX$5:$AX$404,0)),""))</f>
        <v>9184.166667</v>
      </c>
      <c r="K21" s="24">
        <f t="array" ref="K21">IF($A21="","",IFERROR(INDEX('04_Property_Economics'!$AJ$5:$AJ$404,MATCH($A21,'04_Property_Economics'!$AX$5:$AX$404,0)),""))</f>
        <v>24684.16667</v>
      </c>
      <c r="L21" s="24">
        <f t="array" ref="L21">IF($A21="","",IFERROR(INDEX('04_Property_Economics'!$AF$5:$AF$404,MATCH($A21,'04_Property_Economics'!$AX$5:$AX$404,0)),""))</f>
        <v>1567.5</v>
      </c>
      <c r="M21" s="24">
        <f t="array" ref="M21">IF($A21="","",IFERROR(INDEX('04_Property_Economics'!$U$5:$U$404,MATCH($A21,'04_Property_Economics'!$AX$5:$AX$404,0)),""))</f>
        <v>8611.111111</v>
      </c>
      <c r="N21" s="24">
        <f t="array" ref="N21">IF($A21="","",IFERROR(INDEX('04_Property_Economics'!$W$5:$W$404,MATCH($A21,'04_Property_Economics'!$AX$5:$AX$404,0)),""))</f>
        <v>15500</v>
      </c>
      <c r="O21" s="24">
        <f t="shared" ref="O21:O420" si="2">IF($B21="","",M21+N21)</f>
        <v>24111.11111</v>
      </c>
      <c r="P21" s="24">
        <f t="array" ref="P21">IF($A21="","",IFERROR(INDEX('04_Property_Economics'!$S$5:$S$404,MATCH($A21,'04_Property_Economics'!$AX$5:$AX$404,0)),""))</f>
        <v>3100000</v>
      </c>
      <c r="Q21" s="24">
        <f t="array" ref="Q21">IF($A21="","",IFERROR(INDEX('04_Property_Economics'!$AQ$5:$AQ$404,MATCH($A21,'04_Property_Economics'!$AX$5:$AX$404,0)),""))</f>
        <v>11160000</v>
      </c>
      <c r="R21" s="27">
        <f t="array" ref="R21">IF($A21="","",IFERROR(INDEX('04_Property_Economics'!$AR$5:$AR$404,MATCH($A21,'04_Property_Economics'!$AX$5:$AX$404,0)),""))</f>
        <v>4.6</v>
      </c>
      <c r="S21" s="2" t="str">
        <f t="array" ref="S21">IF($A21="","",IFERROR(INDEX('04_Property_Economics'!$AS$5:$AS$404,MATCH($A21,'04_Property_Economics'!$AX$5:$AX$404,0)),""))</f>
        <v>YES</v>
      </c>
      <c r="T21" s="28" t="str">
        <f t="array" ref="T21">IF($A21="","",IFERROR(INDEX('04_Property_Economics'!$AZ$5:$AZ$404,MATCH($A21,'04_Property_Economics'!$AX$5:$AX$404,0)),""))</f>
        <v>https://www.redfin.com/AA/home/21967537</v>
      </c>
    </row>
    <row r="22" ht="15.75" customHeight="1">
      <c r="A22" s="2">
        <f t="shared" si="1"/>
        <v>2</v>
      </c>
      <c r="B22" s="2" t="str">
        <f t="array" ref="B22">IF($A22="","",IFERROR(INDEX('04_Property_Economics'!$B$5:$B$404,MATCH($A22,'04_Property_Economics'!$AX$5:$AX$404,0)),""))</f>
        <v>SF-010</v>
      </c>
      <c r="C22" s="2" t="str">
        <f t="array" ref="C22">IF($A22="","",IFERROR(INDEX('04_Property_Economics'!$C$5:$C$404,MATCH($A22,'04_Property_Economics'!$AX$5:$AX$404,0)),""))</f>
        <v>2445 Harrison St</v>
      </c>
      <c r="D22" s="24">
        <f t="array" ref="D22">IF($A22="","",IFERROR(INDEX('04_Property_Economics'!$H$5:$H$404,MATCH($A22,'04_Property_Economics'!$AX$5:$AX$404,0)),""))</f>
        <v>3500000</v>
      </c>
      <c r="E22" s="25">
        <f t="array" ref="E22">IF($A22="","",IFERROR(INDEX('04_Property_Economics'!$I$5:$I$404,MATCH($A22,'04_Property_Economics'!$AX$5:$AX$404,0)),""))</f>
        <v>6</v>
      </c>
      <c r="F22" s="25">
        <f t="array" ref="F22">IF($A22="","",IFERROR(INDEX('04_Property_Economics'!$J$5:$J$404,MATCH($A22,'04_Property_Economics'!$AX$5:$AX$404,0)),""))</f>
        <v>18</v>
      </c>
      <c r="G22" s="26">
        <f t="array" ref="G22">IF($A22="","",IFERROR(INDEX('04_Property_Economics'!$AC$5:$AC$404,MATCH($A22,'04_Property_Economics'!$AX$5:$AX$404,0)),""))</f>
        <v>0.2355034178</v>
      </c>
      <c r="H22" s="24">
        <f t="array" ref="H22">IF($A22="","",IFERROR(INDEX('04_Property_Economics'!$AD$5:$AD$404,MATCH($A22,'04_Property_Economics'!$AX$5:$AX$404,0)),""))</f>
        <v>37257.74094</v>
      </c>
      <c r="I22" s="24">
        <f t="array" ref="I22">IF($A22="","",IFERROR(INDEX('04_Property_Economics'!$AH$5:$AH$404,MATCH($A22,'04_Property_Economics'!$AX$5:$AX$404,0)),""))</f>
        <v>925.965</v>
      </c>
      <c r="J22" s="24">
        <f t="array" ref="J22">IF($A22="","",IFERROR(INDEX('04_Property_Economics'!$AI$5:$AI$404,MATCH($A22,'04_Property_Economics'!$AX$5:$AX$404,0)),""))</f>
        <v>10648.18722</v>
      </c>
      <c r="K22" s="24">
        <f t="array" ref="K22">IF($A22="","",IFERROR(INDEX('04_Property_Economics'!$AJ$5:$AJ$404,MATCH($A22,'04_Property_Economics'!$AX$5:$AX$404,0)),""))</f>
        <v>28148.18722</v>
      </c>
      <c r="L22" s="24">
        <f t="array" ref="L22">IF($A22="","",IFERROR(INDEX('04_Property_Economics'!$AF$5:$AF$404,MATCH($A22,'04_Property_Economics'!$AX$5:$AX$404,0)),""))</f>
        <v>1862.887047</v>
      </c>
      <c r="M22" s="24">
        <f t="array" ref="M22">IF($A22="","",IFERROR(INDEX('04_Property_Economics'!$U$5:$U$404,MATCH($A22,'04_Property_Economics'!$AX$5:$AX$404,0)),""))</f>
        <v>9722.222222</v>
      </c>
      <c r="N22" s="24">
        <f t="array" ref="N22">IF($A22="","",IFERROR(INDEX('04_Property_Economics'!$W$5:$W$404,MATCH($A22,'04_Property_Economics'!$AX$5:$AX$404,0)),""))</f>
        <v>17500</v>
      </c>
      <c r="O22" s="24">
        <f t="shared" si="2"/>
        <v>27222.22222</v>
      </c>
      <c r="P22" s="24">
        <f t="array" ref="P22">IF($A22="","",IFERROR(INDEX('04_Property_Economics'!$S$5:$S$404,MATCH($A22,'04_Property_Economics'!$AX$5:$AX$404,0)),""))</f>
        <v>3500000</v>
      </c>
      <c r="Q22" s="24">
        <f t="array" ref="Q22">IF($A22="","",IFERROR(INDEX('04_Property_Economics'!$AQ$5:$AQ$404,MATCH($A22,'04_Property_Economics'!$AX$5:$AX$404,0)),""))</f>
        <v>12600000</v>
      </c>
      <c r="R22" s="27">
        <f t="array" ref="R22">IF($A22="","",IFERROR(INDEX('04_Property_Economics'!$AR$5:$AR$404,MATCH($A22,'04_Property_Economics'!$AX$5:$AX$404,0)),""))</f>
        <v>4.6</v>
      </c>
      <c r="S22" s="2" t="str">
        <f t="array" ref="S22">IF($A22="","",IFERROR(INDEX('04_Property_Economics'!$AS$5:$AS$404,MATCH($A22,'04_Property_Economics'!$AX$5:$AX$404,0)),""))</f>
        <v>YES</v>
      </c>
      <c r="T22" s="28" t="str">
        <f t="array" ref="T22">IF($A22="","",IFERROR(INDEX('04_Property_Economics'!$AZ$5:$AZ$404,MATCH($A22,'04_Property_Economics'!$AX$5:$AX$404,0)),""))</f>
        <v>https://www.redfin.com/AA/home/194644344</v>
      </c>
    </row>
    <row r="23" ht="15.75" customHeight="1">
      <c r="A23" s="2">
        <f t="shared" si="1"/>
        <v>3</v>
      </c>
      <c r="B23" s="2" t="str">
        <f t="array" ref="B23">IF($A23="","",IFERROR(INDEX('04_Property_Economics'!$B$5:$B$404,MATCH($A23,'04_Property_Economics'!$AX$5:$AX$404,0)),""))</f>
        <v>SF-012</v>
      </c>
      <c r="C23" s="2" t="str">
        <f t="array" ref="C23">IF($A23="","",IFERROR(INDEX('04_Property_Economics'!$C$5:$C$404,MATCH($A23,'04_Property_Economics'!$AX$5:$AX$404,0)),""))</f>
        <v>559-561 Minna St</v>
      </c>
      <c r="D23" s="24">
        <f t="array" ref="D23">IF($A23="","",IFERROR(INDEX('04_Property_Economics'!$H$5:$H$404,MATCH($A23,'04_Property_Economics'!$AX$5:$AX$404,0)),""))</f>
        <v>1898000</v>
      </c>
      <c r="E23" s="25">
        <f t="array" ref="E23">IF($A23="","",IFERROR(INDEX('04_Property_Economics'!$I$5:$I$404,MATCH($A23,'04_Property_Economics'!$AX$5:$AX$404,0)),""))</f>
        <v>4</v>
      </c>
      <c r="F23" s="25">
        <f t="array" ref="F23">IF($A23="","",IFERROR(INDEX('04_Property_Economics'!$J$5:$J$404,MATCH($A23,'04_Property_Economics'!$AX$5:$AX$404,0)),""))</f>
        <v>8</v>
      </c>
      <c r="G23" s="26">
        <f t="array" ref="G23">IF($A23="","",IFERROR(INDEX('04_Property_Economics'!$AC$5:$AC$404,MATCH($A23,'04_Property_Economics'!$AX$5:$AX$404,0)),""))</f>
        <v>0.08139017133</v>
      </c>
      <c r="H23" s="24">
        <f t="array" ref="H23">IF($A23="","",IFERROR(INDEX('04_Property_Economics'!$AD$5:$AD$404,MATCH($A23,'04_Property_Economics'!$AX$5:$AX$404,0)),""))</f>
        <v>20944.30409</v>
      </c>
      <c r="I23" s="24">
        <f t="array" ref="I23">IF($A23="","",IFERROR(INDEX('04_Property_Economics'!$AH$5:$AH$404,MATCH($A23,'04_Property_Economics'!$AX$5:$AX$404,0)),""))</f>
        <v>433.2</v>
      </c>
      <c r="J23" s="24">
        <f t="array" ref="J23">IF($A23="","",IFERROR(INDEX('04_Property_Economics'!$AI$5:$AI$404,MATCH($A23,'04_Property_Economics'!$AX$5:$AX$404,0)),""))</f>
        <v>5705.422222</v>
      </c>
      <c r="K23" s="24">
        <f t="array" ref="K23">IF($A23="","",IFERROR(INDEX('04_Property_Economics'!$AJ$5:$AJ$404,MATCH($A23,'04_Property_Economics'!$AX$5:$AX$404,0)),""))</f>
        <v>15195.42222</v>
      </c>
      <c r="L23" s="24">
        <f t="array" ref="L23">IF($A23="","",IFERROR(INDEX('04_Property_Economics'!$AF$5:$AF$404,MATCH($A23,'04_Property_Economics'!$AX$5:$AX$404,0)),""))</f>
        <v>1047.215205</v>
      </c>
      <c r="M23" s="24">
        <f t="array" ref="M23">IF($A23="","",IFERROR(INDEX('04_Property_Economics'!$U$5:$U$404,MATCH($A23,'04_Property_Economics'!$AX$5:$AX$404,0)),""))</f>
        <v>5272.222222</v>
      </c>
      <c r="N23" s="24">
        <f t="array" ref="N23">IF($A23="","",IFERROR(INDEX('04_Property_Economics'!$W$5:$W$404,MATCH($A23,'04_Property_Economics'!$AX$5:$AX$404,0)),""))</f>
        <v>9490</v>
      </c>
      <c r="O23" s="24">
        <f t="shared" si="2"/>
        <v>14762.22222</v>
      </c>
      <c r="P23" s="24">
        <f t="array" ref="P23">IF($A23="","",IFERROR(INDEX('04_Property_Economics'!$S$5:$S$404,MATCH($A23,'04_Property_Economics'!$AX$5:$AX$404,0)),""))</f>
        <v>1898000</v>
      </c>
      <c r="Q23" s="24">
        <f t="array" ref="Q23">IF($A23="","",IFERROR(INDEX('04_Property_Economics'!$AQ$5:$AQ$404,MATCH($A23,'04_Property_Economics'!$AX$5:$AX$404,0)),""))</f>
        <v>6832800</v>
      </c>
      <c r="R23" s="27">
        <f t="array" ref="R23">IF($A23="","",IFERROR(INDEX('04_Property_Economics'!$AR$5:$AR$404,MATCH($A23,'04_Property_Economics'!$AX$5:$AX$404,0)),""))</f>
        <v>4.6</v>
      </c>
      <c r="S23" s="2" t="str">
        <f t="array" ref="S23">IF($A23="","",IFERROR(INDEX('04_Property_Economics'!$AS$5:$AS$404,MATCH($A23,'04_Property_Economics'!$AX$5:$AX$404,0)),""))</f>
        <v>YES</v>
      </c>
      <c r="T23" s="28" t="str">
        <f t="array" ref="T23">IF($A23="","",IFERROR(INDEX('04_Property_Economics'!$AZ$5:$AZ$404,MATCH($A23,'04_Property_Economics'!$AX$5:$AX$404,0)),""))</f>
        <v>https://www.redfin.com/AA/home/178278439</v>
      </c>
    </row>
    <row r="24" ht="15.75" customHeight="1">
      <c r="A24" s="2">
        <f t="shared" si="1"/>
        <v>4</v>
      </c>
      <c r="B24" s="2" t="str">
        <f t="array" ref="B24">IF($A24="","",IFERROR(INDEX('04_Property_Economics'!$B$5:$B$404,MATCH($A24,'04_Property_Economics'!$AX$5:$AX$404,0)),""))</f>
        <v>SF-016</v>
      </c>
      <c r="C24" s="2" t="str">
        <f t="array" ref="C24">IF($A24="","",IFERROR(INDEX('04_Property_Economics'!$C$5:$C$404,MATCH($A24,'04_Property_Economics'!$AX$5:$AX$404,0)),""))</f>
        <v>1620 Jones St</v>
      </c>
      <c r="D24" s="24">
        <f t="array" ref="D24">IF($A24="","",IFERROR(INDEX('04_Property_Economics'!$H$5:$H$404,MATCH($A24,'04_Property_Economics'!$AX$5:$AX$404,0)),""))</f>
        <v>4850000</v>
      </c>
      <c r="E24" s="25">
        <f t="array" ref="E24">IF($A24="","",IFERROR(INDEX('04_Property_Economics'!$I$5:$I$404,MATCH($A24,'04_Property_Economics'!$AX$5:$AX$404,0)),""))</f>
        <v>8</v>
      </c>
      <c r="F24" s="25">
        <f t="array" ref="F24">IF($A24="","",IFERROR(INDEX('04_Property_Economics'!$J$5:$J$404,MATCH($A24,'04_Property_Economics'!$AX$5:$AX$404,0)),""))</f>
        <v>20</v>
      </c>
      <c r="G24" s="26">
        <f t="array" ref="G24">IF($A24="","",IFERROR(INDEX('04_Property_Economics'!$AC$5:$AC$404,MATCH($A24,'04_Property_Economics'!$AX$5:$AX$404,0)),""))</f>
        <v>0.1610268544</v>
      </c>
      <c r="H24" s="24">
        <f t="array" ref="H24">IF($A24="","",IFERROR(INDEX('04_Property_Economics'!$AD$5:$AD$404,MATCH($A24,'04_Property_Economics'!$AX$5:$AX$404,0)),""))</f>
        <v>51009.56725</v>
      </c>
      <c r="I24" s="24">
        <f t="array" ref="I24">IF($A24="","",IFERROR(INDEX('04_Property_Economics'!$AH$5:$AH$404,MATCH($A24,'04_Property_Economics'!$AX$5:$AX$404,0)),""))</f>
        <v>1155.2</v>
      </c>
      <c r="J24" s="24">
        <f t="array" ref="J24">IF($A24="","",IFERROR(INDEX('04_Property_Economics'!$AI$5:$AI$404,MATCH($A24,'04_Property_Economics'!$AX$5:$AX$404,0)),""))</f>
        <v>14627.42222</v>
      </c>
      <c r="K24" s="24">
        <f t="array" ref="K24">IF($A24="","",IFERROR(INDEX('04_Property_Economics'!$AJ$5:$AJ$404,MATCH($A24,'04_Property_Economics'!$AX$5:$AX$404,0)),""))</f>
        <v>38877.42222</v>
      </c>
      <c r="L24" s="24">
        <f t="array" ref="L24">IF($A24="","",IFERROR(INDEX('04_Property_Economics'!$AF$5:$AF$404,MATCH($A24,'04_Property_Economics'!$AX$5:$AX$404,0)),""))</f>
        <v>2550.478363</v>
      </c>
      <c r="M24" s="24">
        <f t="array" ref="M24">IF($A24="","",IFERROR(INDEX('04_Property_Economics'!$U$5:$U$404,MATCH($A24,'04_Property_Economics'!$AX$5:$AX$404,0)),""))</f>
        <v>13472.22222</v>
      </c>
      <c r="N24" s="24">
        <f t="array" ref="N24">IF($A24="","",IFERROR(INDEX('04_Property_Economics'!$W$5:$W$404,MATCH($A24,'04_Property_Economics'!$AX$5:$AX$404,0)),""))</f>
        <v>24250</v>
      </c>
      <c r="O24" s="24">
        <f t="shared" si="2"/>
        <v>37722.22222</v>
      </c>
      <c r="P24" s="24">
        <f t="array" ref="P24">IF($A24="","",IFERROR(INDEX('04_Property_Economics'!$S$5:$S$404,MATCH($A24,'04_Property_Economics'!$AX$5:$AX$404,0)),""))</f>
        <v>4850000</v>
      </c>
      <c r="Q24" s="24">
        <f t="array" ref="Q24">IF($A24="","",IFERROR(INDEX('04_Property_Economics'!$AQ$5:$AQ$404,MATCH($A24,'04_Property_Economics'!$AX$5:$AX$404,0)),""))</f>
        <v>17460000</v>
      </c>
      <c r="R24" s="27">
        <f t="array" ref="R24">IF($A24="","",IFERROR(INDEX('04_Property_Economics'!$AR$5:$AR$404,MATCH($A24,'04_Property_Economics'!$AX$5:$AX$404,0)),""))</f>
        <v>4.6</v>
      </c>
      <c r="S24" s="2" t="str">
        <f t="array" ref="S24">IF($A24="","",IFERROR(INDEX('04_Property_Economics'!$AS$5:$AS$404,MATCH($A24,'04_Property_Economics'!$AX$5:$AX$404,0)),""))</f>
        <v>YES</v>
      </c>
      <c r="T24" s="28" t="str">
        <f t="array" ref="T24">IF($A24="","",IFERROR(INDEX('04_Property_Economics'!$AZ$5:$AZ$404,MATCH($A24,'04_Property_Economics'!$AX$5:$AX$404,0)),""))</f>
        <v>https://www.redfin.com/AA/home/1295634</v>
      </c>
    </row>
    <row r="25" ht="15.75" customHeight="1">
      <c r="A25" s="2">
        <f t="shared" si="1"/>
        <v>5</v>
      </c>
      <c r="B25" s="2" t="str">
        <f t="array" ref="B25">IF($A25="","",IFERROR(INDEX('04_Property_Economics'!$B$5:$B$404,MATCH($A25,'04_Property_Economics'!$AX$5:$AX$404,0)),""))</f>
        <v>SF-022</v>
      </c>
      <c r="C25" s="2" t="str">
        <f t="array" ref="C25">IF($A25="","",IFERROR(INDEX('04_Property_Economics'!$C$5:$C$404,MATCH($A25,'04_Property_Economics'!$AX$5:$AX$404,0)),""))</f>
        <v>1520 Leavenworth St</v>
      </c>
      <c r="D25" s="24">
        <f t="array" ref="D25">IF($A25="","",IFERROR(INDEX('04_Property_Economics'!$H$5:$H$404,MATCH($A25,'04_Property_Economics'!$AX$5:$AX$404,0)),""))</f>
        <v>2995000</v>
      </c>
      <c r="E25" s="25">
        <f t="array" ref="E25">IF($A25="","",IFERROR(INDEX('04_Property_Economics'!$I$5:$I$404,MATCH($A25,'04_Property_Economics'!$AX$5:$AX$404,0)),""))</f>
        <v>7</v>
      </c>
      <c r="F25" s="25">
        <f t="array" ref="F25">IF($A25="","",IFERROR(INDEX('04_Property_Economics'!$J$5:$J$404,MATCH($A25,'04_Property_Economics'!$AX$5:$AX$404,0)),""))</f>
        <v>11</v>
      </c>
      <c r="G25" s="26">
        <f t="array" ref="G25">IF($A25="","",IFERROR(INDEX('04_Property_Economics'!$AC$5:$AC$404,MATCH($A25,'04_Property_Economics'!$AX$5:$AX$404,0)),""))</f>
        <v>0.01282303646</v>
      </c>
      <c r="H25" s="24">
        <f t="array" ref="H25">IF($A25="","",IFERROR(INDEX('04_Property_Economics'!$AD$5:$AD$404,MATCH($A25,'04_Property_Economics'!$AX$5:$AX$404,0)),""))</f>
        <v>33011.19766</v>
      </c>
      <c r="I25" s="24">
        <f t="array" ref="I25">IF($A25="","",IFERROR(INDEX('04_Property_Economics'!$AH$5:$AH$404,MATCH($A25,'04_Property_Economics'!$AX$5:$AX$404,0)),""))</f>
        <v>635.36</v>
      </c>
      <c r="J25" s="24">
        <f t="array" ref="J25">IF($A25="","",IFERROR(INDEX('04_Property_Economics'!$AI$5:$AI$404,MATCH($A25,'04_Property_Economics'!$AX$5:$AX$404,0)),""))</f>
        <v>8954.804444</v>
      </c>
      <c r="K25" s="24">
        <f t="array" ref="K25">IF($A25="","",IFERROR(INDEX('04_Property_Economics'!$AJ$5:$AJ$404,MATCH($A25,'04_Property_Economics'!$AX$5:$AX$404,0)),""))</f>
        <v>23929.80444</v>
      </c>
      <c r="L25" s="24">
        <f t="array" ref="L25">IF($A25="","",IFERROR(INDEX('04_Property_Economics'!$AF$5:$AF$404,MATCH($A25,'04_Property_Economics'!$AX$5:$AX$404,0)),""))</f>
        <v>1650.559883</v>
      </c>
      <c r="M25" s="24">
        <f t="array" ref="M25">IF($A25="","",IFERROR(INDEX('04_Property_Economics'!$U$5:$U$404,MATCH($A25,'04_Property_Economics'!$AX$5:$AX$404,0)),""))</f>
        <v>8319.444444</v>
      </c>
      <c r="N25" s="24">
        <f t="array" ref="N25">IF($A25="","",IFERROR(INDEX('04_Property_Economics'!$W$5:$W$404,MATCH($A25,'04_Property_Economics'!$AX$5:$AX$404,0)),""))</f>
        <v>14975</v>
      </c>
      <c r="O25" s="24">
        <f t="shared" si="2"/>
        <v>23294.44444</v>
      </c>
      <c r="P25" s="24">
        <f t="array" ref="P25">IF($A25="","",IFERROR(INDEX('04_Property_Economics'!$S$5:$S$404,MATCH($A25,'04_Property_Economics'!$AX$5:$AX$404,0)),""))</f>
        <v>2995000</v>
      </c>
      <c r="Q25" s="24">
        <f t="array" ref="Q25">IF($A25="","",IFERROR(INDEX('04_Property_Economics'!$AQ$5:$AQ$404,MATCH($A25,'04_Property_Economics'!$AX$5:$AX$404,0)),""))</f>
        <v>10782000</v>
      </c>
      <c r="R25" s="27">
        <f t="array" ref="R25">IF($A25="","",IFERROR(INDEX('04_Property_Economics'!$AR$5:$AR$404,MATCH($A25,'04_Property_Economics'!$AX$5:$AX$404,0)),""))</f>
        <v>4.6</v>
      </c>
      <c r="S25" s="2" t="str">
        <f t="array" ref="S25">IF($A25="","",IFERROR(INDEX('04_Property_Economics'!$AS$5:$AS$404,MATCH($A25,'04_Property_Economics'!$AX$5:$AX$404,0)),""))</f>
        <v>YES</v>
      </c>
      <c r="T25" s="28" t="str">
        <f t="array" ref="T25">IF($A25="","",IFERROR(INDEX('04_Property_Economics'!$AZ$5:$AZ$404,MATCH($A25,'04_Property_Economics'!$AX$5:$AX$404,0)),""))</f>
        <v>https://www.redfin.com/AA/home/950291</v>
      </c>
    </row>
    <row r="26" ht="15.75" customHeight="1">
      <c r="A26" s="2">
        <f t="shared" si="1"/>
        <v>6</v>
      </c>
      <c r="B26" s="2" t="str">
        <f t="array" ref="B26">IF($A26="","",IFERROR(INDEX('04_Property_Economics'!$B$5:$B$404,MATCH($A26,'04_Property_Economics'!$AX$5:$AX$404,0)),""))</f>
        <v>SF-023</v>
      </c>
      <c r="C26" s="2" t="str">
        <f t="array" ref="C26">IF($A26="","",IFERROR(INDEX('04_Property_Economics'!$C$5:$C$404,MATCH($A26,'04_Property_Economics'!$AX$5:$AX$404,0)),""))</f>
        <v>1016 Washington St</v>
      </c>
      <c r="D26" s="24">
        <f t="array" ref="D26">IF($A26="","",IFERROR(INDEX('04_Property_Economics'!$H$5:$H$404,MATCH($A26,'04_Property_Economics'!$AX$5:$AX$404,0)),""))</f>
        <v>1850000</v>
      </c>
      <c r="E26" s="25">
        <f t="array" ref="E26">IF($A26="","",IFERROR(INDEX('04_Property_Economics'!$I$5:$I$404,MATCH($A26,'04_Property_Economics'!$AX$5:$AX$404,0)),""))</f>
        <v>4</v>
      </c>
      <c r="F26" s="25">
        <f t="array" ref="F26">IF($A26="","",IFERROR(INDEX('04_Property_Economics'!$J$5:$J$404,MATCH($A26,'04_Property_Economics'!$AX$5:$AX$404,0)),""))</f>
        <v>8</v>
      </c>
      <c r="G26" s="26">
        <f t="array" ref="G26">IF($A26="","",IFERROR(INDEX('04_Property_Economics'!$AC$5:$AC$404,MATCH($A26,'04_Property_Economics'!$AX$5:$AX$404,0)),""))</f>
        <v>0.100472966</v>
      </c>
      <c r="H26" s="24">
        <f t="array" ref="H26">IF($A26="","",IFERROR(INDEX('04_Property_Economics'!$AD$5:$AD$404,MATCH($A26,'04_Property_Economics'!$AX$5:$AX$404,0)),""))</f>
        <v>20509.21637</v>
      </c>
      <c r="I26" s="24">
        <f t="array" ref="I26">IF($A26="","",IFERROR(INDEX('04_Property_Economics'!$AH$5:$AH$404,MATCH($A26,'04_Property_Economics'!$AX$5:$AX$404,0)),""))</f>
        <v>433.2</v>
      </c>
      <c r="J26" s="24">
        <f t="array" ref="J26">IF($A26="","",IFERROR(INDEX('04_Property_Economics'!$AI$5:$AI$404,MATCH($A26,'04_Property_Economics'!$AX$5:$AX$404,0)),""))</f>
        <v>5572.088889</v>
      </c>
      <c r="K26" s="24">
        <f t="array" ref="K26">IF($A26="","",IFERROR(INDEX('04_Property_Economics'!$AJ$5:$AJ$404,MATCH($A26,'04_Property_Economics'!$AX$5:$AX$404,0)),""))</f>
        <v>14822.08889</v>
      </c>
      <c r="L26" s="24">
        <f t="array" ref="L26">IF($A26="","",IFERROR(INDEX('04_Property_Economics'!$AF$5:$AF$404,MATCH($A26,'04_Property_Economics'!$AX$5:$AX$404,0)),""))</f>
        <v>1025.460819</v>
      </c>
      <c r="M26" s="24">
        <f t="array" ref="M26">IF($A26="","",IFERROR(INDEX('04_Property_Economics'!$U$5:$U$404,MATCH($A26,'04_Property_Economics'!$AX$5:$AX$404,0)),""))</f>
        <v>5138.888889</v>
      </c>
      <c r="N26" s="24">
        <f t="array" ref="N26">IF($A26="","",IFERROR(INDEX('04_Property_Economics'!$W$5:$W$404,MATCH($A26,'04_Property_Economics'!$AX$5:$AX$404,0)),""))</f>
        <v>9250</v>
      </c>
      <c r="O26" s="24">
        <f t="shared" si="2"/>
        <v>14388.88889</v>
      </c>
      <c r="P26" s="24">
        <f t="array" ref="P26">IF($A26="","",IFERROR(INDEX('04_Property_Economics'!$S$5:$S$404,MATCH($A26,'04_Property_Economics'!$AX$5:$AX$404,0)),""))</f>
        <v>1850000</v>
      </c>
      <c r="Q26" s="24">
        <f t="array" ref="Q26">IF($A26="","",IFERROR(INDEX('04_Property_Economics'!$AQ$5:$AQ$404,MATCH($A26,'04_Property_Economics'!$AX$5:$AX$404,0)),""))</f>
        <v>6660000</v>
      </c>
      <c r="R26" s="27">
        <f t="array" ref="R26">IF($A26="","",IFERROR(INDEX('04_Property_Economics'!$AR$5:$AR$404,MATCH($A26,'04_Property_Economics'!$AX$5:$AX$404,0)),""))</f>
        <v>4.6</v>
      </c>
      <c r="S26" s="2" t="str">
        <f t="array" ref="S26">IF($A26="","",IFERROR(INDEX('04_Property_Economics'!$AS$5:$AS$404,MATCH($A26,'04_Property_Economics'!$AX$5:$AX$404,0)),""))</f>
        <v>YES</v>
      </c>
      <c r="T26" s="28" t="str">
        <f t="array" ref="T26">IF($A26="","",IFERROR(INDEX('04_Property_Economics'!$AZ$5:$AZ$404,MATCH($A26,'04_Property_Economics'!$AX$5:$AX$404,0)),""))</f>
        <v>https://www.redfin.com/AA/home/1817048</v>
      </c>
    </row>
    <row r="27" ht="15.75" customHeight="1">
      <c r="A27" s="2">
        <f t="shared" si="1"/>
        <v>7</v>
      </c>
      <c r="B27" s="2" t="str">
        <f t="array" ref="B27">IF($A27="","",IFERROR(INDEX('04_Property_Economics'!$B$5:$B$404,MATCH($A27,'04_Property_Economics'!$AX$5:$AX$404,0)),""))</f>
        <v>SF-115</v>
      </c>
      <c r="C27" s="2" t="str">
        <f t="array" ref="C27">IF($A27="","",IFERROR(INDEX('04_Property_Economics'!$C$5:$C$404,MATCH($A27,'04_Property_Economics'!$AX$5:$AX$404,0)),""))</f>
        <v>424 20th Ave</v>
      </c>
      <c r="D27" s="24">
        <f t="array" ref="D27">IF($A27="","",IFERROR(INDEX('04_Property_Economics'!$H$5:$H$404,MATCH($A27,'04_Property_Economics'!$AX$5:$AX$404,0)),""))</f>
        <v>2800000</v>
      </c>
      <c r="E27" s="25">
        <f t="array" ref="E27">IF($A27="","",IFERROR(INDEX('04_Property_Economics'!$I$5:$I$404,MATCH($A27,'04_Property_Economics'!$AX$5:$AX$404,0)),""))</f>
        <v>6</v>
      </c>
      <c r="F27" s="25">
        <f t="array" ref="F27">IF($A27="","",IFERROR(INDEX('04_Property_Economics'!$J$5:$J$404,MATCH($A27,'04_Property_Economics'!$AX$5:$AX$404,0)),""))</f>
        <v>12</v>
      </c>
      <c r="G27" s="26">
        <f t="array" ref="G27">IF($A27="","",IFERROR(INDEX('04_Property_Economics'!$AC$5:$AC$404,MATCH($A27,'04_Property_Economics'!$AX$5:$AX$404,0)),""))</f>
        <v>0</v>
      </c>
      <c r="H27" s="24">
        <f t="array" ref="H27">IF($A27="","",IFERROR(INDEX('04_Property_Economics'!$AD$5:$AD$404,MATCH($A27,'04_Property_Economics'!$AX$5:$AX$404,0)),""))</f>
        <v>30210</v>
      </c>
      <c r="I27" s="24">
        <f t="array" ref="I27">IF($A27="","",IFERROR(INDEX('04_Property_Economics'!$AH$5:$AH$404,MATCH($A27,'04_Property_Economics'!$AX$5:$AX$404,0)),""))</f>
        <v>258.3888889</v>
      </c>
      <c r="J27" s="24">
        <f t="array" ref="J27">IF($A27="","",IFERROR(INDEX('04_Property_Economics'!$AI$5:$AI$404,MATCH($A27,'04_Property_Economics'!$AX$5:$AX$404,0)),""))</f>
        <v>8036.166667</v>
      </c>
      <c r="K27" s="24">
        <f t="array" ref="K27">IF($A27="","",IFERROR(INDEX('04_Property_Economics'!$AJ$5:$AJ$404,MATCH($A27,'04_Property_Economics'!$AX$5:$AX$404,0)),""))</f>
        <v>22036.16667</v>
      </c>
      <c r="L27" s="24">
        <f t="array" ref="L27">IF($A27="","",IFERROR(INDEX('04_Property_Economics'!$AF$5:$AF$404,MATCH($A27,'04_Property_Economics'!$AX$5:$AX$404,0)),""))</f>
        <v>1510.5</v>
      </c>
      <c r="M27" s="24">
        <f t="array" ref="M27">IF($A27="","",IFERROR(INDEX('04_Property_Economics'!$U$5:$U$404,MATCH($A27,'04_Property_Economics'!$AX$5:$AX$404,0)),""))</f>
        <v>7777.777778</v>
      </c>
      <c r="N27" s="24">
        <f t="array" ref="N27">IF($A27="","",IFERROR(INDEX('04_Property_Economics'!$W$5:$W$404,MATCH($A27,'04_Property_Economics'!$AX$5:$AX$404,0)),""))</f>
        <v>14000</v>
      </c>
      <c r="O27" s="24">
        <f t="shared" si="2"/>
        <v>21777.77778</v>
      </c>
      <c r="P27" s="24">
        <f t="array" ref="P27">IF($A27="","",IFERROR(INDEX('04_Property_Economics'!$S$5:$S$404,MATCH($A27,'04_Property_Economics'!$AX$5:$AX$404,0)),""))</f>
        <v>2800000</v>
      </c>
      <c r="Q27" s="24">
        <f t="array" ref="Q27">IF($A27="","",IFERROR(INDEX('04_Property_Economics'!$AQ$5:$AQ$404,MATCH($A27,'04_Property_Economics'!$AX$5:$AX$404,0)),""))</f>
        <v>10080000</v>
      </c>
      <c r="R27" s="27">
        <f t="array" ref="R27">IF($A27="","",IFERROR(INDEX('04_Property_Economics'!$AR$5:$AR$404,MATCH($A27,'04_Property_Economics'!$AX$5:$AX$404,0)),""))</f>
        <v>4.6</v>
      </c>
      <c r="S27" s="2" t="str">
        <f t="array" ref="S27">IF($A27="","",IFERROR(INDEX('04_Property_Economics'!$AS$5:$AS$404,MATCH($A27,'04_Property_Economics'!$AX$5:$AX$404,0)),""))</f>
        <v>YES</v>
      </c>
      <c r="T27" s="28" t="str">
        <f t="array" ref="T27">IF($A27="","",IFERROR(INDEX('04_Property_Economics'!$AZ$5:$AZ$404,MATCH($A27,'04_Property_Economics'!$AX$5:$AX$404,0)),""))</f>
        <v>https://www.redfin.com/AA/home/613165</v>
      </c>
    </row>
    <row r="28" ht="15.75" customHeight="1">
      <c r="A28" s="2" t="str">
        <f t="shared" si="1"/>
        <v/>
      </c>
      <c r="B28" s="2" t="str">
        <f t="array" ref="B28">IF($A28="","",IFERROR(INDEX('04_Property_Economics'!$B$5:$B$404,MATCH($A28,'04_Property_Economics'!$AX$5:$AX$404,0)),""))</f>
        <v/>
      </c>
      <c r="C28" s="2" t="str">
        <f t="array" ref="C28">IF($A28="","",IFERROR(INDEX('04_Property_Economics'!$C$5:$C$404,MATCH($A28,'04_Property_Economics'!$AX$5:$AX$404,0)),""))</f>
        <v/>
      </c>
      <c r="D28" s="24" t="str">
        <f t="array" ref="D28">IF($A28="","",IFERROR(INDEX('04_Property_Economics'!$H$5:$H$404,MATCH($A28,'04_Property_Economics'!$AX$5:$AX$404,0)),""))</f>
        <v/>
      </c>
      <c r="E28" s="25" t="str">
        <f t="array" ref="E28">IF($A28="","",IFERROR(INDEX('04_Property_Economics'!$I$5:$I$404,MATCH($A28,'04_Property_Economics'!$AX$5:$AX$404,0)),""))</f>
        <v/>
      </c>
      <c r="F28" s="25" t="str">
        <f t="array" ref="F28">IF($A28="","",IFERROR(INDEX('04_Property_Economics'!$J$5:$J$404,MATCH($A28,'04_Property_Economics'!$AX$5:$AX$404,0)),""))</f>
        <v/>
      </c>
      <c r="G28" s="26" t="str">
        <f t="array" ref="G28">IF($A28="","",IFERROR(INDEX('04_Property_Economics'!$AC$5:$AC$404,MATCH($A28,'04_Property_Economics'!$AX$5:$AX$404,0)),""))</f>
        <v/>
      </c>
      <c r="H28" s="24" t="str">
        <f t="array" ref="H28">IF($A28="","",IFERROR(INDEX('04_Property_Economics'!$AD$5:$AD$404,MATCH($A28,'04_Property_Economics'!$AX$5:$AX$404,0)),""))</f>
        <v/>
      </c>
      <c r="I28" s="24" t="str">
        <f t="array" ref="I28">IF($A28="","",IFERROR(INDEX('04_Property_Economics'!$AH$5:$AH$404,MATCH($A28,'04_Property_Economics'!$AX$5:$AX$404,0)),""))</f>
        <v/>
      </c>
      <c r="J28" s="24" t="str">
        <f t="array" ref="J28">IF($A28="","",IFERROR(INDEX('04_Property_Economics'!$AI$5:$AI$404,MATCH($A28,'04_Property_Economics'!$AX$5:$AX$404,0)),""))</f>
        <v/>
      </c>
      <c r="K28" s="24" t="str">
        <f t="array" ref="K28">IF($A28="","",IFERROR(INDEX('04_Property_Economics'!$AJ$5:$AJ$404,MATCH($A28,'04_Property_Economics'!$AX$5:$AX$404,0)),""))</f>
        <v/>
      </c>
      <c r="L28" s="24" t="str">
        <f t="array" ref="L28">IF($A28="","",IFERROR(INDEX('04_Property_Economics'!$AF$5:$AF$404,MATCH($A28,'04_Property_Economics'!$AX$5:$AX$404,0)),""))</f>
        <v/>
      </c>
      <c r="M28" s="24" t="str">
        <f t="array" ref="M28">IF($A28="","",IFERROR(INDEX('04_Property_Economics'!$U$5:$U$404,MATCH($A28,'04_Property_Economics'!$AX$5:$AX$404,0)),""))</f>
        <v/>
      </c>
      <c r="N28" s="24" t="str">
        <f t="array" ref="N28">IF($A28="","",IFERROR(INDEX('04_Property_Economics'!$W$5:$W$404,MATCH($A28,'04_Property_Economics'!$AX$5:$AX$404,0)),""))</f>
        <v/>
      </c>
      <c r="O28" s="24" t="str">
        <f t="shared" si="2"/>
        <v/>
      </c>
      <c r="P28" s="24" t="str">
        <f t="array" ref="P28">IF($A28="","",IFERROR(INDEX('04_Property_Economics'!$S$5:$S$404,MATCH($A28,'04_Property_Economics'!$AX$5:$AX$404,0)),""))</f>
        <v/>
      </c>
      <c r="Q28" s="24" t="str">
        <f t="array" ref="Q28">IF($A28="","",IFERROR(INDEX('04_Property_Economics'!$AQ$5:$AQ$404,MATCH($A28,'04_Property_Economics'!$AX$5:$AX$404,0)),""))</f>
        <v/>
      </c>
      <c r="R28" s="27" t="str">
        <f t="array" ref="R28">IF($A28="","",IFERROR(INDEX('04_Property_Economics'!$AR$5:$AR$404,MATCH($A28,'04_Property_Economics'!$AX$5:$AX$404,0)),""))</f>
        <v/>
      </c>
      <c r="S28" s="2" t="str">
        <f t="array" ref="S28">IF($A28="","",IFERROR(INDEX('04_Property_Economics'!$AS$5:$AS$404,MATCH($A28,'04_Property_Economics'!$AX$5:$AX$404,0)),""))</f>
        <v/>
      </c>
      <c r="T28" s="2" t="str">
        <f t="array" ref="T28">IF($A28="","",IFERROR(INDEX('04_Property_Economics'!$AZ$5:$AZ$404,MATCH($A28,'04_Property_Economics'!$AX$5:$AX$404,0)),""))</f>
        <v/>
      </c>
    </row>
    <row r="29" ht="15.75" customHeight="1">
      <c r="A29" s="2" t="str">
        <f t="shared" si="1"/>
        <v/>
      </c>
      <c r="B29" s="2" t="str">
        <f t="array" ref="B29">IF($A29="","",IFERROR(INDEX('04_Property_Economics'!$B$5:$B$404,MATCH($A29,'04_Property_Economics'!$AX$5:$AX$404,0)),""))</f>
        <v/>
      </c>
      <c r="C29" s="2" t="str">
        <f t="array" ref="C29">IF($A29="","",IFERROR(INDEX('04_Property_Economics'!$C$5:$C$404,MATCH($A29,'04_Property_Economics'!$AX$5:$AX$404,0)),""))</f>
        <v/>
      </c>
      <c r="D29" s="24" t="str">
        <f t="array" ref="D29">IF($A29="","",IFERROR(INDEX('04_Property_Economics'!$H$5:$H$404,MATCH($A29,'04_Property_Economics'!$AX$5:$AX$404,0)),""))</f>
        <v/>
      </c>
      <c r="E29" s="25" t="str">
        <f t="array" ref="E29">IF($A29="","",IFERROR(INDEX('04_Property_Economics'!$I$5:$I$404,MATCH($A29,'04_Property_Economics'!$AX$5:$AX$404,0)),""))</f>
        <v/>
      </c>
      <c r="F29" s="25" t="str">
        <f t="array" ref="F29">IF($A29="","",IFERROR(INDEX('04_Property_Economics'!$J$5:$J$404,MATCH($A29,'04_Property_Economics'!$AX$5:$AX$404,0)),""))</f>
        <v/>
      </c>
      <c r="G29" s="26" t="str">
        <f t="array" ref="G29">IF($A29="","",IFERROR(INDEX('04_Property_Economics'!$AC$5:$AC$404,MATCH($A29,'04_Property_Economics'!$AX$5:$AX$404,0)),""))</f>
        <v/>
      </c>
      <c r="H29" s="24" t="str">
        <f t="array" ref="H29">IF($A29="","",IFERROR(INDEX('04_Property_Economics'!$AD$5:$AD$404,MATCH($A29,'04_Property_Economics'!$AX$5:$AX$404,0)),""))</f>
        <v/>
      </c>
      <c r="I29" s="24" t="str">
        <f t="array" ref="I29">IF($A29="","",IFERROR(INDEX('04_Property_Economics'!$AH$5:$AH$404,MATCH($A29,'04_Property_Economics'!$AX$5:$AX$404,0)),""))</f>
        <v/>
      </c>
      <c r="J29" s="24" t="str">
        <f t="array" ref="J29">IF($A29="","",IFERROR(INDEX('04_Property_Economics'!$AI$5:$AI$404,MATCH($A29,'04_Property_Economics'!$AX$5:$AX$404,0)),""))</f>
        <v/>
      </c>
      <c r="K29" s="24" t="str">
        <f t="array" ref="K29">IF($A29="","",IFERROR(INDEX('04_Property_Economics'!$AJ$5:$AJ$404,MATCH($A29,'04_Property_Economics'!$AX$5:$AX$404,0)),""))</f>
        <v/>
      </c>
      <c r="L29" s="24" t="str">
        <f t="array" ref="L29">IF($A29="","",IFERROR(INDEX('04_Property_Economics'!$AF$5:$AF$404,MATCH($A29,'04_Property_Economics'!$AX$5:$AX$404,0)),""))</f>
        <v/>
      </c>
      <c r="M29" s="24" t="str">
        <f t="array" ref="M29">IF($A29="","",IFERROR(INDEX('04_Property_Economics'!$U$5:$U$404,MATCH($A29,'04_Property_Economics'!$AX$5:$AX$404,0)),""))</f>
        <v/>
      </c>
      <c r="N29" s="24" t="str">
        <f t="array" ref="N29">IF($A29="","",IFERROR(INDEX('04_Property_Economics'!$W$5:$W$404,MATCH($A29,'04_Property_Economics'!$AX$5:$AX$404,0)),""))</f>
        <v/>
      </c>
      <c r="O29" s="24" t="str">
        <f t="shared" si="2"/>
        <v/>
      </c>
      <c r="P29" s="24" t="str">
        <f t="array" ref="P29">IF($A29="","",IFERROR(INDEX('04_Property_Economics'!$S$5:$S$404,MATCH($A29,'04_Property_Economics'!$AX$5:$AX$404,0)),""))</f>
        <v/>
      </c>
      <c r="Q29" s="24" t="str">
        <f t="array" ref="Q29">IF($A29="","",IFERROR(INDEX('04_Property_Economics'!$AQ$5:$AQ$404,MATCH($A29,'04_Property_Economics'!$AX$5:$AX$404,0)),""))</f>
        <v/>
      </c>
      <c r="R29" s="27" t="str">
        <f t="array" ref="R29">IF($A29="","",IFERROR(INDEX('04_Property_Economics'!$AR$5:$AR$404,MATCH($A29,'04_Property_Economics'!$AX$5:$AX$404,0)),""))</f>
        <v/>
      </c>
      <c r="S29" s="2" t="str">
        <f t="array" ref="S29">IF($A29="","",IFERROR(INDEX('04_Property_Economics'!$AS$5:$AS$404,MATCH($A29,'04_Property_Economics'!$AX$5:$AX$404,0)),""))</f>
        <v/>
      </c>
      <c r="T29" s="2" t="str">
        <f t="array" ref="T29">IF($A29="","",IFERROR(INDEX('04_Property_Economics'!$AZ$5:$AZ$404,MATCH($A29,'04_Property_Economics'!$AX$5:$AX$404,0)),""))</f>
        <v/>
      </c>
    </row>
    <row r="30" ht="15.75" customHeight="1">
      <c r="A30" s="2" t="str">
        <f t="shared" si="1"/>
        <v/>
      </c>
      <c r="B30" s="2" t="str">
        <f t="array" ref="B30">IF($A30="","",IFERROR(INDEX('04_Property_Economics'!$B$5:$B$404,MATCH($A30,'04_Property_Economics'!$AX$5:$AX$404,0)),""))</f>
        <v/>
      </c>
      <c r="C30" s="2" t="str">
        <f t="array" ref="C30">IF($A30="","",IFERROR(INDEX('04_Property_Economics'!$C$5:$C$404,MATCH($A30,'04_Property_Economics'!$AX$5:$AX$404,0)),""))</f>
        <v/>
      </c>
      <c r="D30" s="24" t="str">
        <f t="array" ref="D30">IF($A30="","",IFERROR(INDEX('04_Property_Economics'!$H$5:$H$404,MATCH($A30,'04_Property_Economics'!$AX$5:$AX$404,0)),""))</f>
        <v/>
      </c>
      <c r="E30" s="25" t="str">
        <f t="array" ref="E30">IF($A30="","",IFERROR(INDEX('04_Property_Economics'!$I$5:$I$404,MATCH($A30,'04_Property_Economics'!$AX$5:$AX$404,0)),""))</f>
        <v/>
      </c>
      <c r="F30" s="25" t="str">
        <f t="array" ref="F30">IF($A30="","",IFERROR(INDEX('04_Property_Economics'!$J$5:$J$404,MATCH($A30,'04_Property_Economics'!$AX$5:$AX$404,0)),""))</f>
        <v/>
      </c>
      <c r="G30" s="26" t="str">
        <f t="array" ref="G30">IF($A30="","",IFERROR(INDEX('04_Property_Economics'!$AC$5:$AC$404,MATCH($A30,'04_Property_Economics'!$AX$5:$AX$404,0)),""))</f>
        <v/>
      </c>
      <c r="H30" s="24" t="str">
        <f t="array" ref="H30">IF($A30="","",IFERROR(INDEX('04_Property_Economics'!$AD$5:$AD$404,MATCH($A30,'04_Property_Economics'!$AX$5:$AX$404,0)),""))</f>
        <v/>
      </c>
      <c r="I30" s="24" t="str">
        <f t="array" ref="I30">IF($A30="","",IFERROR(INDEX('04_Property_Economics'!$AH$5:$AH$404,MATCH($A30,'04_Property_Economics'!$AX$5:$AX$404,0)),""))</f>
        <v/>
      </c>
      <c r="J30" s="24" t="str">
        <f t="array" ref="J30">IF($A30="","",IFERROR(INDEX('04_Property_Economics'!$AI$5:$AI$404,MATCH($A30,'04_Property_Economics'!$AX$5:$AX$404,0)),""))</f>
        <v/>
      </c>
      <c r="K30" s="24" t="str">
        <f t="array" ref="K30">IF($A30="","",IFERROR(INDEX('04_Property_Economics'!$AJ$5:$AJ$404,MATCH($A30,'04_Property_Economics'!$AX$5:$AX$404,0)),""))</f>
        <v/>
      </c>
      <c r="L30" s="24" t="str">
        <f t="array" ref="L30">IF($A30="","",IFERROR(INDEX('04_Property_Economics'!$AF$5:$AF$404,MATCH($A30,'04_Property_Economics'!$AX$5:$AX$404,0)),""))</f>
        <v/>
      </c>
      <c r="M30" s="24" t="str">
        <f t="array" ref="M30">IF($A30="","",IFERROR(INDEX('04_Property_Economics'!$U$5:$U$404,MATCH($A30,'04_Property_Economics'!$AX$5:$AX$404,0)),""))</f>
        <v/>
      </c>
      <c r="N30" s="24" t="str">
        <f t="array" ref="N30">IF($A30="","",IFERROR(INDEX('04_Property_Economics'!$W$5:$W$404,MATCH($A30,'04_Property_Economics'!$AX$5:$AX$404,0)),""))</f>
        <v/>
      </c>
      <c r="O30" s="24" t="str">
        <f t="shared" si="2"/>
        <v/>
      </c>
      <c r="P30" s="24" t="str">
        <f t="array" ref="P30">IF($A30="","",IFERROR(INDEX('04_Property_Economics'!$S$5:$S$404,MATCH($A30,'04_Property_Economics'!$AX$5:$AX$404,0)),""))</f>
        <v/>
      </c>
      <c r="Q30" s="24" t="str">
        <f t="array" ref="Q30">IF($A30="","",IFERROR(INDEX('04_Property_Economics'!$AQ$5:$AQ$404,MATCH($A30,'04_Property_Economics'!$AX$5:$AX$404,0)),""))</f>
        <v/>
      </c>
      <c r="R30" s="27" t="str">
        <f t="array" ref="R30">IF($A30="","",IFERROR(INDEX('04_Property_Economics'!$AR$5:$AR$404,MATCH($A30,'04_Property_Economics'!$AX$5:$AX$404,0)),""))</f>
        <v/>
      </c>
      <c r="S30" s="2" t="str">
        <f t="array" ref="S30">IF($A30="","",IFERROR(INDEX('04_Property_Economics'!$AS$5:$AS$404,MATCH($A30,'04_Property_Economics'!$AX$5:$AX$404,0)),""))</f>
        <v/>
      </c>
      <c r="T30" s="2" t="str">
        <f t="array" ref="T30">IF($A30="","",IFERROR(INDEX('04_Property_Economics'!$AZ$5:$AZ$404,MATCH($A30,'04_Property_Economics'!$AX$5:$AX$404,0)),""))</f>
        <v/>
      </c>
    </row>
    <row r="31" ht="15.75" customHeight="1">
      <c r="A31" s="2" t="str">
        <f t="shared" si="1"/>
        <v/>
      </c>
      <c r="B31" s="2" t="str">
        <f t="array" ref="B31">IF($A31="","",IFERROR(INDEX('04_Property_Economics'!$B$5:$B$404,MATCH($A31,'04_Property_Economics'!$AX$5:$AX$404,0)),""))</f>
        <v/>
      </c>
      <c r="C31" s="2" t="str">
        <f t="array" ref="C31">IF($A31="","",IFERROR(INDEX('04_Property_Economics'!$C$5:$C$404,MATCH($A31,'04_Property_Economics'!$AX$5:$AX$404,0)),""))</f>
        <v/>
      </c>
      <c r="D31" s="24" t="str">
        <f t="array" ref="D31">IF($A31="","",IFERROR(INDEX('04_Property_Economics'!$H$5:$H$404,MATCH($A31,'04_Property_Economics'!$AX$5:$AX$404,0)),""))</f>
        <v/>
      </c>
      <c r="E31" s="25" t="str">
        <f t="array" ref="E31">IF($A31="","",IFERROR(INDEX('04_Property_Economics'!$I$5:$I$404,MATCH($A31,'04_Property_Economics'!$AX$5:$AX$404,0)),""))</f>
        <v/>
      </c>
      <c r="F31" s="25" t="str">
        <f t="array" ref="F31">IF($A31="","",IFERROR(INDEX('04_Property_Economics'!$J$5:$J$404,MATCH($A31,'04_Property_Economics'!$AX$5:$AX$404,0)),""))</f>
        <v/>
      </c>
      <c r="G31" s="26" t="str">
        <f t="array" ref="G31">IF($A31="","",IFERROR(INDEX('04_Property_Economics'!$AC$5:$AC$404,MATCH($A31,'04_Property_Economics'!$AX$5:$AX$404,0)),""))</f>
        <v/>
      </c>
      <c r="H31" s="24" t="str">
        <f t="array" ref="H31">IF($A31="","",IFERROR(INDEX('04_Property_Economics'!$AD$5:$AD$404,MATCH($A31,'04_Property_Economics'!$AX$5:$AX$404,0)),""))</f>
        <v/>
      </c>
      <c r="I31" s="24" t="str">
        <f t="array" ref="I31">IF($A31="","",IFERROR(INDEX('04_Property_Economics'!$AH$5:$AH$404,MATCH($A31,'04_Property_Economics'!$AX$5:$AX$404,0)),""))</f>
        <v/>
      </c>
      <c r="J31" s="24" t="str">
        <f t="array" ref="J31">IF($A31="","",IFERROR(INDEX('04_Property_Economics'!$AI$5:$AI$404,MATCH($A31,'04_Property_Economics'!$AX$5:$AX$404,0)),""))</f>
        <v/>
      </c>
      <c r="K31" s="24" t="str">
        <f t="array" ref="K31">IF($A31="","",IFERROR(INDEX('04_Property_Economics'!$AJ$5:$AJ$404,MATCH($A31,'04_Property_Economics'!$AX$5:$AX$404,0)),""))</f>
        <v/>
      </c>
      <c r="L31" s="24" t="str">
        <f t="array" ref="L31">IF($A31="","",IFERROR(INDEX('04_Property_Economics'!$AF$5:$AF$404,MATCH($A31,'04_Property_Economics'!$AX$5:$AX$404,0)),""))</f>
        <v/>
      </c>
      <c r="M31" s="24" t="str">
        <f t="array" ref="M31">IF($A31="","",IFERROR(INDEX('04_Property_Economics'!$U$5:$U$404,MATCH($A31,'04_Property_Economics'!$AX$5:$AX$404,0)),""))</f>
        <v/>
      </c>
      <c r="N31" s="24" t="str">
        <f t="array" ref="N31">IF($A31="","",IFERROR(INDEX('04_Property_Economics'!$W$5:$W$404,MATCH($A31,'04_Property_Economics'!$AX$5:$AX$404,0)),""))</f>
        <v/>
      </c>
      <c r="O31" s="24" t="str">
        <f t="shared" si="2"/>
        <v/>
      </c>
      <c r="P31" s="24" t="str">
        <f t="array" ref="P31">IF($A31="","",IFERROR(INDEX('04_Property_Economics'!$S$5:$S$404,MATCH($A31,'04_Property_Economics'!$AX$5:$AX$404,0)),""))</f>
        <v/>
      </c>
      <c r="Q31" s="24" t="str">
        <f t="array" ref="Q31">IF($A31="","",IFERROR(INDEX('04_Property_Economics'!$AQ$5:$AQ$404,MATCH($A31,'04_Property_Economics'!$AX$5:$AX$404,0)),""))</f>
        <v/>
      </c>
      <c r="R31" s="27" t="str">
        <f t="array" ref="R31">IF($A31="","",IFERROR(INDEX('04_Property_Economics'!$AR$5:$AR$404,MATCH($A31,'04_Property_Economics'!$AX$5:$AX$404,0)),""))</f>
        <v/>
      </c>
      <c r="S31" s="2" t="str">
        <f t="array" ref="S31">IF($A31="","",IFERROR(INDEX('04_Property_Economics'!$AS$5:$AS$404,MATCH($A31,'04_Property_Economics'!$AX$5:$AX$404,0)),""))</f>
        <v/>
      </c>
      <c r="T31" s="2" t="str">
        <f t="array" ref="T31">IF($A31="","",IFERROR(INDEX('04_Property_Economics'!$AZ$5:$AZ$404,MATCH($A31,'04_Property_Economics'!$AX$5:$AX$404,0)),""))</f>
        <v/>
      </c>
    </row>
    <row r="32" ht="15.75" customHeight="1">
      <c r="A32" s="2" t="str">
        <f t="shared" si="1"/>
        <v/>
      </c>
      <c r="B32" s="2" t="str">
        <f t="array" ref="B32">IF($A32="","",IFERROR(INDEX('04_Property_Economics'!$B$5:$B$404,MATCH($A32,'04_Property_Economics'!$AX$5:$AX$404,0)),""))</f>
        <v/>
      </c>
      <c r="C32" s="2" t="str">
        <f t="array" ref="C32">IF($A32="","",IFERROR(INDEX('04_Property_Economics'!$C$5:$C$404,MATCH($A32,'04_Property_Economics'!$AX$5:$AX$404,0)),""))</f>
        <v/>
      </c>
      <c r="D32" s="24" t="str">
        <f t="array" ref="D32">IF($A32="","",IFERROR(INDEX('04_Property_Economics'!$H$5:$H$404,MATCH($A32,'04_Property_Economics'!$AX$5:$AX$404,0)),""))</f>
        <v/>
      </c>
      <c r="E32" s="25" t="str">
        <f t="array" ref="E32">IF($A32="","",IFERROR(INDEX('04_Property_Economics'!$I$5:$I$404,MATCH($A32,'04_Property_Economics'!$AX$5:$AX$404,0)),""))</f>
        <v/>
      </c>
      <c r="F32" s="25" t="str">
        <f t="array" ref="F32">IF($A32="","",IFERROR(INDEX('04_Property_Economics'!$J$5:$J$404,MATCH($A32,'04_Property_Economics'!$AX$5:$AX$404,0)),""))</f>
        <v/>
      </c>
      <c r="G32" s="26" t="str">
        <f t="array" ref="G32">IF($A32="","",IFERROR(INDEX('04_Property_Economics'!$AC$5:$AC$404,MATCH($A32,'04_Property_Economics'!$AX$5:$AX$404,0)),""))</f>
        <v/>
      </c>
      <c r="H32" s="24" t="str">
        <f t="array" ref="H32">IF($A32="","",IFERROR(INDEX('04_Property_Economics'!$AD$5:$AD$404,MATCH($A32,'04_Property_Economics'!$AX$5:$AX$404,0)),""))</f>
        <v/>
      </c>
      <c r="I32" s="24" t="str">
        <f t="array" ref="I32">IF($A32="","",IFERROR(INDEX('04_Property_Economics'!$AH$5:$AH$404,MATCH($A32,'04_Property_Economics'!$AX$5:$AX$404,0)),""))</f>
        <v/>
      </c>
      <c r="J32" s="24" t="str">
        <f t="array" ref="J32">IF($A32="","",IFERROR(INDEX('04_Property_Economics'!$AI$5:$AI$404,MATCH($A32,'04_Property_Economics'!$AX$5:$AX$404,0)),""))</f>
        <v/>
      </c>
      <c r="K32" s="24" t="str">
        <f t="array" ref="K32">IF($A32="","",IFERROR(INDEX('04_Property_Economics'!$AJ$5:$AJ$404,MATCH($A32,'04_Property_Economics'!$AX$5:$AX$404,0)),""))</f>
        <v/>
      </c>
      <c r="L32" s="24" t="str">
        <f t="array" ref="L32">IF($A32="","",IFERROR(INDEX('04_Property_Economics'!$AF$5:$AF$404,MATCH($A32,'04_Property_Economics'!$AX$5:$AX$404,0)),""))</f>
        <v/>
      </c>
      <c r="M32" s="24" t="str">
        <f t="array" ref="M32">IF($A32="","",IFERROR(INDEX('04_Property_Economics'!$U$5:$U$404,MATCH($A32,'04_Property_Economics'!$AX$5:$AX$404,0)),""))</f>
        <v/>
      </c>
      <c r="N32" s="24" t="str">
        <f t="array" ref="N32">IF($A32="","",IFERROR(INDEX('04_Property_Economics'!$W$5:$W$404,MATCH($A32,'04_Property_Economics'!$AX$5:$AX$404,0)),""))</f>
        <v/>
      </c>
      <c r="O32" s="24" t="str">
        <f t="shared" si="2"/>
        <v/>
      </c>
      <c r="P32" s="24" t="str">
        <f t="array" ref="P32">IF($A32="","",IFERROR(INDEX('04_Property_Economics'!$S$5:$S$404,MATCH($A32,'04_Property_Economics'!$AX$5:$AX$404,0)),""))</f>
        <v/>
      </c>
      <c r="Q32" s="24" t="str">
        <f t="array" ref="Q32">IF($A32="","",IFERROR(INDEX('04_Property_Economics'!$AQ$5:$AQ$404,MATCH($A32,'04_Property_Economics'!$AX$5:$AX$404,0)),""))</f>
        <v/>
      </c>
      <c r="R32" s="27" t="str">
        <f t="array" ref="R32">IF($A32="","",IFERROR(INDEX('04_Property_Economics'!$AR$5:$AR$404,MATCH($A32,'04_Property_Economics'!$AX$5:$AX$404,0)),""))</f>
        <v/>
      </c>
      <c r="S32" s="2" t="str">
        <f t="array" ref="S32">IF($A32="","",IFERROR(INDEX('04_Property_Economics'!$AS$5:$AS$404,MATCH($A32,'04_Property_Economics'!$AX$5:$AX$404,0)),""))</f>
        <v/>
      </c>
      <c r="T32" s="2" t="str">
        <f t="array" ref="T32">IF($A32="","",IFERROR(INDEX('04_Property_Economics'!$AZ$5:$AZ$404,MATCH($A32,'04_Property_Economics'!$AX$5:$AX$404,0)),""))</f>
        <v/>
      </c>
    </row>
    <row r="33" ht="15.75" customHeight="1">
      <c r="A33" s="2" t="str">
        <f t="shared" si="1"/>
        <v/>
      </c>
      <c r="B33" s="2" t="str">
        <f t="array" ref="B33">IF($A33="","",IFERROR(INDEX('04_Property_Economics'!$B$5:$B$404,MATCH($A33,'04_Property_Economics'!$AX$5:$AX$404,0)),""))</f>
        <v/>
      </c>
      <c r="C33" s="2" t="str">
        <f t="array" ref="C33">IF($A33="","",IFERROR(INDEX('04_Property_Economics'!$C$5:$C$404,MATCH($A33,'04_Property_Economics'!$AX$5:$AX$404,0)),""))</f>
        <v/>
      </c>
      <c r="D33" s="24" t="str">
        <f t="array" ref="D33">IF($A33="","",IFERROR(INDEX('04_Property_Economics'!$H$5:$H$404,MATCH($A33,'04_Property_Economics'!$AX$5:$AX$404,0)),""))</f>
        <v/>
      </c>
      <c r="E33" s="25" t="str">
        <f t="array" ref="E33">IF($A33="","",IFERROR(INDEX('04_Property_Economics'!$I$5:$I$404,MATCH($A33,'04_Property_Economics'!$AX$5:$AX$404,0)),""))</f>
        <v/>
      </c>
      <c r="F33" s="25" t="str">
        <f t="array" ref="F33">IF($A33="","",IFERROR(INDEX('04_Property_Economics'!$J$5:$J$404,MATCH($A33,'04_Property_Economics'!$AX$5:$AX$404,0)),""))</f>
        <v/>
      </c>
      <c r="G33" s="26" t="str">
        <f t="array" ref="G33">IF($A33="","",IFERROR(INDEX('04_Property_Economics'!$AC$5:$AC$404,MATCH($A33,'04_Property_Economics'!$AX$5:$AX$404,0)),""))</f>
        <v/>
      </c>
      <c r="H33" s="24" t="str">
        <f t="array" ref="H33">IF($A33="","",IFERROR(INDEX('04_Property_Economics'!$AD$5:$AD$404,MATCH($A33,'04_Property_Economics'!$AX$5:$AX$404,0)),""))</f>
        <v/>
      </c>
      <c r="I33" s="24" t="str">
        <f t="array" ref="I33">IF($A33="","",IFERROR(INDEX('04_Property_Economics'!$AH$5:$AH$404,MATCH($A33,'04_Property_Economics'!$AX$5:$AX$404,0)),""))</f>
        <v/>
      </c>
      <c r="J33" s="24" t="str">
        <f t="array" ref="J33">IF($A33="","",IFERROR(INDEX('04_Property_Economics'!$AI$5:$AI$404,MATCH($A33,'04_Property_Economics'!$AX$5:$AX$404,0)),""))</f>
        <v/>
      </c>
      <c r="K33" s="24" t="str">
        <f t="array" ref="K33">IF($A33="","",IFERROR(INDEX('04_Property_Economics'!$AJ$5:$AJ$404,MATCH($A33,'04_Property_Economics'!$AX$5:$AX$404,0)),""))</f>
        <v/>
      </c>
      <c r="L33" s="24" t="str">
        <f t="array" ref="L33">IF($A33="","",IFERROR(INDEX('04_Property_Economics'!$AF$5:$AF$404,MATCH($A33,'04_Property_Economics'!$AX$5:$AX$404,0)),""))</f>
        <v/>
      </c>
      <c r="M33" s="24" t="str">
        <f t="array" ref="M33">IF($A33="","",IFERROR(INDEX('04_Property_Economics'!$U$5:$U$404,MATCH($A33,'04_Property_Economics'!$AX$5:$AX$404,0)),""))</f>
        <v/>
      </c>
      <c r="N33" s="24" t="str">
        <f t="array" ref="N33">IF($A33="","",IFERROR(INDEX('04_Property_Economics'!$W$5:$W$404,MATCH($A33,'04_Property_Economics'!$AX$5:$AX$404,0)),""))</f>
        <v/>
      </c>
      <c r="O33" s="24" t="str">
        <f t="shared" si="2"/>
        <v/>
      </c>
      <c r="P33" s="24" t="str">
        <f t="array" ref="P33">IF($A33="","",IFERROR(INDEX('04_Property_Economics'!$S$5:$S$404,MATCH($A33,'04_Property_Economics'!$AX$5:$AX$404,0)),""))</f>
        <v/>
      </c>
      <c r="Q33" s="24" t="str">
        <f t="array" ref="Q33">IF($A33="","",IFERROR(INDEX('04_Property_Economics'!$AQ$5:$AQ$404,MATCH($A33,'04_Property_Economics'!$AX$5:$AX$404,0)),""))</f>
        <v/>
      </c>
      <c r="R33" s="27" t="str">
        <f t="array" ref="R33">IF($A33="","",IFERROR(INDEX('04_Property_Economics'!$AR$5:$AR$404,MATCH($A33,'04_Property_Economics'!$AX$5:$AX$404,0)),""))</f>
        <v/>
      </c>
      <c r="S33" s="2" t="str">
        <f t="array" ref="S33">IF($A33="","",IFERROR(INDEX('04_Property_Economics'!$AS$5:$AS$404,MATCH($A33,'04_Property_Economics'!$AX$5:$AX$404,0)),""))</f>
        <v/>
      </c>
      <c r="T33" s="2" t="str">
        <f t="array" ref="T33">IF($A33="","",IFERROR(INDEX('04_Property_Economics'!$AZ$5:$AZ$404,MATCH($A33,'04_Property_Economics'!$AX$5:$AX$404,0)),""))</f>
        <v/>
      </c>
    </row>
    <row r="34" ht="15.75" customHeight="1">
      <c r="A34" s="2" t="str">
        <f t="shared" si="1"/>
        <v/>
      </c>
      <c r="B34" s="2" t="str">
        <f t="array" ref="B34">IF($A34="","",IFERROR(INDEX('04_Property_Economics'!$B$5:$B$404,MATCH($A34,'04_Property_Economics'!$AX$5:$AX$404,0)),""))</f>
        <v/>
      </c>
      <c r="C34" s="2" t="str">
        <f t="array" ref="C34">IF($A34="","",IFERROR(INDEX('04_Property_Economics'!$C$5:$C$404,MATCH($A34,'04_Property_Economics'!$AX$5:$AX$404,0)),""))</f>
        <v/>
      </c>
      <c r="D34" s="24" t="str">
        <f t="array" ref="D34">IF($A34="","",IFERROR(INDEX('04_Property_Economics'!$H$5:$H$404,MATCH($A34,'04_Property_Economics'!$AX$5:$AX$404,0)),""))</f>
        <v/>
      </c>
      <c r="E34" s="25" t="str">
        <f t="array" ref="E34">IF($A34="","",IFERROR(INDEX('04_Property_Economics'!$I$5:$I$404,MATCH($A34,'04_Property_Economics'!$AX$5:$AX$404,0)),""))</f>
        <v/>
      </c>
      <c r="F34" s="25" t="str">
        <f t="array" ref="F34">IF($A34="","",IFERROR(INDEX('04_Property_Economics'!$J$5:$J$404,MATCH($A34,'04_Property_Economics'!$AX$5:$AX$404,0)),""))</f>
        <v/>
      </c>
      <c r="G34" s="26" t="str">
        <f t="array" ref="G34">IF($A34="","",IFERROR(INDEX('04_Property_Economics'!$AC$5:$AC$404,MATCH($A34,'04_Property_Economics'!$AX$5:$AX$404,0)),""))</f>
        <v/>
      </c>
      <c r="H34" s="24" t="str">
        <f t="array" ref="H34">IF($A34="","",IFERROR(INDEX('04_Property_Economics'!$AD$5:$AD$404,MATCH($A34,'04_Property_Economics'!$AX$5:$AX$404,0)),""))</f>
        <v/>
      </c>
      <c r="I34" s="24" t="str">
        <f t="array" ref="I34">IF($A34="","",IFERROR(INDEX('04_Property_Economics'!$AH$5:$AH$404,MATCH($A34,'04_Property_Economics'!$AX$5:$AX$404,0)),""))</f>
        <v/>
      </c>
      <c r="J34" s="24" t="str">
        <f t="array" ref="J34">IF($A34="","",IFERROR(INDEX('04_Property_Economics'!$AI$5:$AI$404,MATCH($A34,'04_Property_Economics'!$AX$5:$AX$404,0)),""))</f>
        <v/>
      </c>
      <c r="K34" s="24" t="str">
        <f t="array" ref="K34">IF($A34="","",IFERROR(INDEX('04_Property_Economics'!$AJ$5:$AJ$404,MATCH($A34,'04_Property_Economics'!$AX$5:$AX$404,0)),""))</f>
        <v/>
      </c>
      <c r="L34" s="24" t="str">
        <f t="array" ref="L34">IF($A34="","",IFERROR(INDEX('04_Property_Economics'!$AF$5:$AF$404,MATCH($A34,'04_Property_Economics'!$AX$5:$AX$404,0)),""))</f>
        <v/>
      </c>
      <c r="M34" s="24" t="str">
        <f t="array" ref="M34">IF($A34="","",IFERROR(INDEX('04_Property_Economics'!$U$5:$U$404,MATCH($A34,'04_Property_Economics'!$AX$5:$AX$404,0)),""))</f>
        <v/>
      </c>
      <c r="N34" s="24" t="str">
        <f t="array" ref="N34">IF($A34="","",IFERROR(INDEX('04_Property_Economics'!$W$5:$W$404,MATCH($A34,'04_Property_Economics'!$AX$5:$AX$404,0)),""))</f>
        <v/>
      </c>
      <c r="O34" s="24" t="str">
        <f t="shared" si="2"/>
        <v/>
      </c>
      <c r="P34" s="24" t="str">
        <f t="array" ref="P34">IF($A34="","",IFERROR(INDEX('04_Property_Economics'!$S$5:$S$404,MATCH($A34,'04_Property_Economics'!$AX$5:$AX$404,0)),""))</f>
        <v/>
      </c>
      <c r="Q34" s="24" t="str">
        <f t="array" ref="Q34">IF($A34="","",IFERROR(INDEX('04_Property_Economics'!$AQ$5:$AQ$404,MATCH($A34,'04_Property_Economics'!$AX$5:$AX$404,0)),""))</f>
        <v/>
      </c>
      <c r="R34" s="27" t="str">
        <f t="array" ref="R34">IF($A34="","",IFERROR(INDEX('04_Property_Economics'!$AR$5:$AR$404,MATCH($A34,'04_Property_Economics'!$AX$5:$AX$404,0)),""))</f>
        <v/>
      </c>
      <c r="S34" s="2" t="str">
        <f t="array" ref="S34">IF($A34="","",IFERROR(INDEX('04_Property_Economics'!$AS$5:$AS$404,MATCH($A34,'04_Property_Economics'!$AX$5:$AX$404,0)),""))</f>
        <v/>
      </c>
      <c r="T34" s="2" t="str">
        <f t="array" ref="T34">IF($A34="","",IFERROR(INDEX('04_Property_Economics'!$AZ$5:$AZ$404,MATCH($A34,'04_Property_Economics'!$AX$5:$AX$404,0)),""))</f>
        <v/>
      </c>
    </row>
    <row r="35" ht="15.75" customHeight="1">
      <c r="A35" s="2" t="str">
        <f t="shared" si="1"/>
        <v/>
      </c>
      <c r="B35" s="2" t="str">
        <f t="array" ref="B35">IF($A35="","",IFERROR(INDEX('04_Property_Economics'!$B$5:$B$404,MATCH($A35,'04_Property_Economics'!$AX$5:$AX$404,0)),""))</f>
        <v/>
      </c>
      <c r="C35" s="2" t="str">
        <f t="array" ref="C35">IF($A35="","",IFERROR(INDEX('04_Property_Economics'!$C$5:$C$404,MATCH($A35,'04_Property_Economics'!$AX$5:$AX$404,0)),""))</f>
        <v/>
      </c>
      <c r="D35" s="24" t="str">
        <f t="array" ref="D35">IF($A35="","",IFERROR(INDEX('04_Property_Economics'!$H$5:$H$404,MATCH($A35,'04_Property_Economics'!$AX$5:$AX$404,0)),""))</f>
        <v/>
      </c>
      <c r="E35" s="25" t="str">
        <f t="array" ref="E35">IF($A35="","",IFERROR(INDEX('04_Property_Economics'!$I$5:$I$404,MATCH($A35,'04_Property_Economics'!$AX$5:$AX$404,0)),""))</f>
        <v/>
      </c>
      <c r="F35" s="25" t="str">
        <f t="array" ref="F35">IF($A35="","",IFERROR(INDEX('04_Property_Economics'!$J$5:$J$404,MATCH($A35,'04_Property_Economics'!$AX$5:$AX$404,0)),""))</f>
        <v/>
      </c>
      <c r="G35" s="26" t="str">
        <f t="array" ref="G35">IF($A35="","",IFERROR(INDEX('04_Property_Economics'!$AC$5:$AC$404,MATCH($A35,'04_Property_Economics'!$AX$5:$AX$404,0)),""))</f>
        <v/>
      </c>
      <c r="H35" s="24" t="str">
        <f t="array" ref="H35">IF($A35="","",IFERROR(INDEX('04_Property_Economics'!$AD$5:$AD$404,MATCH($A35,'04_Property_Economics'!$AX$5:$AX$404,0)),""))</f>
        <v/>
      </c>
      <c r="I35" s="24" t="str">
        <f t="array" ref="I35">IF($A35="","",IFERROR(INDEX('04_Property_Economics'!$AH$5:$AH$404,MATCH($A35,'04_Property_Economics'!$AX$5:$AX$404,0)),""))</f>
        <v/>
      </c>
      <c r="J35" s="24" t="str">
        <f t="array" ref="J35">IF($A35="","",IFERROR(INDEX('04_Property_Economics'!$AI$5:$AI$404,MATCH($A35,'04_Property_Economics'!$AX$5:$AX$404,0)),""))</f>
        <v/>
      </c>
      <c r="K35" s="24" t="str">
        <f t="array" ref="K35">IF($A35="","",IFERROR(INDEX('04_Property_Economics'!$AJ$5:$AJ$404,MATCH($A35,'04_Property_Economics'!$AX$5:$AX$404,0)),""))</f>
        <v/>
      </c>
      <c r="L35" s="24" t="str">
        <f t="array" ref="L35">IF($A35="","",IFERROR(INDEX('04_Property_Economics'!$AF$5:$AF$404,MATCH($A35,'04_Property_Economics'!$AX$5:$AX$404,0)),""))</f>
        <v/>
      </c>
      <c r="M35" s="24" t="str">
        <f t="array" ref="M35">IF($A35="","",IFERROR(INDEX('04_Property_Economics'!$U$5:$U$404,MATCH($A35,'04_Property_Economics'!$AX$5:$AX$404,0)),""))</f>
        <v/>
      </c>
      <c r="N35" s="24" t="str">
        <f t="array" ref="N35">IF($A35="","",IFERROR(INDEX('04_Property_Economics'!$W$5:$W$404,MATCH($A35,'04_Property_Economics'!$AX$5:$AX$404,0)),""))</f>
        <v/>
      </c>
      <c r="O35" s="24" t="str">
        <f t="shared" si="2"/>
        <v/>
      </c>
      <c r="P35" s="24" t="str">
        <f t="array" ref="P35">IF($A35="","",IFERROR(INDEX('04_Property_Economics'!$S$5:$S$404,MATCH($A35,'04_Property_Economics'!$AX$5:$AX$404,0)),""))</f>
        <v/>
      </c>
      <c r="Q35" s="24" t="str">
        <f t="array" ref="Q35">IF($A35="","",IFERROR(INDEX('04_Property_Economics'!$AQ$5:$AQ$404,MATCH($A35,'04_Property_Economics'!$AX$5:$AX$404,0)),""))</f>
        <v/>
      </c>
      <c r="R35" s="27" t="str">
        <f t="array" ref="R35">IF($A35="","",IFERROR(INDEX('04_Property_Economics'!$AR$5:$AR$404,MATCH($A35,'04_Property_Economics'!$AX$5:$AX$404,0)),""))</f>
        <v/>
      </c>
      <c r="S35" s="2" t="str">
        <f t="array" ref="S35">IF($A35="","",IFERROR(INDEX('04_Property_Economics'!$AS$5:$AS$404,MATCH($A35,'04_Property_Economics'!$AX$5:$AX$404,0)),""))</f>
        <v/>
      </c>
      <c r="T35" s="2" t="str">
        <f t="array" ref="T35">IF($A35="","",IFERROR(INDEX('04_Property_Economics'!$AZ$5:$AZ$404,MATCH($A35,'04_Property_Economics'!$AX$5:$AX$404,0)),""))</f>
        <v/>
      </c>
    </row>
    <row r="36" ht="15.75" customHeight="1">
      <c r="A36" s="2" t="str">
        <f t="shared" si="1"/>
        <v/>
      </c>
      <c r="B36" s="2" t="str">
        <f t="array" ref="B36">IF($A36="","",IFERROR(INDEX('04_Property_Economics'!$B$5:$B$404,MATCH($A36,'04_Property_Economics'!$AX$5:$AX$404,0)),""))</f>
        <v/>
      </c>
      <c r="C36" s="2" t="str">
        <f t="array" ref="C36">IF($A36="","",IFERROR(INDEX('04_Property_Economics'!$C$5:$C$404,MATCH($A36,'04_Property_Economics'!$AX$5:$AX$404,0)),""))</f>
        <v/>
      </c>
      <c r="D36" s="24" t="str">
        <f t="array" ref="D36">IF($A36="","",IFERROR(INDEX('04_Property_Economics'!$H$5:$H$404,MATCH($A36,'04_Property_Economics'!$AX$5:$AX$404,0)),""))</f>
        <v/>
      </c>
      <c r="E36" s="25" t="str">
        <f t="array" ref="E36">IF($A36="","",IFERROR(INDEX('04_Property_Economics'!$I$5:$I$404,MATCH($A36,'04_Property_Economics'!$AX$5:$AX$404,0)),""))</f>
        <v/>
      </c>
      <c r="F36" s="25" t="str">
        <f t="array" ref="F36">IF($A36="","",IFERROR(INDEX('04_Property_Economics'!$J$5:$J$404,MATCH($A36,'04_Property_Economics'!$AX$5:$AX$404,0)),""))</f>
        <v/>
      </c>
      <c r="G36" s="26" t="str">
        <f t="array" ref="G36">IF($A36="","",IFERROR(INDEX('04_Property_Economics'!$AC$5:$AC$404,MATCH($A36,'04_Property_Economics'!$AX$5:$AX$404,0)),""))</f>
        <v/>
      </c>
      <c r="H36" s="24" t="str">
        <f t="array" ref="H36">IF($A36="","",IFERROR(INDEX('04_Property_Economics'!$AD$5:$AD$404,MATCH($A36,'04_Property_Economics'!$AX$5:$AX$404,0)),""))</f>
        <v/>
      </c>
      <c r="I36" s="24" t="str">
        <f t="array" ref="I36">IF($A36="","",IFERROR(INDEX('04_Property_Economics'!$AH$5:$AH$404,MATCH($A36,'04_Property_Economics'!$AX$5:$AX$404,0)),""))</f>
        <v/>
      </c>
      <c r="J36" s="24" t="str">
        <f t="array" ref="J36">IF($A36="","",IFERROR(INDEX('04_Property_Economics'!$AI$5:$AI$404,MATCH($A36,'04_Property_Economics'!$AX$5:$AX$404,0)),""))</f>
        <v/>
      </c>
      <c r="K36" s="24" t="str">
        <f t="array" ref="K36">IF($A36="","",IFERROR(INDEX('04_Property_Economics'!$AJ$5:$AJ$404,MATCH($A36,'04_Property_Economics'!$AX$5:$AX$404,0)),""))</f>
        <v/>
      </c>
      <c r="L36" s="24" t="str">
        <f t="array" ref="L36">IF($A36="","",IFERROR(INDEX('04_Property_Economics'!$AF$5:$AF$404,MATCH($A36,'04_Property_Economics'!$AX$5:$AX$404,0)),""))</f>
        <v/>
      </c>
      <c r="M36" s="24" t="str">
        <f t="array" ref="M36">IF($A36="","",IFERROR(INDEX('04_Property_Economics'!$U$5:$U$404,MATCH($A36,'04_Property_Economics'!$AX$5:$AX$404,0)),""))</f>
        <v/>
      </c>
      <c r="N36" s="24" t="str">
        <f t="array" ref="N36">IF($A36="","",IFERROR(INDEX('04_Property_Economics'!$W$5:$W$404,MATCH($A36,'04_Property_Economics'!$AX$5:$AX$404,0)),""))</f>
        <v/>
      </c>
      <c r="O36" s="24" t="str">
        <f t="shared" si="2"/>
        <v/>
      </c>
      <c r="P36" s="24" t="str">
        <f t="array" ref="P36">IF($A36="","",IFERROR(INDEX('04_Property_Economics'!$S$5:$S$404,MATCH($A36,'04_Property_Economics'!$AX$5:$AX$404,0)),""))</f>
        <v/>
      </c>
      <c r="Q36" s="24" t="str">
        <f t="array" ref="Q36">IF($A36="","",IFERROR(INDEX('04_Property_Economics'!$AQ$5:$AQ$404,MATCH($A36,'04_Property_Economics'!$AX$5:$AX$404,0)),""))</f>
        <v/>
      </c>
      <c r="R36" s="27" t="str">
        <f t="array" ref="R36">IF($A36="","",IFERROR(INDEX('04_Property_Economics'!$AR$5:$AR$404,MATCH($A36,'04_Property_Economics'!$AX$5:$AX$404,0)),""))</f>
        <v/>
      </c>
      <c r="S36" s="2" t="str">
        <f t="array" ref="S36">IF($A36="","",IFERROR(INDEX('04_Property_Economics'!$AS$5:$AS$404,MATCH($A36,'04_Property_Economics'!$AX$5:$AX$404,0)),""))</f>
        <v/>
      </c>
      <c r="T36" s="2" t="str">
        <f t="array" ref="T36">IF($A36="","",IFERROR(INDEX('04_Property_Economics'!$AZ$5:$AZ$404,MATCH($A36,'04_Property_Economics'!$AX$5:$AX$404,0)),""))</f>
        <v/>
      </c>
    </row>
    <row r="37" ht="15.75" customHeight="1">
      <c r="A37" s="2" t="str">
        <f t="shared" si="1"/>
        <v/>
      </c>
      <c r="B37" s="2" t="str">
        <f t="array" ref="B37">IF($A37="","",IFERROR(INDEX('04_Property_Economics'!$B$5:$B$404,MATCH($A37,'04_Property_Economics'!$AX$5:$AX$404,0)),""))</f>
        <v/>
      </c>
      <c r="C37" s="2" t="str">
        <f t="array" ref="C37">IF($A37="","",IFERROR(INDEX('04_Property_Economics'!$C$5:$C$404,MATCH($A37,'04_Property_Economics'!$AX$5:$AX$404,0)),""))</f>
        <v/>
      </c>
      <c r="D37" s="24" t="str">
        <f t="array" ref="D37">IF($A37="","",IFERROR(INDEX('04_Property_Economics'!$H$5:$H$404,MATCH($A37,'04_Property_Economics'!$AX$5:$AX$404,0)),""))</f>
        <v/>
      </c>
      <c r="E37" s="25" t="str">
        <f t="array" ref="E37">IF($A37="","",IFERROR(INDEX('04_Property_Economics'!$I$5:$I$404,MATCH($A37,'04_Property_Economics'!$AX$5:$AX$404,0)),""))</f>
        <v/>
      </c>
      <c r="F37" s="25" t="str">
        <f t="array" ref="F37">IF($A37="","",IFERROR(INDEX('04_Property_Economics'!$J$5:$J$404,MATCH($A37,'04_Property_Economics'!$AX$5:$AX$404,0)),""))</f>
        <v/>
      </c>
      <c r="G37" s="26" t="str">
        <f t="array" ref="G37">IF($A37="","",IFERROR(INDEX('04_Property_Economics'!$AC$5:$AC$404,MATCH($A37,'04_Property_Economics'!$AX$5:$AX$404,0)),""))</f>
        <v/>
      </c>
      <c r="H37" s="24" t="str">
        <f t="array" ref="H37">IF($A37="","",IFERROR(INDEX('04_Property_Economics'!$AD$5:$AD$404,MATCH($A37,'04_Property_Economics'!$AX$5:$AX$404,0)),""))</f>
        <v/>
      </c>
      <c r="I37" s="24" t="str">
        <f t="array" ref="I37">IF($A37="","",IFERROR(INDEX('04_Property_Economics'!$AH$5:$AH$404,MATCH($A37,'04_Property_Economics'!$AX$5:$AX$404,0)),""))</f>
        <v/>
      </c>
      <c r="J37" s="24" t="str">
        <f t="array" ref="J37">IF($A37="","",IFERROR(INDEX('04_Property_Economics'!$AI$5:$AI$404,MATCH($A37,'04_Property_Economics'!$AX$5:$AX$404,0)),""))</f>
        <v/>
      </c>
      <c r="K37" s="24" t="str">
        <f t="array" ref="K37">IF($A37="","",IFERROR(INDEX('04_Property_Economics'!$AJ$5:$AJ$404,MATCH($A37,'04_Property_Economics'!$AX$5:$AX$404,0)),""))</f>
        <v/>
      </c>
      <c r="L37" s="24" t="str">
        <f t="array" ref="L37">IF($A37="","",IFERROR(INDEX('04_Property_Economics'!$AF$5:$AF$404,MATCH($A37,'04_Property_Economics'!$AX$5:$AX$404,0)),""))</f>
        <v/>
      </c>
      <c r="M37" s="24" t="str">
        <f t="array" ref="M37">IF($A37="","",IFERROR(INDEX('04_Property_Economics'!$U$5:$U$404,MATCH($A37,'04_Property_Economics'!$AX$5:$AX$404,0)),""))</f>
        <v/>
      </c>
      <c r="N37" s="24" t="str">
        <f t="array" ref="N37">IF($A37="","",IFERROR(INDEX('04_Property_Economics'!$W$5:$W$404,MATCH($A37,'04_Property_Economics'!$AX$5:$AX$404,0)),""))</f>
        <v/>
      </c>
      <c r="O37" s="24" t="str">
        <f t="shared" si="2"/>
        <v/>
      </c>
      <c r="P37" s="24" t="str">
        <f t="array" ref="P37">IF($A37="","",IFERROR(INDEX('04_Property_Economics'!$S$5:$S$404,MATCH($A37,'04_Property_Economics'!$AX$5:$AX$404,0)),""))</f>
        <v/>
      </c>
      <c r="Q37" s="24" t="str">
        <f t="array" ref="Q37">IF($A37="","",IFERROR(INDEX('04_Property_Economics'!$AQ$5:$AQ$404,MATCH($A37,'04_Property_Economics'!$AX$5:$AX$404,0)),""))</f>
        <v/>
      </c>
      <c r="R37" s="27" t="str">
        <f t="array" ref="R37">IF($A37="","",IFERROR(INDEX('04_Property_Economics'!$AR$5:$AR$404,MATCH($A37,'04_Property_Economics'!$AX$5:$AX$404,0)),""))</f>
        <v/>
      </c>
      <c r="S37" s="2" t="str">
        <f t="array" ref="S37">IF($A37="","",IFERROR(INDEX('04_Property_Economics'!$AS$5:$AS$404,MATCH($A37,'04_Property_Economics'!$AX$5:$AX$404,0)),""))</f>
        <v/>
      </c>
      <c r="T37" s="2" t="str">
        <f t="array" ref="T37">IF($A37="","",IFERROR(INDEX('04_Property_Economics'!$AZ$5:$AZ$404,MATCH($A37,'04_Property_Economics'!$AX$5:$AX$404,0)),""))</f>
        <v/>
      </c>
    </row>
    <row r="38" ht="15.75" customHeight="1">
      <c r="A38" s="2" t="str">
        <f t="shared" si="1"/>
        <v/>
      </c>
      <c r="B38" s="2" t="str">
        <f t="array" ref="B38">IF($A38="","",IFERROR(INDEX('04_Property_Economics'!$B$5:$B$404,MATCH($A38,'04_Property_Economics'!$AX$5:$AX$404,0)),""))</f>
        <v/>
      </c>
      <c r="C38" s="2" t="str">
        <f t="array" ref="C38">IF($A38="","",IFERROR(INDEX('04_Property_Economics'!$C$5:$C$404,MATCH($A38,'04_Property_Economics'!$AX$5:$AX$404,0)),""))</f>
        <v/>
      </c>
      <c r="D38" s="24" t="str">
        <f t="array" ref="D38">IF($A38="","",IFERROR(INDEX('04_Property_Economics'!$H$5:$H$404,MATCH($A38,'04_Property_Economics'!$AX$5:$AX$404,0)),""))</f>
        <v/>
      </c>
      <c r="E38" s="25" t="str">
        <f t="array" ref="E38">IF($A38="","",IFERROR(INDEX('04_Property_Economics'!$I$5:$I$404,MATCH($A38,'04_Property_Economics'!$AX$5:$AX$404,0)),""))</f>
        <v/>
      </c>
      <c r="F38" s="25" t="str">
        <f t="array" ref="F38">IF($A38="","",IFERROR(INDEX('04_Property_Economics'!$J$5:$J$404,MATCH($A38,'04_Property_Economics'!$AX$5:$AX$404,0)),""))</f>
        <v/>
      </c>
      <c r="G38" s="26" t="str">
        <f t="array" ref="G38">IF($A38="","",IFERROR(INDEX('04_Property_Economics'!$AC$5:$AC$404,MATCH($A38,'04_Property_Economics'!$AX$5:$AX$404,0)),""))</f>
        <v/>
      </c>
      <c r="H38" s="24" t="str">
        <f t="array" ref="H38">IF($A38="","",IFERROR(INDEX('04_Property_Economics'!$AD$5:$AD$404,MATCH($A38,'04_Property_Economics'!$AX$5:$AX$404,0)),""))</f>
        <v/>
      </c>
      <c r="I38" s="24" t="str">
        <f t="array" ref="I38">IF($A38="","",IFERROR(INDEX('04_Property_Economics'!$AH$5:$AH$404,MATCH($A38,'04_Property_Economics'!$AX$5:$AX$404,0)),""))</f>
        <v/>
      </c>
      <c r="J38" s="24" t="str">
        <f t="array" ref="J38">IF($A38="","",IFERROR(INDEX('04_Property_Economics'!$AI$5:$AI$404,MATCH($A38,'04_Property_Economics'!$AX$5:$AX$404,0)),""))</f>
        <v/>
      </c>
      <c r="K38" s="24" t="str">
        <f t="array" ref="K38">IF($A38="","",IFERROR(INDEX('04_Property_Economics'!$AJ$5:$AJ$404,MATCH($A38,'04_Property_Economics'!$AX$5:$AX$404,0)),""))</f>
        <v/>
      </c>
      <c r="L38" s="24" t="str">
        <f t="array" ref="L38">IF($A38="","",IFERROR(INDEX('04_Property_Economics'!$AF$5:$AF$404,MATCH($A38,'04_Property_Economics'!$AX$5:$AX$404,0)),""))</f>
        <v/>
      </c>
      <c r="M38" s="24" t="str">
        <f t="array" ref="M38">IF($A38="","",IFERROR(INDEX('04_Property_Economics'!$U$5:$U$404,MATCH($A38,'04_Property_Economics'!$AX$5:$AX$404,0)),""))</f>
        <v/>
      </c>
      <c r="N38" s="24" t="str">
        <f t="array" ref="N38">IF($A38="","",IFERROR(INDEX('04_Property_Economics'!$W$5:$W$404,MATCH($A38,'04_Property_Economics'!$AX$5:$AX$404,0)),""))</f>
        <v/>
      </c>
      <c r="O38" s="24" t="str">
        <f t="shared" si="2"/>
        <v/>
      </c>
      <c r="P38" s="24" t="str">
        <f t="array" ref="P38">IF($A38="","",IFERROR(INDEX('04_Property_Economics'!$S$5:$S$404,MATCH($A38,'04_Property_Economics'!$AX$5:$AX$404,0)),""))</f>
        <v/>
      </c>
      <c r="Q38" s="24" t="str">
        <f t="array" ref="Q38">IF($A38="","",IFERROR(INDEX('04_Property_Economics'!$AQ$5:$AQ$404,MATCH($A38,'04_Property_Economics'!$AX$5:$AX$404,0)),""))</f>
        <v/>
      </c>
      <c r="R38" s="27" t="str">
        <f t="array" ref="R38">IF($A38="","",IFERROR(INDEX('04_Property_Economics'!$AR$5:$AR$404,MATCH($A38,'04_Property_Economics'!$AX$5:$AX$404,0)),""))</f>
        <v/>
      </c>
      <c r="S38" s="2" t="str">
        <f t="array" ref="S38">IF($A38="","",IFERROR(INDEX('04_Property_Economics'!$AS$5:$AS$404,MATCH($A38,'04_Property_Economics'!$AX$5:$AX$404,0)),""))</f>
        <v/>
      </c>
      <c r="T38" s="2" t="str">
        <f t="array" ref="T38">IF($A38="","",IFERROR(INDEX('04_Property_Economics'!$AZ$5:$AZ$404,MATCH($A38,'04_Property_Economics'!$AX$5:$AX$404,0)),""))</f>
        <v/>
      </c>
    </row>
    <row r="39" ht="15.75" customHeight="1">
      <c r="A39" s="2" t="str">
        <f t="shared" si="1"/>
        <v/>
      </c>
      <c r="B39" s="2" t="str">
        <f t="array" ref="B39">IF($A39="","",IFERROR(INDEX('04_Property_Economics'!$B$5:$B$404,MATCH($A39,'04_Property_Economics'!$AX$5:$AX$404,0)),""))</f>
        <v/>
      </c>
      <c r="C39" s="2" t="str">
        <f t="array" ref="C39">IF($A39="","",IFERROR(INDEX('04_Property_Economics'!$C$5:$C$404,MATCH($A39,'04_Property_Economics'!$AX$5:$AX$404,0)),""))</f>
        <v/>
      </c>
      <c r="D39" s="24" t="str">
        <f t="array" ref="D39">IF($A39="","",IFERROR(INDEX('04_Property_Economics'!$H$5:$H$404,MATCH($A39,'04_Property_Economics'!$AX$5:$AX$404,0)),""))</f>
        <v/>
      </c>
      <c r="E39" s="25" t="str">
        <f t="array" ref="E39">IF($A39="","",IFERROR(INDEX('04_Property_Economics'!$I$5:$I$404,MATCH($A39,'04_Property_Economics'!$AX$5:$AX$404,0)),""))</f>
        <v/>
      </c>
      <c r="F39" s="25" t="str">
        <f t="array" ref="F39">IF($A39="","",IFERROR(INDEX('04_Property_Economics'!$J$5:$J$404,MATCH($A39,'04_Property_Economics'!$AX$5:$AX$404,0)),""))</f>
        <v/>
      </c>
      <c r="G39" s="26" t="str">
        <f t="array" ref="G39">IF($A39="","",IFERROR(INDEX('04_Property_Economics'!$AC$5:$AC$404,MATCH($A39,'04_Property_Economics'!$AX$5:$AX$404,0)),""))</f>
        <v/>
      </c>
      <c r="H39" s="24" t="str">
        <f t="array" ref="H39">IF($A39="","",IFERROR(INDEX('04_Property_Economics'!$AD$5:$AD$404,MATCH($A39,'04_Property_Economics'!$AX$5:$AX$404,0)),""))</f>
        <v/>
      </c>
      <c r="I39" s="24" t="str">
        <f t="array" ref="I39">IF($A39="","",IFERROR(INDEX('04_Property_Economics'!$AH$5:$AH$404,MATCH($A39,'04_Property_Economics'!$AX$5:$AX$404,0)),""))</f>
        <v/>
      </c>
      <c r="J39" s="24" t="str">
        <f t="array" ref="J39">IF($A39="","",IFERROR(INDEX('04_Property_Economics'!$AI$5:$AI$404,MATCH($A39,'04_Property_Economics'!$AX$5:$AX$404,0)),""))</f>
        <v/>
      </c>
      <c r="K39" s="24" t="str">
        <f t="array" ref="K39">IF($A39="","",IFERROR(INDEX('04_Property_Economics'!$AJ$5:$AJ$404,MATCH($A39,'04_Property_Economics'!$AX$5:$AX$404,0)),""))</f>
        <v/>
      </c>
      <c r="L39" s="24" t="str">
        <f t="array" ref="L39">IF($A39="","",IFERROR(INDEX('04_Property_Economics'!$AF$5:$AF$404,MATCH($A39,'04_Property_Economics'!$AX$5:$AX$404,0)),""))</f>
        <v/>
      </c>
      <c r="M39" s="24" t="str">
        <f t="array" ref="M39">IF($A39="","",IFERROR(INDEX('04_Property_Economics'!$U$5:$U$404,MATCH($A39,'04_Property_Economics'!$AX$5:$AX$404,0)),""))</f>
        <v/>
      </c>
      <c r="N39" s="24" t="str">
        <f t="array" ref="N39">IF($A39="","",IFERROR(INDEX('04_Property_Economics'!$W$5:$W$404,MATCH($A39,'04_Property_Economics'!$AX$5:$AX$404,0)),""))</f>
        <v/>
      </c>
      <c r="O39" s="24" t="str">
        <f t="shared" si="2"/>
        <v/>
      </c>
      <c r="P39" s="24" t="str">
        <f t="array" ref="P39">IF($A39="","",IFERROR(INDEX('04_Property_Economics'!$S$5:$S$404,MATCH($A39,'04_Property_Economics'!$AX$5:$AX$404,0)),""))</f>
        <v/>
      </c>
      <c r="Q39" s="24" t="str">
        <f t="array" ref="Q39">IF($A39="","",IFERROR(INDEX('04_Property_Economics'!$AQ$5:$AQ$404,MATCH($A39,'04_Property_Economics'!$AX$5:$AX$404,0)),""))</f>
        <v/>
      </c>
      <c r="R39" s="27" t="str">
        <f t="array" ref="R39">IF($A39="","",IFERROR(INDEX('04_Property_Economics'!$AR$5:$AR$404,MATCH($A39,'04_Property_Economics'!$AX$5:$AX$404,0)),""))</f>
        <v/>
      </c>
      <c r="S39" s="2" t="str">
        <f t="array" ref="S39">IF($A39="","",IFERROR(INDEX('04_Property_Economics'!$AS$5:$AS$404,MATCH($A39,'04_Property_Economics'!$AX$5:$AX$404,0)),""))</f>
        <v/>
      </c>
      <c r="T39" s="2" t="str">
        <f t="array" ref="T39">IF($A39="","",IFERROR(INDEX('04_Property_Economics'!$AZ$5:$AZ$404,MATCH($A39,'04_Property_Economics'!$AX$5:$AX$404,0)),""))</f>
        <v/>
      </c>
    </row>
    <row r="40" ht="15.75" customHeight="1">
      <c r="A40" s="2" t="str">
        <f t="shared" si="1"/>
        <v/>
      </c>
      <c r="B40" s="2" t="str">
        <f t="array" ref="B40">IF($A40="","",IFERROR(INDEX('04_Property_Economics'!$B$5:$B$404,MATCH($A40,'04_Property_Economics'!$AX$5:$AX$404,0)),""))</f>
        <v/>
      </c>
      <c r="C40" s="2" t="str">
        <f t="array" ref="C40">IF($A40="","",IFERROR(INDEX('04_Property_Economics'!$C$5:$C$404,MATCH($A40,'04_Property_Economics'!$AX$5:$AX$404,0)),""))</f>
        <v/>
      </c>
      <c r="D40" s="24" t="str">
        <f t="array" ref="D40">IF($A40="","",IFERROR(INDEX('04_Property_Economics'!$H$5:$H$404,MATCH($A40,'04_Property_Economics'!$AX$5:$AX$404,0)),""))</f>
        <v/>
      </c>
      <c r="E40" s="25" t="str">
        <f t="array" ref="E40">IF($A40="","",IFERROR(INDEX('04_Property_Economics'!$I$5:$I$404,MATCH($A40,'04_Property_Economics'!$AX$5:$AX$404,0)),""))</f>
        <v/>
      </c>
      <c r="F40" s="25" t="str">
        <f t="array" ref="F40">IF($A40="","",IFERROR(INDEX('04_Property_Economics'!$J$5:$J$404,MATCH($A40,'04_Property_Economics'!$AX$5:$AX$404,0)),""))</f>
        <v/>
      </c>
      <c r="G40" s="26" t="str">
        <f t="array" ref="G40">IF($A40="","",IFERROR(INDEX('04_Property_Economics'!$AC$5:$AC$404,MATCH($A40,'04_Property_Economics'!$AX$5:$AX$404,0)),""))</f>
        <v/>
      </c>
      <c r="H40" s="24" t="str">
        <f t="array" ref="H40">IF($A40="","",IFERROR(INDEX('04_Property_Economics'!$AD$5:$AD$404,MATCH($A40,'04_Property_Economics'!$AX$5:$AX$404,0)),""))</f>
        <v/>
      </c>
      <c r="I40" s="24" t="str">
        <f t="array" ref="I40">IF($A40="","",IFERROR(INDEX('04_Property_Economics'!$AH$5:$AH$404,MATCH($A40,'04_Property_Economics'!$AX$5:$AX$404,0)),""))</f>
        <v/>
      </c>
      <c r="J40" s="24" t="str">
        <f t="array" ref="J40">IF($A40="","",IFERROR(INDEX('04_Property_Economics'!$AI$5:$AI$404,MATCH($A40,'04_Property_Economics'!$AX$5:$AX$404,0)),""))</f>
        <v/>
      </c>
      <c r="K40" s="24" t="str">
        <f t="array" ref="K40">IF($A40="","",IFERROR(INDEX('04_Property_Economics'!$AJ$5:$AJ$404,MATCH($A40,'04_Property_Economics'!$AX$5:$AX$404,0)),""))</f>
        <v/>
      </c>
      <c r="L40" s="24" t="str">
        <f t="array" ref="L40">IF($A40="","",IFERROR(INDEX('04_Property_Economics'!$AF$5:$AF$404,MATCH($A40,'04_Property_Economics'!$AX$5:$AX$404,0)),""))</f>
        <v/>
      </c>
      <c r="M40" s="24" t="str">
        <f t="array" ref="M40">IF($A40="","",IFERROR(INDEX('04_Property_Economics'!$U$5:$U$404,MATCH($A40,'04_Property_Economics'!$AX$5:$AX$404,0)),""))</f>
        <v/>
      </c>
      <c r="N40" s="24" t="str">
        <f t="array" ref="N40">IF($A40="","",IFERROR(INDEX('04_Property_Economics'!$W$5:$W$404,MATCH($A40,'04_Property_Economics'!$AX$5:$AX$404,0)),""))</f>
        <v/>
      </c>
      <c r="O40" s="24" t="str">
        <f t="shared" si="2"/>
        <v/>
      </c>
      <c r="P40" s="24" t="str">
        <f t="array" ref="P40">IF($A40="","",IFERROR(INDEX('04_Property_Economics'!$S$5:$S$404,MATCH($A40,'04_Property_Economics'!$AX$5:$AX$404,0)),""))</f>
        <v/>
      </c>
      <c r="Q40" s="24" t="str">
        <f t="array" ref="Q40">IF($A40="","",IFERROR(INDEX('04_Property_Economics'!$AQ$5:$AQ$404,MATCH($A40,'04_Property_Economics'!$AX$5:$AX$404,0)),""))</f>
        <v/>
      </c>
      <c r="R40" s="27" t="str">
        <f t="array" ref="R40">IF($A40="","",IFERROR(INDEX('04_Property_Economics'!$AR$5:$AR$404,MATCH($A40,'04_Property_Economics'!$AX$5:$AX$404,0)),""))</f>
        <v/>
      </c>
      <c r="S40" s="2" t="str">
        <f t="array" ref="S40">IF($A40="","",IFERROR(INDEX('04_Property_Economics'!$AS$5:$AS$404,MATCH($A40,'04_Property_Economics'!$AX$5:$AX$404,0)),""))</f>
        <v/>
      </c>
      <c r="T40" s="2" t="str">
        <f t="array" ref="T40">IF($A40="","",IFERROR(INDEX('04_Property_Economics'!$AZ$5:$AZ$404,MATCH($A40,'04_Property_Economics'!$AX$5:$AX$404,0)),""))</f>
        <v/>
      </c>
    </row>
    <row r="41" ht="15.75" customHeight="1">
      <c r="A41" s="2" t="str">
        <f t="shared" si="1"/>
        <v/>
      </c>
      <c r="B41" s="2" t="str">
        <f t="array" ref="B41">IF($A41="","",IFERROR(INDEX('04_Property_Economics'!$B$5:$B$404,MATCH($A41,'04_Property_Economics'!$AX$5:$AX$404,0)),""))</f>
        <v/>
      </c>
      <c r="C41" s="2" t="str">
        <f t="array" ref="C41">IF($A41="","",IFERROR(INDEX('04_Property_Economics'!$C$5:$C$404,MATCH($A41,'04_Property_Economics'!$AX$5:$AX$404,0)),""))</f>
        <v/>
      </c>
      <c r="D41" s="24" t="str">
        <f t="array" ref="D41">IF($A41="","",IFERROR(INDEX('04_Property_Economics'!$H$5:$H$404,MATCH($A41,'04_Property_Economics'!$AX$5:$AX$404,0)),""))</f>
        <v/>
      </c>
      <c r="E41" s="25" t="str">
        <f t="array" ref="E41">IF($A41="","",IFERROR(INDEX('04_Property_Economics'!$I$5:$I$404,MATCH($A41,'04_Property_Economics'!$AX$5:$AX$404,0)),""))</f>
        <v/>
      </c>
      <c r="F41" s="25" t="str">
        <f t="array" ref="F41">IF($A41="","",IFERROR(INDEX('04_Property_Economics'!$J$5:$J$404,MATCH($A41,'04_Property_Economics'!$AX$5:$AX$404,0)),""))</f>
        <v/>
      </c>
      <c r="G41" s="26" t="str">
        <f t="array" ref="G41">IF($A41="","",IFERROR(INDEX('04_Property_Economics'!$AC$5:$AC$404,MATCH($A41,'04_Property_Economics'!$AX$5:$AX$404,0)),""))</f>
        <v/>
      </c>
      <c r="H41" s="24" t="str">
        <f t="array" ref="H41">IF($A41="","",IFERROR(INDEX('04_Property_Economics'!$AD$5:$AD$404,MATCH($A41,'04_Property_Economics'!$AX$5:$AX$404,0)),""))</f>
        <v/>
      </c>
      <c r="I41" s="24" t="str">
        <f t="array" ref="I41">IF($A41="","",IFERROR(INDEX('04_Property_Economics'!$AH$5:$AH$404,MATCH($A41,'04_Property_Economics'!$AX$5:$AX$404,0)),""))</f>
        <v/>
      </c>
      <c r="J41" s="24" t="str">
        <f t="array" ref="J41">IF($A41="","",IFERROR(INDEX('04_Property_Economics'!$AI$5:$AI$404,MATCH($A41,'04_Property_Economics'!$AX$5:$AX$404,0)),""))</f>
        <v/>
      </c>
      <c r="K41" s="24" t="str">
        <f t="array" ref="K41">IF($A41="","",IFERROR(INDEX('04_Property_Economics'!$AJ$5:$AJ$404,MATCH($A41,'04_Property_Economics'!$AX$5:$AX$404,0)),""))</f>
        <v/>
      </c>
      <c r="L41" s="24" t="str">
        <f t="array" ref="L41">IF($A41="","",IFERROR(INDEX('04_Property_Economics'!$AF$5:$AF$404,MATCH($A41,'04_Property_Economics'!$AX$5:$AX$404,0)),""))</f>
        <v/>
      </c>
      <c r="M41" s="24" t="str">
        <f t="array" ref="M41">IF($A41="","",IFERROR(INDEX('04_Property_Economics'!$U$5:$U$404,MATCH($A41,'04_Property_Economics'!$AX$5:$AX$404,0)),""))</f>
        <v/>
      </c>
      <c r="N41" s="24" t="str">
        <f t="array" ref="N41">IF($A41="","",IFERROR(INDEX('04_Property_Economics'!$W$5:$W$404,MATCH($A41,'04_Property_Economics'!$AX$5:$AX$404,0)),""))</f>
        <v/>
      </c>
      <c r="O41" s="24" t="str">
        <f t="shared" si="2"/>
        <v/>
      </c>
      <c r="P41" s="24" t="str">
        <f t="array" ref="P41">IF($A41="","",IFERROR(INDEX('04_Property_Economics'!$S$5:$S$404,MATCH($A41,'04_Property_Economics'!$AX$5:$AX$404,0)),""))</f>
        <v/>
      </c>
      <c r="Q41" s="24" t="str">
        <f t="array" ref="Q41">IF($A41="","",IFERROR(INDEX('04_Property_Economics'!$AQ$5:$AQ$404,MATCH($A41,'04_Property_Economics'!$AX$5:$AX$404,0)),""))</f>
        <v/>
      </c>
      <c r="R41" s="27" t="str">
        <f t="array" ref="R41">IF($A41="","",IFERROR(INDEX('04_Property_Economics'!$AR$5:$AR$404,MATCH($A41,'04_Property_Economics'!$AX$5:$AX$404,0)),""))</f>
        <v/>
      </c>
      <c r="S41" s="2" t="str">
        <f t="array" ref="S41">IF($A41="","",IFERROR(INDEX('04_Property_Economics'!$AS$5:$AS$404,MATCH($A41,'04_Property_Economics'!$AX$5:$AX$404,0)),""))</f>
        <v/>
      </c>
      <c r="T41" s="2" t="str">
        <f t="array" ref="T41">IF($A41="","",IFERROR(INDEX('04_Property_Economics'!$AZ$5:$AZ$404,MATCH($A41,'04_Property_Economics'!$AX$5:$AX$404,0)),""))</f>
        <v/>
      </c>
    </row>
    <row r="42" ht="15.75" customHeight="1">
      <c r="A42" s="2" t="str">
        <f t="shared" si="1"/>
        <v/>
      </c>
      <c r="B42" s="2" t="str">
        <f t="array" ref="B42">IF($A42="","",IFERROR(INDEX('04_Property_Economics'!$B$5:$B$404,MATCH($A42,'04_Property_Economics'!$AX$5:$AX$404,0)),""))</f>
        <v/>
      </c>
      <c r="C42" s="2" t="str">
        <f t="array" ref="C42">IF($A42="","",IFERROR(INDEX('04_Property_Economics'!$C$5:$C$404,MATCH($A42,'04_Property_Economics'!$AX$5:$AX$404,0)),""))</f>
        <v/>
      </c>
      <c r="D42" s="24" t="str">
        <f t="array" ref="D42">IF($A42="","",IFERROR(INDEX('04_Property_Economics'!$H$5:$H$404,MATCH($A42,'04_Property_Economics'!$AX$5:$AX$404,0)),""))</f>
        <v/>
      </c>
      <c r="E42" s="25" t="str">
        <f t="array" ref="E42">IF($A42="","",IFERROR(INDEX('04_Property_Economics'!$I$5:$I$404,MATCH($A42,'04_Property_Economics'!$AX$5:$AX$404,0)),""))</f>
        <v/>
      </c>
      <c r="F42" s="25" t="str">
        <f t="array" ref="F42">IF($A42="","",IFERROR(INDEX('04_Property_Economics'!$J$5:$J$404,MATCH($A42,'04_Property_Economics'!$AX$5:$AX$404,0)),""))</f>
        <v/>
      </c>
      <c r="G42" s="26" t="str">
        <f t="array" ref="G42">IF($A42="","",IFERROR(INDEX('04_Property_Economics'!$AC$5:$AC$404,MATCH($A42,'04_Property_Economics'!$AX$5:$AX$404,0)),""))</f>
        <v/>
      </c>
      <c r="H42" s="24" t="str">
        <f t="array" ref="H42">IF($A42="","",IFERROR(INDEX('04_Property_Economics'!$AD$5:$AD$404,MATCH($A42,'04_Property_Economics'!$AX$5:$AX$404,0)),""))</f>
        <v/>
      </c>
      <c r="I42" s="24" t="str">
        <f t="array" ref="I42">IF($A42="","",IFERROR(INDEX('04_Property_Economics'!$AH$5:$AH$404,MATCH($A42,'04_Property_Economics'!$AX$5:$AX$404,0)),""))</f>
        <v/>
      </c>
      <c r="J42" s="24" t="str">
        <f t="array" ref="J42">IF($A42="","",IFERROR(INDEX('04_Property_Economics'!$AI$5:$AI$404,MATCH($A42,'04_Property_Economics'!$AX$5:$AX$404,0)),""))</f>
        <v/>
      </c>
      <c r="K42" s="24" t="str">
        <f t="array" ref="K42">IF($A42="","",IFERROR(INDEX('04_Property_Economics'!$AJ$5:$AJ$404,MATCH($A42,'04_Property_Economics'!$AX$5:$AX$404,0)),""))</f>
        <v/>
      </c>
      <c r="L42" s="24" t="str">
        <f t="array" ref="L42">IF($A42="","",IFERROR(INDEX('04_Property_Economics'!$AF$5:$AF$404,MATCH($A42,'04_Property_Economics'!$AX$5:$AX$404,0)),""))</f>
        <v/>
      </c>
      <c r="M42" s="24" t="str">
        <f t="array" ref="M42">IF($A42="","",IFERROR(INDEX('04_Property_Economics'!$U$5:$U$404,MATCH($A42,'04_Property_Economics'!$AX$5:$AX$404,0)),""))</f>
        <v/>
      </c>
      <c r="N42" s="24" t="str">
        <f t="array" ref="N42">IF($A42="","",IFERROR(INDEX('04_Property_Economics'!$W$5:$W$404,MATCH($A42,'04_Property_Economics'!$AX$5:$AX$404,0)),""))</f>
        <v/>
      </c>
      <c r="O42" s="24" t="str">
        <f t="shared" si="2"/>
        <v/>
      </c>
      <c r="P42" s="24" t="str">
        <f t="array" ref="P42">IF($A42="","",IFERROR(INDEX('04_Property_Economics'!$S$5:$S$404,MATCH($A42,'04_Property_Economics'!$AX$5:$AX$404,0)),""))</f>
        <v/>
      </c>
      <c r="Q42" s="24" t="str">
        <f t="array" ref="Q42">IF($A42="","",IFERROR(INDEX('04_Property_Economics'!$AQ$5:$AQ$404,MATCH($A42,'04_Property_Economics'!$AX$5:$AX$404,0)),""))</f>
        <v/>
      </c>
      <c r="R42" s="27" t="str">
        <f t="array" ref="R42">IF($A42="","",IFERROR(INDEX('04_Property_Economics'!$AR$5:$AR$404,MATCH($A42,'04_Property_Economics'!$AX$5:$AX$404,0)),""))</f>
        <v/>
      </c>
      <c r="S42" s="2" t="str">
        <f t="array" ref="S42">IF($A42="","",IFERROR(INDEX('04_Property_Economics'!$AS$5:$AS$404,MATCH($A42,'04_Property_Economics'!$AX$5:$AX$404,0)),""))</f>
        <v/>
      </c>
      <c r="T42" s="2" t="str">
        <f t="array" ref="T42">IF($A42="","",IFERROR(INDEX('04_Property_Economics'!$AZ$5:$AZ$404,MATCH($A42,'04_Property_Economics'!$AX$5:$AX$404,0)),""))</f>
        <v/>
      </c>
    </row>
    <row r="43" ht="15.75" customHeight="1">
      <c r="A43" s="2" t="str">
        <f t="shared" si="1"/>
        <v/>
      </c>
      <c r="B43" s="2" t="str">
        <f t="array" ref="B43">IF($A43="","",IFERROR(INDEX('04_Property_Economics'!$B$5:$B$404,MATCH($A43,'04_Property_Economics'!$AX$5:$AX$404,0)),""))</f>
        <v/>
      </c>
      <c r="C43" s="2" t="str">
        <f t="array" ref="C43">IF($A43="","",IFERROR(INDEX('04_Property_Economics'!$C$5:$C$404,MATCH($A43,'04_Property_Economics'!$AX$5:$AX$404,0)),""))</f>
        <v/>
      </c>
      <c r="D43" s="24" t="str">
        <f t="array" ref="D43">IF($A43="","",IFERROR(INDEX('04_Property_Economics'!$H$5:$H$404,MATCH($A43,'04_Property_Economics'!$AX$5:$AX$404,0)),""))</f>
        <v/>
      </c>
      <c r="E43" s="25" t="str">
        <f t="array" ref="E43">IF($A43="","",IFERROR(INDEX('04_Property_Economics'!$I$5:$I$404,MATCH($A43,'04_Property_Economics'!$AX$5:$AX$404,0)),""))</f>
        <v/>
      </c>
      <c r="F43" s="25" t="str">
        <f t="array" ref="F43">IF($A43="","",IFERROR(INDEX('04_Property_Economics'!$J$5:$J$404,MATCH($A43,'04_Property_Economics'!$AX$5:$AX$404,0)),""))</f>
        <v/>
      </c>
      <c r="G43" s="26" t="str">
        <f t="array" ref="G43">IF($A43="","",IFERROR(INDEX('04_Property_Economics'!$AC$5:$AC$404,MATCH($A43,'04_Property_Economics'!$AX$5:$AX$404,0)),""))</f>
        <v/>
      </c>
      <c r="H43" s="24" t="str">
        <f t="array" ref="H43">IF($A43="","",IFERROR(INDEX('04_Property_Economics'!$AD$5:$AD$404,MATCH($A43,'04_Property_Economics'!$AX$5:$AX$404,0)),""))</f>
        <v/>
      </c>
      <c r="I43" s="24" t="str">
        <f t="array" ref="I43">IF($A43="","",IFERROR(INDEX('04_Property_Economics'!$AH$5:$AH$404,MATCH($A43,'04_Property_Economics'!$AX$5:$AX$404,0)),""))</f>
        <v/>
      </c>
      <c r="J43" s="24" t="str">
        <f t="array" ref="J43">IF($A43="","",IFERROR(INDEX('04_Property_Economics'!$AI$5:$AI$404,MATCH($A43,'04_Property_Economics'!$AX$5:$AX$404,0)),""))</f>
        <v/>
      </c>
      <c r="K43" s="24" t="str">
        <f t="array" ref="K43">IF($A43="","",IFERROR(INDEX('04_Property_Economics'!$AJ$5:$AJ$404,MATCH($A43,'04_Property_Economics'!$AX$5:$AX$404,0)),""))</f>
        <v/>
      </c>
      <c r="L43" s="24" t="str">
        <f t="array" ref="L43">IF($A43="","",IFERROR(INDEX('04_Property_Economics'!$AF$5:$AF$404,MATCH($A43,'04_Property_Economics'!$AX$5:$AX$404,0)),""))</f>
        <v/>
      </c>
      <c r="M43" s="24" t="str">
        <f t="array" ref="M43">IF($A43="","",IFERROR(INDEX('04_Property_Economics'!$U$5:$U$404,MATCH($A43,'04_Property_Economics'!$AX$5:$AX$404,0)),""))</f>
        <v/>
      </c>
      <c r="N43" s="24" t="str">
        <f t="array" ref="N43">IF($A43="","",IFERROR(INDEX('04_Property_Economics'!$W$5:$W$404,MATCH($A43,'04_Property_Economics'!$AX$5:$AX$404,0)),""))</f>
        <v/>
      </c>
      <c r="O43" s="24" t="str">
        <f t="shared" si="2"/>
        <v/>
      </c>
      <c r="P43" s="24" t="str">
        <f t="array" ref="P43">IF($A43="","",IFERROR(INDEX('04_Property_Economics'!$S$5:$S$404,MATCH($A43,'04_Property_Economics'!$AX$5:$AX$404,0)),""))</f>
        <v/>
      </c>
      <c r="Q43" s="24" t="str">
        <f t="array" ref="Q43">IF($A43="","",IFERROR(INDEX('04_Property_Economics'!$AQ$5:$AQ$404,MATCH($A43,'04_Property_Economics'!$AX$5:$AX$404,0)),""))</f>
        <v/>
      </c>
      <c r="R43" s="27" t="str">
        <f t="array" ref="R43">IF($A43="","",IFERROR(INDEX('04_Property_Economics'!$AR$5:$AR$404,MATCH($A43,'04_Property_Economics'!$AX$5:$AX$404,0)),""))</f>
        <v/>
      </c>
      <c r="S43" s="2" t="str">
        <f t="array" ref="S43">IF($A43="","",IFERROR(INDEX('04_Property_Economics'!$AS$5:$AS$404,MATCH($A43,'04_Property_Economics'!$AX$5:$AX$404,0)),""))</f>
        <v/>
      </c>
      <c r="T43" s="2" t="str">
        <f t="array" ref="T43">IF($A43="","",IFERROR(INDEX('04_Property_Economics'!$AZ$5:$AZ$404,MATCH($A43,'04_Property_Economics'!$AX$5:$AX$404,0)),""))</f>
        <v/>
      </c>
    </row>
    <row r="44" ht="15.75" customHeight="1">
      <c r="A44" s="2" t="str">
        <f t="shared" si="1"/>
        <v/>
      </c>
      <c r="B44" s="2" t="str">
        <f t="array" ref="B44">IF($A44="","",IFERROR(INDEX('04_Property_Economics'!$B$5:$B$404,MATCH($A44,'04_Property_Economics'!$AX$5:$AX$404,0)),""))</f>
        <v/>
      </c>
      <c r="C44" s="2" t="str">
        <f t="array" ref="C44">IF($A44="","",IFERROR(INDEX('04_Property_Economics'!$C$5:$C$404,MATCH($A44,'04_Property_Economics'!$AX$5:$AX$404,0)),""))</f>
        <v/>
      </c>
      <c r="D44" s="24" t="str">
        <f t="array" ref="D44">IF($A44="","",IFERROR(INDEX('04_Property_Economics'!$H$5:$H$404,MATCH($A44,'04_Property_Economics'!$AX$5:$AX$404,0)),""))</f>
        <v/>
      </c>
      <c r="E44" s="25" t="str">
        <f t="array" ref="E44">IF($A44="","",IFERROR(INDEX('04_Property_Economics'!$I$5:$I$404,MATCH($A44,'04_Property_Economics'!$AX$5:$AX$404,0)),""))</f>
        <v/>
      </c>
      <c r="F44" s="25" t="str">
        <f t="array" ref="F44">IF($A44="","",IFERROR(INDEX('04_Property_Economics'!$J$5:$J$404,MATCH($A44,'04_Property_Economics'!$AX$5:$AX$404,0)),""))</f>
        <v/>
      </c>
      <c r="G44" s="26" t="str">
        <f t="array" ref="G44">IF($A44="","",IFERROR(INDEX('04_Property_Economics'!$AC$5:$AC$404,MATCH($A44,'04_Property_Economics'!$AX$5:$AX$404,0)),""))</f>
        <v/>
      </c>
      <c r="H44" s="24" t="str">
        <f t="array" ref="H44">IF($A44="","",IFERROR(INDEX('04_Property_Economics'!$AD$5:$AD$404,MATCH($A44,'04_Property_Economics'!$AX$5:$AX$404,0)),""))</f>
        <v/>
      </c>
      <c r="I44" s="24" t="str">
        <f t="array" ref="I44">IF($A44="","",IFERROR(INDEX('04_Property_Economics'!$AH$5:$AH$404,MATCH($A44,'04_Property_Economics'!$AX$5:$AX$404,0)),""))</f>
        <v/>
      </c>
      <c r="J44" s="24" t="str">
        <f t="array" ref="J44">IF($A44="","",IFERROR(INDEX('04_Property_Economics'!$AI$5:$AI$404,MATCH($A44,'04_Property_Economics'!$AX$5:$AX$404,0)),""))</f>
        <v/>
      </c>
      <c r="K44" s="24" t="str">
        <f t="array" ref="K44">IF($A44="","",IFERROR(INDEX('04_Property_Economics'!$AJ$5:$AJ$404,MATCH($A44,'04_Property_Economics'!$AX$5:$AX$404,0)),""))</f>
        <v/>
      </c>
      <c r="L44" s="24" t="str">
        <f t="array" ref="L44">IF($A44="","",IFERROR(INDEX('04_Property_Economics'!$AF$5:$AF$404,MATCH($A44,'04_Property_Economics'!$AX$5:$AX$404,0)),""))</f>
        <v/>
      </c>
      <c r="M44" s="24" t="str">
        <f t="array" ref="M44">IF($A44="","",IFERROR(INDEX('04_Property_Economics'!$U$5:$U$404,MATCH($A44,'04_Property_Economics'!$AX$5:$AX$404,0)),""))</f>
        <v/>
      </c>
      <c r="N44" s="24" t="str">
        <f t="array" ref="N44">IF($A44="","",IFERROR(INDEX('04_Property_Economics'!$W$5:$W$404,MATCH($A44,'04_Property_Economics'!$AX$5:$AX$404,0)),""))</f>
        <v/>
      </c>
      <c r="O44" s="24" t="str">
        <f t="shared" si="2"/>
        <v/>
      </c>
      <c r="P44" s="24" t="str">
        <f t="array" ref="P44">IF($A44="","",IFERROR(INDEX('04_Property_Economics'!$S$5:$S$404,MATCH($A44,'04_Property_Economics'!$AX$5:$AX$404,0)),""))</f>
        <v/>
      </c>
      <c r="Q44" s="24" t="str">
        <f t="array" ref="Q44">IF($A44="","",IFERROR(INDEX('04_Property_Economics'!$AQ$5:$AQ$404,MATCH($A44,'04_Property_Economics'!$AX$5:$AX$404,0)),""))</f>
        <v/>
      </c>
      <c r="R44" s="27" t="str">
        <f t="array" ref="R44">IF($A44="","",IFERROR(INDEX('04_Property_Economics'!$AR$5:$AR$404,MATCH($A44,'04_Property_Economics'!$AX$5:$AX$404,0)),""))</f>
        <v/>
      </c>
      <c r="S44" s="2" t="str">
        <f t="array" ref="S44">IF($A44="","",IFERROR(INDEX('04_Property_Economics'!$AS$5:$AS$404,MATCH($A44,'04_Property_Economics'!$AX$5:$AX$404,0)),""))</f>
        <v/>
      </c>
      <c r="T44" s="2" t="str">
        <f t="array" ref="T44">IF($A44="","",IFERROR(INDEX('04_Property_Economics'!$AZ$5:$AZ$404,MATCH($A44,'04_Property_Economics'!$AX$5:$AX$404,0)),""))</f>
        <v/>
      </c>
    </row>
    <row r="45" ht="15.75" customHeight="1">
      <c r="A45" s="2" t="str">
        <f t="shared" si="1"/>
        <v/>
      </c>
      <c r="B45" s="2" t="str">
        <f t="array" ref="B45">IF($A45="","",IFERROR(INDEX('04_Property_Economics'!$B$5:$B$404,MATCH($A45,'04_Property_Economics'!$AX$5:$AX$404,0)),""))</f>
        <v/>
      </c>
      <c r="C45" s="2" t="str">
        <f t="array" ref="C45">IF($A45="","",IFERROR(INDEX('04_Property_Economics'!$C$5:$C$404,MATCH($A45,'04_Property_Economics'!$AX$5:$AX$404,0)),""))</f>
        <v/>
      </c>
      <c r="D45" s="24" t="str">
        <f t="array" ref="D45">IF($A45="","",IFERROR(INDEX('04_Property_Economics'!$H$5:$H$404,MATCH($A45,'04_Property_Economics'!$AX$5:$AX$404,0)),""))</f>
        <v/>
      </c>
      <c r="E45" s="25" t="str">
        <f t="array" ref="E45">IF($A45="","",IFERROR(INDEX('04_Property_Economics'!$I$5:$I$404,MATCH($A45,'04_Property_Economics'!$AX$5:$AX$404,0)),""))</f>
        <v/>
      </c>
      <c r="F45" s="25" t="str">
        <f t="array" ref="F45">IF($A45="","",IFERROR(INDEX('04_Property_Economics'!$J$5:$J$404,MATCH($A45,'04_Property_Economics'!$AX$5:$AX$404,0)),""))</f>
        <v/>
      </c>
      <c r="G45" s="26" t="str">
        <f t="array" ref="G45">IF($A45="","",IFERROR(INDEX('04_Property_Economics'!$AC$5:$AC$404,MATCH($A45,'04_Property_Economics'!$AX$5:$AX$404,0)),""))</f>
        <v/>
      </c>
      <c r="H45" s="24" t="str">
        <f t="array" ref="H45">IF($A45="","",IFERROR(INDEX('04_Property_Economics'!$AD$5:$AD$404,MATCH($A45,'04_Property_Economics'!$AX$5:$AX$404,0)),""))</f>
        <v/>
      </c>
      <c r="I45" s="24" t="str">
        <f t="array" ref="I45">IF($A45="","",IFERROR(INDEX('04_Property_Economics'!$AH$5:$AH$404,MATCH($A45,'04_Property_Economics'!$AX$5:$AX$404,0)),""))</f>
        <v/>
      </c>
      <c r="J45" s="24" t="str">
        <f t="array" ref="J45">IF($A45="","",IFERROR(INDEX('04_Property_Economics'!$AI$5:$AI$404,MATCH($A45,'04_Property_Economics'!$AX$5:$AX$404,0)),""))</f>
        <v/>
      </c>
      <c r="K45" s="24" t="str">
        <f t="array" ref="K45">IF($A45="","",IFERROR(INDEX('04_Property_Economics'!$AJ$5:$AJ$404,MATCH($A45,'04_Property_Economics'!$AX$5:$AX$404,0)),""))</f>
        <v/>
      </c>
      <c r="L45" s="24" t="str">
        <f t="array" ref="L45">IF($A45="","",IFERROR(INDEX('04_Property_Economics'!$AF$5:$AF$404,MATCH($A45,'04_Property_Economics'!$AX$5:$AX$404,0)),""))</f>
        <v/>
      </c>
      <c r="M45" s="24" t="str">
        <f t="array" ref="M45">IF($A45="","",IFERROR(INDEX('04_Property_Economics'!$U$5:$U$404,MATCH($A45,'04_Property_Economics'!$AX$5:$AX$404,0)),""))</f>
        <v/>
      </c>
      <c r="N45" s="24" t="str">
        <f t="array" ref="N45">IF($A45="","",IFERROR(INDEX('04_Property_Economics'!$W$5:$W$404,MATCH($A45,'04_Property_Economics'!$AX$5:$AX$404,0)),""))</f>
        <v/>
      </c>
      <c r="O45" s="24" t="str">
        <f t="shared" si="2"/>
        <v/>
      </c>
      <c r="P45" s="24" t="str">
        <f t="array" ref="P45">IF($A45="","",IFERROR(INDEX('04_Property_Economics'!$S$5:$S$404,MATCH($A45,'04_Property_Economics'!$AX$5:$AX$404,0)),""))</f>
        <v/>
      </c>
      <c r="Q45" s="24" t="str">
        <f t="array" ref="Q45">IF($A45="","",IFERROR(INDEX('04_Property_Economics'!$AQ$5:$AQ$404,MATCH($A45,'04_Property_Economics'!$AX$5:$AX$404,0)),""))</f>
        <v/>
      </c>
      <c r="R45" s="27" t="str">
        <f t="array" ref="R45">IF($A45="","",IFERROR(INDEX('04_Property_Economics'!$AR$5:$AR$404,MATCH($A45,'04_Property_Economics'!$AX$5:$AX$404,0)),""))</f>
        <v/>
      </c>
      <c r="S45" s="2" t="str">
        <f t="array" ref="S45">IF($A45="","",IFERROR(INDEX('04_Property_Economics'!$AS$5:$AS$404,MATCH($A45,'04_Property_Economics'!$AX$5:$AX$404,0)),""))</f>
        <v/>
      </c>
      <c r="T45" s="2" t="str">
        <f t="array" ref="T45">IF($A45="","",IFERROR(INDEX('04_Property_Economics'!$AZ$5:$AZ$404,MATCH($A45,'04_Property_Economics'!$AX$5:$AX$404,0)),""))</f>
        <v/>
      </c>
    </row>
    <row r="46" ht="15.75" customHeight="1">
      <c r="A46" s="2" t="str">
        <f t="shared" si="1"/>
        <v/>
      </c>
      <c r="B46" s="2" t="str">
        <f t="array" ref="B46">IF($A46="","",IFERROR(INDEX('04_Property_Economics'!$B$5:$B$404,MATCH($A46,'04_Property_Economics'!$AX$5:$AX$404,0)),""))</f>
        <v/>
      </c>
      <c r="C46" s="2" t="str">
        <f t="array" ref="C46">IF($A46="","",IFERROR(INDEX('04_Property_Economics'!$C$5:$C$404,MATCH($A46,'04_Property_Economics'!$AX$5:$AX$404,0)),""))</f>
        <v/>
      </c>
      <c r="D46" s="24" t="str">
        <f t="array" ref="D46">IF($A46="","",IFERROR(INDEX('04_Property_Economics'!$H$5:$H$404,MATCH($A46,'04_Property_Economics'!$AX$5:$AX$404,0)),""))</f>
        <v/>
      </c>
      <c r="E46" s="25" t="str">
        <f t="array" ref="E46">IF($A46="","",IFERROR(INDEX('04_Property_Economics'!$I$5:$I$404,MATCH($A46,'04_Property_Economics'!$AX$5:$AX$404,0)),""))</f>
        <v/>
      </c>
      <c r="F46" s="25" t="str">
        <f t="array" ref="F46">IF($A46="","",IFERROR(INDEX('04_Property_Economics'!$J$5:$J$404,MATCH($A46,'04_Property_Economics'!$AX$5:$AX$404,0)),""))</f>
        <v/>
      </c>
      <c r="G46" s="26" t="str">
        <f t="array" ref="G46">IF($A46="","",IFERROR(INDEX('04_Property_Economics'!$AC$5:$AC$404,MATCH($A46,'04_Property_Economics'!$AX$5:$AX$404,0)),""))</f>
        <v/>
      </c>
      <c r="H46" s="24" t="str">
        <f t="array" ref="H46">IF($A46="","",IFERROR(INDEX('04_Property_Economics'!$AD$5:$AD$404,MATCH($A46,'04_Property_Economics'!$AX$5:$AX$404,0)),""))</f>
        <v/>
      </c>
      <c r="I46" s="24" t="str">
        <f t="array" ref="I46">IF($A46="","",IFERROR(INDEX('04_Property_Economics'!$AH$5:$AH$404,MATCH($A46,'04_Property_Economics'!$AX$5:$AX$404,0)),""))</f>
        <v/>
      </c>
      <c r="J46" s="24" t="str">
        <f t="array" ref="J46">IF($A46="","",IFERROR(INDEX('04_Property_Economics'!$AI$5:$AI$404,MATCH($A46,'04_Property_Economics'!$AX$5:$AX$404,0)),""))</f>
        <v/>
      </c>
      <c r="K46" s="24" t="str">
        <f t="array" ref="K46">IF($A46="","",IFERROR(INDEX('04_Property_Economics'!$AJ$5:$AJ$404,MATCH($A46,'04_Property_Economics'!$AX$5:$AX$404,0)),""))</f>
        <v/>
      </c>
      <c r="L46" s="24" t="str">
        <f t="array" ref="L46">IF($A46="","",IFERROR(INDEX('04_Property_Economics'!$AF$5:$AF$404,MATCH($A46,'04_Property_Economics'!$AX$5:$AX$404,0)),""))</f>
        <v/>
      </c>
      <c r="M46" s="24" t="str">
        <f t="array" ref="M46">IF($A46="","",IFERROR(INDEX('04_Property_Economics'!$U$5:$U$404,MATCH($A46,'04_Property_Economics'!$AX$5:$AX$404,0)),""))</f>
        <v/>
      </c>
      <c r="N46" s="24" t="str">
        <f t="array" ref="N46">IF($A46="","",IFERROR(INDEX('04_Property_Economics'!$W$5:$W$404,MATCH($A46,'04_Property_Economics'!$AX$5:$AX$404,0)),""))</f>
        <v/>
      </c>
      <c r="O46" s="24" t="str">
        <f t="shared" si="2"/>
        <v/>
      </c>
      <c r="P46" s="24" t="str">
        <f t="array" ref="P46">IF($A46="","",IFERROR(INDEX('04_Property_Economics'!$S$5:$S$404,MATCH($A46,'04_Property_Economics'!$AX$5:$AX$404,0)),""))</f>
        <v/>
      </c>
      <c r="Q46" s="24" t="str">
        <f t="array" ref="Q46">IF($A46="","",IFERROR(INDEX('04_Property_Economics'!$AQ$5:$AQ$404,MATCH($A46,'04_Property_Economics'!$AX$5:$AX$404,0)),""))</f>
        <v/>
      </c>
      <c r="R46" s="27" t="str">
        <f t="array" ref="R46">IF($A46="","",IFERROR(INDEX('04_Property_Economics'!$AR$5:$AR$404,MATCH($A46,'04_Property_Economics'!$AX$5:$AX$404,0)),""))</f>
        <v/>
      </c>
      <c r="S46" s="2" t="str">
        <f t="array" ref="S46">IF($A46="","",IFERROR(INDEX('04_Property_Economics'!$AS$5:$AS$404,MATCH($A46,'04_Property_Economics'!$AX$5:$AX$404,0)),""))</f>
        <v/>
      </c>
      <c r="T46" s="2" t="str">
        <f t="array" ref="T46">IF($A46="","",IFERROR(INDEX('04_Property_Economics'!$AZ$5:$AZ$404,MATCH($A46,'04_Property_Economics'!$AX$5:$AX$404,0)),""))</f>
        <v/>
      </c>
    </row>
    <row r="47" ht="15.75" customHeight="1">
      <c r="A47" s="2" t="str">
        <f t="shared" si="1"/>
        <v/>
      </c>
      <c r="B47" s="2" t="str">
        <f t="array" ref="B47">IF($A47="","",IFERROR(INDEX('04_Property_Economics'!$B$5:$B$404,MATCH($A47,'04_Property_Economics'!$AX$5:$AX$404,0)),""))</f>
        <v/>
      </c>
      <c r="C47" s="2" t="str">
        <f t="array" ref="C47">IF($A47="","",IFERROR(INDEX('04_Property_Economics'!$C$5:$C$404,MATCH($A47,'04_Property_Economics'!$AX$5:$AX$404,0)),""))</f>
        <v/>
      </c>
      <c r="D47" s="24" t="str">
        <f t="array" ref="D47">IF($A47="","",IFERROR(INDEX('04_Property_Economics'!$H$5:$H$404,MATCH($A47,'04_Property_Economics'!$AX$5:$AX$404,0)),""))</f>
        <v/>
      </c>
      <c r="E47" s="25" t="str">
        <f t="array" ref="E47">IF($A47="","",IFERROR(INDEX('04_Property_Economics'!$I$5:$I$404,MATCH($A47,'04_Property_Economics'!$AX$5:$AX$404,0)),""))</f>
        <v/>
      </c>
      <c r="F47" s="25" t="str">
        <f t="array" ref="F47">IF($A47="","",IFERROR(INDEX('04_Property_Economics'!$J$5:$J$404,MATCH($A47,'04_Property_Economics'!$AX$5:$AX$404,0)),""))</f>
        <v/>
      </c>
      <c r="G47" s="26" t="str">
        <f t="array" ref="G47">IF($A47="","",IFERROR(INDEX('04_Property_Economics'!$AC$5:$AC$404,MATCH($A47,'04_Property_Economics'!$AX$5:$AX$404,0)),""))</f>
        <v/>
      </c>
      <c r="H47" s="24" t="str">
        <f t="array" ref="H47">IF($A47="","",IFERROR(INDEX('04_Property_Economics'!$AD$5:$AD$404,MATCH($A47,'04_Property_Economics'!$AX$5:$AX$404,0)),""))</f>
        <v/>
      </c>
      <c r="I47" s="24" t="str">
        <f t="array" ref="I47">IF($A47="","",IFERROR(INDEX('04_Property_Economics'!$AH$5:$AH$404,MATCH($A47,'04_Property_Economics'!$AX$5:$AX$404,0)),""))</f>
        <v/>
      </c>
      <c r="J47" s="24" t="str">
        <f t="array" ref="J47">IF($A47="","",IFERROR(INDEX('04_Property_Economics'!$AI$5:$AI$404,MATCH($A47,'04_Property_Economics'!$AX$5:$AX$404,0)),""))</f>
        <v/>
      </c>
      <c r="K47" s="24" t="str">
        <f t="array" ref="K47">IF($A47="","",IFERROR(INDEX('04_Property_Economics'!$AJ$5:$AJ$404,MATCH($A47,'04_Property_Economics'!$AX$5:$AX$404,0)),""))</f>
        <v/>
      </c>
      <c r="L47" s="24" t="str">
        <f t="array" ref="L47">IF($A47="","",IFERROR(INDEX('04_Property_Economics'!$AF$5:$AF$404,MATCH($A47,'04_Property_Economics'!$AX$5:$AX$404,0)),""))</f>
        <v/>
      </c>
      <c r="M47" s="24" t="str">
        <f t="array" ref="M47">IF($A47="","",IFERROR(INDEX('04_Property_Economics'!$U$5:$U$404,MATCH($A47,'04_Property_Economics'!$AX$5:$AX$404,0)),""))</f>
        <v/>
      </c>
      <c r="N47" s="24" t="str">
        <f t="array" ref="N47">IF($A47="","",IFERROR(INDEX('04_Property_Economics'!$W$5:$W$404,MATCH($A47,'04_Property_Economics'!$AX$5:$AX$404,0)),""))</f>
        <v/>
      </c>
      <c r="O47" s="24" t="str">
        <f t="shared" si="2"/>
        <v/>
      </c>
      <c r="P47" s="24" t="str">
        <f t="array" ref="P47">IF($A47="","",IFERROR(INDEX('04_Property_Economics'!$S$5:$S$404,MATCH($A47,'04_Property_Economics'!$AX$5:$AX$404,0)),""))</f>
        <v/>
      </c>
      <c r="Q47" s="24" t="str">
        <f t="array" ref="Q47">IF($A47="","",IFERROR(INDEX('04_Property_Economics'!$AQ$5:$AQ$404,MATCH($A47,'04_Property_Economics'!$AX$5:$AX$404,0)),""))</f>
        <v/>
      </c>
      <c r="R47" s="27" t="str">
        <f t="array" ref="R47">IF($A47="","",IFERROR(INDEX('04_Property_Economics'!$AR$5:$AR$404,MATCH($A47,'04_Property_Economics'!$AX$5:$AX$404,0)),""))</f>
        <v/>
      </c>
      <c r="S47" s="2" t="str">
        <f t="array" ref="S47">IF($A47="","",IFERROR(INDEX('04_Property_Economics'!$AS$5:$AS$404,MATCH($A47,'04_Property_Economics'!$AX$5:$AX$404,0)),""))</f>
        <v/>
      </c>
      <c r="T47" s="2" t="str">
        <f t="array" ref="T47">IF($A47="","",IFERROR(INDEX('04_Property_Economics'!$AZ$5:$AZ$404,MATCH($A47,'04_Property_Economics'!$AX$5:$AX$404,0)),""))</f>
        <v/>
      </c>
    </row>
    <row r="48" ht="15.75" customHeight="1">
      <c r="A48" s="2" t="str">
        <f t="shared" si="1"/>
        <v/>
      </c>
      <c r="B48" s="2" t="str">
        <f t="array" ref="B48">IF($A48="","",IFERROR(INDEX('04_Property_Economics'!$B$5:$B$404,MATCH($A48,'04_Property_Economics'!$AX$5:$AX$404,0)),""))</f>
        <v/>
      </c>
      <c r="C48" s="2" t="str">
        <f t="array" ref="C48">IF($A48="","",IFERROR(INDEX('04_Property_Economics'!$C$5:$C$404,MATCH($A48,'04_Property_Economics'!$AX$5:$AX$404,0)),""))</f>
        <v/>
      </c>
      <c r="D48" s="24" t="str">
        <f t="array" ref="D48">IF($A48="","",IFERROR(INDEX('04_Property_Economics'!$H$5:$H$404,MATCH($A48,'04_Property_Economics'!$AX$5:$AX$404,0)),""))</f>
        <v/>
      </c>
      <c r="E48" s="25" t="str">
        <f t="array" ref="E48">IF($A48="","",IFERROR(INDEX('04_Property_Economics'!$I$5:$I$404,MATCH($A48,'04_Property_Economics'!$AX$5:$AX$404,0)),""))</f>
        <v/>
      </c>
      <c r="F48" s="25" t="str">
        <f t="array" ref="F48">IF($A48="","",IFERROR(INDEX('04_Property_Economics'!$J$5:$J$404,MATCH($A48,'04_Property_Economics'!$AX$5:$AX$404,0)),""))</f>
        <v/>
      </c>
      <c r="G48" s="26" t="str">
        <f t="array" ref="G48">IF($A48="","",IFERROR(INDEX('04_Property_Economics'!$AC$5:$AC$404,MATCH($A48,'04_Property_Economics'!$AX$5:$AX$404,0)),""))</f>
        <v/>
      </c>
      <c r="H48" s="24" t="str">
        <f t="array" ref="H48">IF($A48="","",IFERROR(INDEX('04_Property_Economics'!$AD$5:$AD$404,MATCH($A48,'04_Property_Economics'!$AX$5:$AX$404,0)),""))</f>
        <v/>
      </c>
      <c r="I48" s="24" t="str">
        <f t="array" ref="I48">IF($A48="","",IFERROR(INDEX('04_Property_Economics'!$AH$5:$AH$404,MATCH($A48,'04_Property_Economics'!$AX$5:$AX$404,0)),""))</f>
        <v/>
      </c>
      <c r="J48" s="24" t="str">
        <f t="array" ref="J48">IF($A48="","",IFERROR(INDEX('04_Property_Economics'!$AI$5:$AI$404,MATCH($A48,'04_Property_Economics'!$AX$5:$AX$404,0)),""))</f>
        <v/>
      </c>
      <c r="K48" s="24" t="str">
        <f t="array" ref="K48">IF($A48="","",IFERROR(INDEX('04_Property_Economics'!$AJ$5:$AJ$404,MATCH($A48,'04_Property_Economics'!$AX$5:$AX$404,0)),""))</f>
        <v/>
      </c>
      <c r="L48" s="24" t="str">
        <f t="array" ref="L48">IF($A48="","",IFERROR(INDEX('04_Property_Economics'!$AF$5:$AF$404,MATCH($A48,'04_Property_Economics'!$AX$5:$AX$404,0)),""))</f>
        <v/>
      </c>
      <c r="M48" s="24" t="str">
        <f t="array" ref="M48">IF($A48="","",IFERROR(INDEX('04_Property_Economics'!$U$5:$U$404,MATCH($A48,'04_Property_Economics'!$AX$5:$AX$404,0)),""))</f>
        <v/>
      </c>
      <c r="N48" s="24" t="str">
        <f t="array" ref="N48">IF($A48="","",IFERROR(INDEX('04_Property_Economics'!$W$5:$W$404,MATCH($A48,'04_Property_Economics'!$AX$5:$AX$404,0)),""))</f>
        <v/>
      </c>
      <c r="O48" s="24" t="str">
        <f t="shared" si="2"/>
        <v/>
      </c>
      <c r="P48" s="24" t="str">
        <f t="array" ref="P48">IF($A48="","",IFERROR(INDEX('04_Property_Economics'!$S$5:$S$404,MATCH($A48,'04_Property_Economics'!$AX$5:$AX$404,0)),""))</f>
        <v/>
      </c>
      <c r="Q48" s="24" t="str">
        <f t="array" ref="Q48">IF($A48="","",IFERROR(INDEX('04_Property_Economics'!$AQ$5:$AQ$404,MATCH($A48,'04_Property_Economics'!$AX$5:$AX$404,0)),""))</f>
        <v/>
      </c>
      <c r="R48" s="27" t="str">
        <f t="array" ref="R48">IF($A48="","",IFERROR(INDEX('04_Property_Economics'!$AR$5:$AR$404,MATCH($A48,'04_Property_Economics'!$AX$5:$AX$404,0)),""))</f>
        <v/>
      </c>
      <c r="S48" s="2" t="str">
        <f t="array" ref="S48">IF($A48="","",IFERROR(INDEX('04_Property_Economics'!$AS$5:$AS$404,MATCH($A48,'04_Property_Economics'!$AX$5:$AX$404,0)),""))</f>
        <v/>
      </c>
      <c r="T48" s="2" t="str">
        <f t="array" ref="T48">IF($A48="","",IFERROR(INDEX('04_Property_Economics'!$AZ$5:$AZ$404,MATCH($A48,'04_Property_Economics'!$AX$5:$AX$404,0)),""))</f>
        <v/>
      </c>
    </row>
    <row r="49" ht="15.75" customHeight="1">
      <c r="A49" s="2" t="str">
        <f t="shared" si="1"/>
        <v/>
      </c>
      <c r="B49" s="2" t="str">
        <f t="array" ref="B49">IF($A49="","",IFERROR(INDEX('04_Property_Economics'!$B$5:$B$404,MATCH($A49,'04_Property_Economics'!$AX$5:$AX$404,0)),""))</f>
        <v/>
      </c>
      <c r="C49" s="2" t="str">
        <f t="array" ref="C49">IF($A49="","",IFERROR(INDEX('04_Property_Economics'!$C$5:$C$404,MATCH($A49,'04_Property_Economics'!$AX$5:$AX$404,0)),""))</f>
        <v/>
      </c>
      <c r="D49" s="24" t="str">
        <f t="array" ref="D49">IF($A49="","",IFERROR(INDEX('04_Property_Economics'!$H$5:$H$404,MATCH($A49,'04_Property_Economics'!$AX$5:$AX$404,0)),""))</f>
        <v/>
      </c>
      <c r="E49" s="25" t="str">
        <f t="array" ref="E49">IF($A49="","",IFERROR(INDEX('04_Property_Economics'!$I$5:$I$404,MATCH($A49,'04_Property_Economics'!$AX$5:$AX$404,0)),""))</f>
        <v/>
      </c>
      <c r="F49" s="25" t="str">
        <f t="array" ref="F49">IF($A49="","",IFERROR(INDEX('04_Property_Economics'!$J$5:$J$404,MATCH($A49,'04_Property_Economics'!$AX$5:$AX$404,0)),""))</f>
        <v/>
      </c>
      <c r="G49" s="26" t="str">
        <f t="array" ref="G49">IF($A49="","",IFERROR(INDEX('04_Property_Economics'!$AC$5:$AC$404,MATCH($A49,'04_Property_Economics'!$AX$5:$AX$404,0)),""))</f>
        <v/>
      </c>
      <c r="H49" s="24" t="str">
        <f t="array" ref="H49">IF($A49="","",IFERROR(INDEX('04_Property_Economics'!$AD$5:$AD$404,MATCH($A49,'04_Property_Economics'!$AX$5:$AX$404,0)),""))</f>
        <v/>
      </c>
      <c r="I49" s="24" t="str">
        <f t="array" ref="I49">IF($A49="","",IFERROR(INDEX('04_Property_Economics'!$AH$5:$AH$404,MATCH($A49,'04_Property_Economics'!$AX$5:$AX$404,0)),""))</f>
        <v/>
      </c>
      <c r="J49" s="24" t="str">
        <f t="array" ref="J49">IF($A49="","",IFERROR(INDEX('04_Property_Economics'!$AI$5:$AI$404,MATCH($A49,'04_Property_Economics'!$AX$5:$AX$404,0)),""))</f>
        <v/>
      </c>
      <c r="K49" s="24" t="str">
        <f t="array" ref="K49">IF($A49="","",IFERROR(INDEX('04_Property_Economics'!$AJ$5:$AJ$404,MATCH($A49,'04_Property_Economics'!$AX$5:$AX$404,0)),""))</f>
        <v/>
      </c>
      <c r="L49" s="24" t="str">
        <f t="array" ref="L49">IF($A49="","",IFERROR(INDEX('04_Property_Economics'!$AF$5:$AF$404,MATCH($A49,'04_Property_Economics'!$AX$5:$AX$404,0)),""))</f>
        <v/>
      </c>
      <c r="M49" s="24" t="str">
        <f t="array" ref="M49">IF($A49="","",IFERROR(INDEX('04_Property_Economics'!$U$5:$U$404,MATCH($A49,'04_Property_Economics'!$AX$5:$AX$404,0)),""))</f>
        <v/>
      </c>
      <c r="N49" s="24" t="str">
        <f t="array" ref="N49">IF($A49="","",IFERROR(INDEX('04_Property_Economics'!$W$5:$W$404,MATCH($A49,'04_Property_Economics'!$AX$5:$AX$404,0)),""))</f>
        <v/>
      </c>
      <c r="O49" s="24" t="str">
        <f t="shared" si="2"/>
        <v/>
      </c>
      <c r="P49" s="24" t="str">
        <f t="array" ref="P49">IF($A49="","",IFERROR(INDEX('04_Property_Economics'!$S$5:$S$404,MATCH($A49,'04_Property_Economics'!$AX$5:$AX$404,0)),""))</f>
        <v/>
      </c>
      <c r="Q49" s="24" t="str">
        <f t="array" ref="Q49">IF($A49="","",IFERROR(INDEX('04_Property_Economics'!$AQ$5:$AQ$404,MATCH($A49,'04_Property_Economics'!$AX$5:$AX$404,0)),""))</f>
        <v/>
      </c>
      <c r="R49" s="27" t="str">
        <f t="array" ref="R49">IF($A49="","",IFERROR(INDEX('04_Property_Economics'!$AR$5:$AR$404,MATCH($A49,'04_Property_Economics'!$AX$5:$AX$404,0)),""))</f>
        <v/>
      </c>
      <c r="S49" s="2" t="str">
        <f t="array" ref="S49">IF($A49="","",IFERROR(INDEX('04_Property_Economics'!$AS$5:$AS$404,MATCH($A49,'04_Property_Economics'!$AX$5:$AX$404,0)),""))</f>
        <v/>
      </c>
      <c r="T49" s="2" t="str">
        <f t="array" ref="T49">IF($A49="","",IFERROR(INDEX('04_Property_Economics'!$AZ$5:$AZ$404,MATCH($A49,'04_Property_Economics'!$AX$5:$AX$404,0)),""))</f>
        <v/>
      </c>
    </row>
    <row r="50" ht="15.75" customHeight="1">
      <c r="A50" s="2" t="str">
        <f t="shared" si="1"/>
        <v/>
      </c>
      <c r="B50" s="2" t="str">
        <f t="array" ref="B50">IF($A50="","",IFERROR(INDEX('04_Property_Economics'!$B$5:$B$404,MATCH($A50,'04_Property_Economics'!$AX$5:$AX$404,0)),""))</f>
        <v/>
      </c>
      <c r="C50" s="2" t="str">
        <f t="array" ref="C50">IF($A50="","",IFERROR(INDEX('04_Property_Economics'!$C$5:$C$404,MATCH($A50,'04_Property_Economics'!$AX$5:$AX$404,0)),""))</f>
        <v/>
      </c>
      <c r="D50" s="24" t="str">
        <f t="array" ref="D50">IF($A50="","",IFERROR(INDEX('04_Property_Economics'!$H$5:$H$404,MATCH($A50,'04_Property_Economics'!$AX$5:$AX$404,0)),""))</f>
        <v/>
      </c>
      <c r="E50" s="25" t="str">
        <f t="array" ref="E50">IF($A50="","",IFERROR(INDEX('04_Property_Economics'!$I$5:$I$404,MATCH($A50,'04_Property_Economics'!$AX$5:$AX$404,0)),""))</f>
        <v/>
      </c>
      <c r="F50" s="25" t="str">
        <f t="array" ref="F50">IF($A50="","",IFERROR(INDEX('04_Property_Economics'!$J$5:$J$404,MATCH($A50,'04_Property_Economics'!$AX$5:$AX$404,0)),""))</f>
        <v/>
      </c>
      <c r="G50" s="26" t="str">
        <f t="array" ref="G50">IF($A50="","",IFERROR(INDEX('04_Property_Economics'!$AC$5:$AC$404,MATCH($A50,'04_Property_Economics'!$AX$5:$AX$404,0)),""))</f>
        <v/>
      </c>
      <c r="H50" s="24" t="str">
        <f t="array" ref="H50">IF($A50="","",IFERROR(INDEX('04_Property_Economics'!$AD$5:$AD$404,MATCH($A50,'04_Property_Economics'!$AX$5:$AX$404,0)),""))</f>
        <v/>
      </c>
      <c r="I50" s="24" t="str">
        <f t="array" ref="I50">IF($A50="","",IFERROR(INDEX('04_Property_Economics'!$AH$5:$AH$404,MATCH($A50,'04_Property_Economics'!$AX$5:$AX$404,0)),""))</f>
        <v/>
      </c>
      <c r="J50" s="24" t="str">
        <f t="array" ref="J50">IF($A50="","",IFERROR(INDEX('04_Property_Economics'!$AI$5:$AI$404,MATCH($A50,'04_Property_Economics'!$AX$5:$AX$404,0)),""))</f>
        <v/>
      </c>
      <c r="K50" s="24" t="str">
        <f t="array" ref="K50">IF($A50="","",IFERROR(INDEX('04_Property_Economics'!$AJ$5:$AJ$404,MATCH($A50,'04_Property_Economics'!$AX$5:$AX$404,0)),""))</f>
        <v/>
      </c>
      <c r="L50" s="24" t="str">
        <f t="array" ref="L50">IF($A50="","",IFERROR(INDEX('04_Property_Economics'!$AF$5:$AF$404,MATCH($A50,'04_Property_Economics'!$AX$5:$AX$404,0)),""))</f>
        <v/>
      </c>
      <c r="M50" s="24" t="str">
        <f t="array" ref="M50">IF($A50="","",IFERROR(INDEX('04_Property_Economics'!$U$5:$U$404,MATCH($A50,'04_Property_Economics'!$AX$5:$AX$404,0)),""))</f>
        <v/>
      </c>
      <c r="N50" s="24" t="str">
        <f t="array" ref="N50">IF($A50="","",IFERROR(INDEX('04_Property_Economics'!$W$5:$W$404,MATCH($A50,'04_Property_Economics'!$AX$5:$AX$404,0)),""))</f>
        <v/>
      </c>
      <c r="O50" s="24" t="str">
        <f t="shared" si="2"/>
        <v/>
      </c>
      <c r="P50" s="24" t="str">
        <f t="array" ref="P50">IF($A50="","",IFERROR(INDEX('04_Property_Economics'!$S$5:$S$404,MATCH($A50,'04_Property_Economics'!$AX$5:$AX$404,0)),""))</f>
        <v/>
      </c>
      <c r="Q50" s="24" t="str">
        <f t="array" ref="Q50">IF($A50="","",IFERROR(INDEX('04_Property_Economics'!$AQ$5:$AQ$404,MATCH($A50,'04_Property_Economics'!$AX$5:$AX$404,0)),""))</f>
        <v/>
      </c>
      <c r="R50" s="27" t="str">
        <f t="array" ref="R50">IF($A50="","",IFERROR(INDEX('04_Property_Economics'!$AR$5:$AR$404,MATCH($A50,'04_Property_Economics'!$AX$5:$AX$404,0)),""))</f>
        <v/>
      </c>
      <c r="S50" s="2" t="str">
        <f t="array" ref="S50">IF($A50="","",IFERROR(INDEX('04_Property_Economics'!$AS$5:$AS$404,MATCH($A50,'04_Property_Economics'!$AX$5:$AX$404,0)),""))</f>
        <v/>
      </c>
      <c r="T50" s="2" t="str">
        <f t="array" ref="T50">IF($A50="","",IFERROR(INDEX('04_Property_Economics'!$AZ$5:$AZ$404,MATCH($A50,'04_Property_Economics'!$AX$5:$AX$404,0)),""))</f>
        <v/>
      </c>
    </row>
    <row r="51" ht="15.75" customHeight="1">
      <c r="A51" s="2" t="str">
        <f t="shared" si="1"/>
        <v/>
      </c>
      <c r="B51" s="2" t="str">
        <f t="array" ref="B51">IF($A51="","",IFERROR(INDEX('04_Property_Economics'!$B$5:$B$404,MATCH($A51,'04_Property_Economics'!$AX$5:$AX$404,0)),""))</f>
        <v/>
      </c>
      <c r="C51" s="2" t="str">
        <f t="array" ref="C51">IF($A51="","",IFERROR(INDEX('04_Property_Economics'!$C$5:$C$404,MATCH($A51,'04_Property_Economics'!$AX$5:$AX$404,0)),""))</f>
        <v/>
      </c>
      <c r="D51" s="24" t="str">
        <f t="array" ref="D51">IF($A51="","",IFERROR(INDEX('04_Property_Economics'!$H$5:$H$404,MATCH($A51,'04_Property_Economics'!$AX$5:$AX$404,0)),""))</f>
        <v/>
      </c>
      <c r="E51" s="25" t="str">
        <f t="array" ref="E51">IF($A51="","",IFERROR(INDEX('04_Property_Economics'!$I$5:$I$404,MATCH($A51,'04_Property_Economics'!$AX$5:$AX$404,0)),""))</f>
        <v/>
      </c>
      <c r="F51" s="25" t="str">
        <f t="array" ref="F51">IF($A51="","",IFERROR(INDEX('04_Property_Economics'!$J$5:$J$404,MATCH($A51,'04_Property_Economics'!$AX$5:$AX$404,0)),""))</f>
        <v/>
      </c>
      <c r="G51" s="26" t="str">
        <f t="array" ref="G51">IF($A51="","",IFERROR(INDEX('04_Property_Economics'!$AC$5:$AC$404,MATCH($A51,'04_Property_Economics'!$AX$5:$AX$404,0)),""))</f>
        <v/>
      </c>
      <c r="H51" s="24" t="str">
        <f t="array" ref="H51">IF($A51="","",IFERROR(INDEX('04_Property_Economics'!$AD$5:$AD$404,MATCH($A51,'04_Property_Economics'!$AX$5:$AX$404,0)),""))</f>
        <v/>
      </c>
      <c r="I51" s="24" t="str">
        <f t="array" ref="I51">IF($A51="","",IFERROR(INDEX('04_Property_Economics'!$AH$5:$AH$404,MATCH($A51,'04_Property_Economics'!$AX$5:$AX$404,0)),""))</f>
        <v/>
      </c>
      <c r="J51" s="24" t="str">
        <f t="array" ref="J51">IF($A51="","",IFERROR(INDEX('04_Property_Economics'!$AI$5:$AI$404,MATCH($A51,'04_Property_Economics'!$AX$5:$AX$404,0)),""))</f>
        <v/>
      </c>
      <c r="K51" s="24" t="str">
        <f t="array" ref="K51">IF($A51="","",IFERROR(INDEX('04_Property_Economics'!$AJ$5:$AJ$404,MATCH($A51,'04_Property_Economics'!$AX$5:$AX$404,0)),""))</f>
        <v/>
      </c>
      <c r="L51" s="24" t="str">
        <f t="array" ref="L51">IF($A51="","",IFERROR(INDEX('04_Property_Economics'!$AF$5:$AF$404,MATCH($A51,'04_Property_Economics'!$AX$5:$AX$404,0)),""))</f>
        <v/>
      </c>
      <c r="M51" s="24" t="str">
        <f t="array" ref="M51">IF($A51="","",IFERROR(INDEX('04_Property_Economics'!$U$5:$U$404,MATCH($A51,'04_Property_Economics'!$AX$5:$AX$404,0)),""))</f>
        <v/>
      </c>
      <c r="N51" s="24" t="str">
        <f t="array" ref="N51">IF($A51="","",IFERROR(INDEX('04_Property_Economics'!$W$5:$W$404,MATCH($A51,'04_Property_Economics'!$AX$5:$AX$404,0)),""))</f>
        <v/>
      </c>
      <c r="O51" s="24" t="str">
        <f t="shared" si="2"/>
        <v/>
      </c>
      <c r="P51" s="24" t="str">
        <f t="array" ref="P51">IF($A51="","",IFERROR(INDEX('04_Property_Economics'!$S$5:$S$404,MATCH($A51,'04_Property_Economics'!$AX$5:$AX$404,0)),""))</f>
        <v/>
      </c>
      <c r="Q51" s="24" t="str">
        <f t="array" ref="Q51">IF($A51="","",IFERROR(INDEX('04_Property_Economics'!$AQ$5:$AQ$404,MATCH($A51,'04_Property_Economics'!$AX$5:$AX$404,0)),""))</f>
        <v/>
      </c>
      <c r="R51" s="27" t="str">
        <f t="array" ref="R51">IF($A51="","",IFERROR(INDEX('04_Property_Economics'!$AR$5:$AR$404,MATCH($A51,'04_Property_Economics'!$AX$5:$AX$404,0)),""))</f>
        <v/>
      </c>
      <c r="S51" s="2" t="str">
        <f t="array" ref="S51">IF($A51="","",IFERROR(INDEX('04_Property_Economics'!$AS$5:$AS$404,MATCH($A51,'04_Property_Economics'!$AX$5:$AX$404,0)),""))</f>
        <v/>
      </c>
      <c r="T51" s="2" t="str">
        <f t="array" ref="T51">IF($A51="","",IFERROR(INDEX('04_Property_Economics'!$AZ$5:$AZ$404,MATCH($A51,'04_Property_Economics'!$AX$5:$AX$404,0)),""))</f>
        <v/>
      </c>
    </row>
    <row r="52" ht="15.75" customHeight="1">
      <c r="A52" s="2" t="str">
        <f t="shared" si="1"/>
        <v/>
      </c>
      <c r="B52" s="2" t="str">
        <f t="array" ref="B52">IF($A52="","",IFERROR(INDEX('04_Property_Economics'!$B$5:$B$404,MATCH($A52,'04_Property_Economics'!$AX$5:$AX$404,0)),""))</f>
        <v/>
      </c>
      <c r="C52" s="2" t="str">
        <f t="array" ref="C52">IF($A52="","",IFERROR(INDEX('04_Property_Economics'!$C$5:$C$404,MATCH($A52,'04_Property_Economics'!$AX$5:$AX$404,0)),""))</f>
        <v/>
      </c>
      <c r="D52" s="24" t="str">
        <f t="array" ref="D52">IF($A52="","",IFERROR(INDEX('04_Property_Economics'!$H$5:$H$404,MATCH($A52,'04_Property_Economics'!$AX$5:$AX$404,0)),""))</f>
        <v/>
      </c>
      <c r="E52" s="25" t="str">
        <f t="array" ref="E52">IF($A52="","",IFERROR(INDEX('04_Property_Economics'!$I$5:$I$404,MATCH($A52,'04_Property_Economics'!$AX$5:$AX$404,0)),""))</f>
        <v/>
      </c>
      <c r="F52" s="25" t="str">
        <f t="array" ref="F52">IF($A52="","",IFERROR(INDEX('04_Property_Economics'!$J$5:$J$404,MATCH($A52,'04_Property_Economics'!$AX$5:$AX$404,0)),""))</f>
        <v/>
      </c>
      <c r="G52" s="26" t="str">
        <f t="array" ref="G52">IF($A52="","",IFERROR(INDEX('04_Property_Economics'!$AC$5:$AC$404,MATCH($A52,'04_Property_Economics'!$AX$5:$AX$404,0)),""))</f>
        <v/>
      </c>
      <c r="H52" s="24" t="str">
        <f t="array" ref="H52">IF($A52="","",IFERROR(INDEX('04_Property_Economics'!$AD$5:$AD$404,MATCH($A52,'04_Property_Economics'!$AX$5:$AX$404,0)),""))</f>
        <v/>
      </c>
      <c r="I52" s="24" t="str">
        <f t="array" ref="I52">IF($A52="","",IFERROR(INDEX('04_Property_Economics'!$AH$5:$AH$404,MATCH($A52,'04_Property_Economics'!$AX$5:$AX$404,0)),""))</f>
        <v/>
      </c>
      <c r="J52" s="24" t="str">
        <f t="array" ref="J52">IF($A52="","",IFERROR(INDEX('04_Property_Economics'!$AI$5:$AI$404,MATCH($A52,'04_Property_Economics'!$AX$5:$AX$404,0)),""))</f>
        <v/>
      </c>
      <c r="K52" s="24" t="str">
        <f t="array" ref="K52">IF($A52="","",IFERROR(INDEX('04_Property_Economics'!$AJ$5:$AJ$404,MATCH($A52,'04_Property_Economics'!$AX$5:$AX$404,0)),""))</f>
        <v/>
      </c>
      <c r="L52" s="24" t="str">
        <f t="array" ref="L52">IF($A52="","",IFERROR(INDEX('04_Property_Economics'!$AF$5:$AF$404,MATCH($A52,'04_Property_Economics'!$AX$5:$AX$404,0)),""))</f>
        <v/>
      </c>
      <c r="M52" s="24" t="str">
        <f t="array" ref="M52">IF($A52="","",IFERROR(INDEX('04_Property_Economics'!$U$5:$U$404,MATCH($A52,'04_Property_Economics'!$AX$5:$AX$404,0)),""))</f>
        <v/>
      </c>
      <c r="N52" s="24" t="str">
        <f t="array" ref="N52">IF($A52="","",IFERROR(INDEX('04_Property_Economics'!$W$5:$W$404,MATCH($A52,'04_Property_Economics'!$AX$5:$AX$404,0)),""))</f>
        <v/>
      </c>
      <c r="O52" s="24" t="str">
        <f t="shared" si="2"/>
        <v/>
      </c>
      <c r="P52" s="24" t="str">
        <f t="array" ref="P52">IF($A52="","",IFERROR(INDEX('04_Property_Economics'!$S$5:$S$404,MATCH($A52,'04_Property_Economics'!$AX$5:$AX$404,0)),""))</f>
        <v/>
      </c>
      <c r="Q52" s="24" t="str">
        <f t="array" ref="Q52">IF($A52="","",IFERROR(INDEX('04_Property_Economics'!$AQ$5:$AQ$404,MATCH($A52,'04_Property_Economics'!$AX$5:$AX$404,0)),""))</f>
        <v/>
      </c>
      <c r="R52" s="27" t="str">
        <f t="array" ref="R52">IF($A52="","",IFERROR(INDEX('04_Property_Economics'!$AR$5:$AR$404,MATCH($A52,'04_Property_Economics'!$AX$5:$AX$404,0)),""))</f>
        <v/>
      </c>
      <c r="S52" s="2" t="str">
        <f t="array" ref="S52">IF($A52="","",IFERROR(INDEX('04_Property_Economics'!$AS$5:$AS$404,MATCH($A52,'04_Property_Economics'!$AX$5:$AX$404,0)),""))</f>
        <v/>
      </c>
      <c r="T52" s="2" t="str">
        <f t="array" ref="T52">IF($A52="","",IFERROR(INDEX('04_Property_Economics'!$AZ$5:$AZ$404,MATCH($A52,'04_Property_Economics'!$AX$5:$AX$404,0)),""))</f>
        <v/>
      </c>
    </row>
    <row r="53" ht="15.75" customHeight="1">
      <c r="A53" s="2" t="str">
        <f t="shared" si="1"/>
        <v/>
      </c>
      <c r="B53" s="2" t="str">
        <f t="array" ref="B53">IF($A53="","",IFERROR(INDEX('04_Property_Economics'!$B$5:$B$404,MATCH($A53,'04_Property_Economics'!$AX$5:$AX$404,0)),""))</f>
        <v/>
      </c>
      <c r="C53" s="2" t="str">
        <f t="array" ref="C53">IF($A53="","",IFERROR(INDEX('04_Property_Economics'!$C$5:$C$404,MATCH($A53,'04_Property_Economics'!$AX$5:$AX$404,0)),""))</f>
        <v/>
      </c>
      <c r="D53" s="24" t="str">
        <f t="array" ref="D53">IF($A53="","",IFERROR(INDEX('04_Property_Economics'!$H$5:$H$404,MATCH($A53,'04_Property_Economics'!$AX$5:$AX$404,0)),""))</f>
        <v/>
      </c>
      <c r="E53" s="25" t="str">
        <f t="array" ref="E53">IF($A53="","",IFERROR(INDEX('04_Property_Economics'!$I$5:$I$404,MATCH($A53,'04_Property_Economics'!$AX$5:$AX$404,0)),""))</f>
        <v/>
      </c>
      <c r="F53" s="25" t="str">
        <f t="array" ref="F53">IF($A53="","",IFERROR(INDEX('04_Property_Economics'!$J$5:$J$404,MATCH($A53,'04_Property_Economics'!$AX$5:$AX$404,0)),""))</f>
        <v/>
      </c>
      <c r="G53" s="26" t="str">
        <f t="array" ref="G53">IF($A53="","",IFERROR(INDEX('04_Property_Economics'!$AC$5:$AC$404,MATCH($A53,'04_Property_Economics'!$AX$5:$AX$404,0)),""))</f>
        <v/>
      </c>
      <c r="H53" s="24" t="str">
        <f t="array" ref="H53">IF($A53="","",IFERROR(INDEX('04_Property_Economics'!$AD$5:$AD$404,MATCH($A53,'04_Property_Economics'!$AX$5:$AX$404,0)),""))</f>
        <v/>
      </c>
      <c r="I53" s="24" t="str">
        <f t="array" ref="I53">IF($A53="","",IFERROR(INDEX('04_Property_Economics'!$AH$5:$AH$404,MATCH($A53,'04_Property_Economics'!$AX$5:$AX$404,0)),""))</f>
        <v/>
      </c>
      <c r="J53" s="24" t="str">
        <f t="array" ref="J53">IF($A53="","",IFERROR(INDEX('04_Property_Economics'!$AI$5:$AI$404,MATCH($A53,'04_Property_Economics'!$AX$5:$AX$404,0)),""))</f>
        <v/>
      </c>
      <c r="K53" s="24" t="str">
        <f t="array" ref="K53">IF($A53="","",IFERROR(INDEX('04_Property_Economics'!$AJ$5:$AJ$404,MATCH($A53,'04_Property_Economics'!$AX$5:$AX$404,0)),""))</f>
        <v/>
      </c>
      <c r="L53" s="24" t="str">
        <f t="array" ref="L53">IF($A53="","",IFERROR(INDEX('04_Property_Economics'!$AF$5:$AF$404,MATCH($A53,'04_Property_Economics'!$AX$5:$AX$404,0)),""))</f>
        <v/>
      </c>
      <c r="M53" s="24" t="str">
        <f t="array" ref="M53">IF($A53="","",IFERROR(INDEX('04_Property_Economics'!$U$5:$U$404,MATCH($A53,'04_Property_Economics'!$AX$5:$AX$404,0)),""))</f>
        <v/>
      </c>
      <c r="N53" s="24" t="str">
        <f t="array" ref="N53">IF($A53="","",IFERROR(INDEX('04_Property_Economics'!$W$5:$W$404,MATCH($A53,'04_Property_Economics'!$AX$5:$AX$404,0)),""))</f>
        <v/>
      </c>
      <c r="O53" s="24" t="str">
        <f t="shared" si="2"/>
        <v/>
      </c>
      <c r="P53" s="24" t="str">
        <f t="array" ref="P53">IF($A53="","",IFERROR(INDEX('04_Property_Economics'!$S$5:$S$404,MATCH($A53,'04_Property_Economics'!$AX$5:$AX$404,0)),""))</f>
        <v/>
      </c>
      <c r="Q53" s="24" t="str">
        <f t="array" ref="Q53">IF($A53="","",IFERROR(INDEX('04_Property_Economics'!$AQ$5:$AQ$404,MATCH($A53,'04_Property_Economics'!$AX$5:$AX$404,0)),""))</f>
        <v/>
      </c>
      <c r="R53" s="27" t="str">
        <f t="array" ref="R53">IF($A53="","",IFERROR(INDEX('04_Property_Economics'!$AR$5:$AR$404,MATCH($A53,'04_Property_Economics'!$AX$5:$AX$404,0)),""))</f>
        <v/>
      </c>
      <c r="S53" s="2" t="str">
        <f t="array" ref="S53">IF($A53="","",IFERROR(INDEX('04_Property_Economics'!$AS$5:$AS$404,MATCH($A53,'04_Property_Economics'!$AX$5:$AX$404,0)),""))</f>
        <v/>
      </c>
      <c r="T53" s="2" t="str">
        <f t="array" ref="T53">IF($A53="","",IFERROR(INDEX('04_Property_Economics'!$AZ$5:$AZ$404,MATCH($A53,'04_Property_Economics'!$AX$5:$AX$404,0)),""))</f>
        <v/>
      </c>
    </row>
    <row r="54" ht="15.75" customHeight="1">
      <c r="A54" s="2" t="str">
        <f t="shared" si="1"/>
        <v/>
      </c>
      <c r="B54" s="2" t="str">
        <f t="array" ref="B54">IF($A54="","",IFERROR(INDEX('04_Property_Economics'!$B$5:$B$404,MATCH($A54,'04_Property_Economics'!$AX$5:$AX$404,0)),""))</f>
        <v/>
      </c>
      <c r="C54" s="2" t="str">
        <f t="array" ref="C54">IF($A54="","",IFERROR(INDEX('04_Property_Economics'!$C$5:$C$404,MATCH($A54,'04_Property_Economics'!$AX$5:$AX$404,0)),""))</f>
        <v/>
      </c>
      <c r="D54" s="24" t="str">
        <f t="array" ref="D54">IF($A54="","",IFERROR(INDEX('04_Property_Economics'!$H$5:$H$404,MATCH($A54,'04_Property_Economics'!$AX$5:$AX$404,0)),""))</f>
        <v/>
      </c>
      <c r="E54" s="25" t="str">
        <f t="array" ref="E54">IF($A54="","",IFERROR(INDEX('04_Property_Economics'!$I$5:$I$404,MATCH($A54,'04_Property_Economics'!$AX$5:$AX$404,0)),""))</f>
        <v/>
      </c>
      <c r="F54" s="25" t="str">
        <f t="array" ref="F54">IF($A54="","",IFERROR(INDEX('04_Property_Economics'!$J$5:$J$404,MATCH($A54,'04_Property_Economics'!$AX$5:$AX$404,0)),""))</f>
        <v/>
      </c>
      <c r="G54" s="26" t="str">
        <f t="array" ref="G54">IF($A54="","",IFERROR(INDEX('04_Property_Economics'!$AC$5:$AC$404,MATCH($A54,'04_Property_Economics'!$AX$5:$AX$404,0)),""))</f>
        <v/>
      </c>
      <c r="H54" s="24" t="str">
        <f t="array" ref="H54">IF($A54="","",IFERROR(INDEX('04_Property_Economics'!$AD$5:$AD$404,MATCH($A54,'04_Property_Economics'!$AX$5:$AX$404,0)),""))</f>
        <v/>
      </c>
      <c r="I54" s="24" t="str">
        <f t="array" ref="I54">IF($A54="","",IFERROR(INDEX('04_Property_Economics'!$AH$5:$AH$404,MATCH($A54,'04_Property_Economics'!$AX$5:$AX$404,0)),""))</f>
        <v/>
      </c>
      <c r="J54" s="24" t="str">
        <f t="array" ref="J54">IF($A54="","",IFERROR(INDEX('04_Property_Economics'!$AI$5:$AI$404,MATCH($A54,'04_Property_Economics'!$AX$5:$AX$404,0)),""))</f>
        <v/>
      </c>
      <c r="K54" s="24" t="str">
        <f t="array" ref="K54">IF($A54="","",IFERROR(INDEX('04_Property_Economics'!$AJ$5:$AJ$404,MATCH($A54,'04_Property_Economics'!$AX$5:$AX$404,0)),""))</f>
        <v/>
      </c>
      <c r="L54" s="24" t="str">
        <f t="array" ref="L54">IF($A54="","",IFERROR(INDEX('04_Property_Economics'!$AF$5:$AF$404,MATCH($A54,'04_Property_Economics'!$AX$5:$AX$404,0)),""))</f>
        <v/>
      </c>
      <c r="M54" s="24" t="str">
        <f t="array" ref="M54">IF($A54="","",IFERROR(INDEX('04_Property_Economics'!$U$5:$U$404,MATCH($A54,'04_Property_Economics'!$AX$5:$AX$404,0)),""))</f>
        <v/>
      </c>
      <c r="N54" s="24" t="str">
        <f t="array" ref="N54">IF($A54="","",IFERROR(INDEX('04_Property_Economics'!$W$5:$W$404,MATCH($A54,'04_Property_Economics'!$AX$5:$AX$404,0)),""))</f>
        <v/>
      </c>
      <c r="O54" s="24" t="str">
        <f t="shared" si="2"/>
        <v/>
      </c>
      <c r="P54" s="24" t="str">
        <f t="array" ref="P54">IF($A54="","",IFERROR(INDEX('04_Property_Economics'!$S$5:$S$404,MATCH($A54,'04_Property_Economics'!$AX$5:$AX$404,0)),""))</f>
        <v/>
      </c>
      <c r="Q54" s="24" t="str">
        <f t="array" ref="Q54">IF($A54="","",IFERROR(INDEX('04_Property_Economics'!$AQ$5:$AQ$404,MATCH($A54,'04_Property_Economics'!$AX$5:$AX$404,0)),""))</f>
        <v/>
      </c>
      <c r="R54" s="27" t="str">
        <f t="array" ref="R54">IF($A54="","",IFERROR(INDEX('04_Property_Economics'!$AR$5:$AR$404,MATCH($A54,'04_Property_Economics'!$AX$5:$AX$404,0)),""))</f>
        <v/>
      </c>
      <c r="S54" s="2" t="str">
        <f t="array" ref="S54">IF($A54="","",IFERROR(INDEX('04_Property_Economics'!$AS$5:$AS$404,MATCH($A54,'04_Property_Economics'!$AX$5:$AX$404,0)),""))</f>
        <v/>
      </c>
      <c r="T54" s="2" t="str">
        <f t="array" ref="T54">IF($A54="","",IFERROR(INDEX('04_Property_Economics'!$AZ$5:$AZ$404,MATCH($A54,'04_Property_Economics'!$AX$5:$AX$404,0)),""))</f>
        <v/>
      </c>
    </row>
    <row r="55" ht="15.75" customHeight="1">
      <c r="A55" s="2" t="str">
        <f t="shared" si="1"/>
        <v/>
      </c>
      <c r="B55" s="2" t="str">
        <f t="array" ref="B55">IF($A55="","",IFERROR(INDEX('04_Property_Economics'!$B$5:$B$404,MATCH($A55,'04_Property_Economics'!$AX$5:$AX$404,0)),""))</f>
        <v/>
      </c>
      <c r="C55" s="2" t="str">
        <f t="array" ref="C55">IF($A55="","",IFERROR(INDEX('04_Property_Economics'!$C$5:$C$404,MATCH($A55,'04_Property_Economics'!$AX$5:$AX$404,0)),""))</f>
        <v/>
      </c>
      <c r="D55" s="24" t="str">
        <f t="array" ref="D55">IF($A55="","",IFERROR(INDEX('04_Property_Economics'!$H$5:$H$404,MATCH($A55,'04_Property_Economics'!$AX$5:$AX$404,0)),""))</f>
        <v/>
      </c>
      <c r="E55" s="25" t="str">
        <f t="array" ref="E55">IF($A55="","",IFERROR(INDEX('04_Property_Economics'!$I$5:$I$404,MATCH($A55,'04_Property_Economics'!$AX$5:$AX$404,0)),""))</f>
        <v/>
      </c>
      <c r="F55" s="25" t="str">
        <f t="array" ref="F55">IF($A55="","",IFERROR(INDEX('04_Property_Economics'!$J$5:$J$404,MATCH($A55,'04_Property_Economics'!$AX$5:$AX$404,0)),""))</f>
        <v/>
      </c>
      <c r="G55" s="26" t="str">
        <f t="array" ref="G55">IF($A55="","",IFERROR(INDEX('04_Property_Economics'!$AC$5:$AC$404,MATCH($A55,'04_Property_Economics'!$AX$5:$AX$404,0)),""))</f>
        <v/>
      </c>
      <c r="H55" s="24" t="str">
        <f t="array" ref="H55">IF($A55="","",IFERROR(INDEX('04_Property_Economics'!$AD$5:$AD$404,MATCH($A55,'04_Property_Economics'!$AX$5:$AX$404,0)),""))</f>
        <v/>
      </c>
      <c r="I55" s="24" t="str">
        <f t="array" ref="I55">IF($A55="","",IFERROR(INDEX('04_Property_Economics'!$AH$5:$AH$404,MATCH($A55,'04_Property_Economics'!$AX$5:$AX$404,0)),""))</f>
        <v/>
      </c>
      <c r="J55" s="24" t="str">
        <f t="array" ref="J55">IF($A55="","",IFERROR(INDEX('04_Property_Economics'!$AI$5:$AI$404,MATCH($A55,'04_Property_Economics'!$AX$5:$AX$404,0)),""))</f>
        <v/>
      </c>
      <c r="K55" s="24" t="str">
        <f t="array" ref="K55">IF($A55="","",IFERROR(INDEX('04_Property_Economics'!$AJ$5:$AJ$404,MATCH($A55,'04_Property_Economics'!$AX$5:$AX$404,0)),""))</f>
        <v/>
      </c>
      <c r="L55" s="24" t="str">
        <f t="array" ref="L55">IF($A55="","",IFERROR(INDEX('04_Property_Economics'!$AF$5:$AF$404,MATCH($A55,'04_Property_Economics'!$AX$5:$AX$404,0)),""))</f>
        <v/>
      </c>
      <c r="M55" s="24" t="str">
        <f t="array" ref="M55">IF($A55="","",IFERROR(INDEX('04_Property_Economics'!$U$5:$U$404,MATCH($A55,'04_Property_Economics'!$AX$5:$AX$404,0)),""))</f>
        <v/>
      </c>
      <c r="N55" s="24" t="str">
        <f t="array" ref="N55">IF($A55="","",IFERROR(INDEX('04_Property_Economics'!$W$5:$W$404,MATCH($A55,'04_Property_Economics'!$AX$5:$AX$404,0)),""))</f>
        <v/>
      </c>
      <c r="O55" s="24" t="str">
        <f t="shared" si="2"/>
        <v/>
      </c>
      <c r="P55" s="24" t="str">
        <f t="array" ref="P55">IF($A55="","",IFERROR(INDEX('04_Property_Economics'!$S$5:$S$404,MATCH($A55,'04_Property_Economics'!$AX$5:$AX$404,0)),""))</f>
        <v/>
      </c>
      <c r="Q55" s="24" t="str">
        <f t="array" ref="Q55">IF($A55="","",IFERROR(INDEX('04_Property_Economics'!$AQ$5:$AQ$404,MATCH($A55,'04_Property_Economics'!$AX$5:$AX$404,0)),""))</f>
        <v/>
      </c>
      <c r="R55" s="27" t="str">
        <f t="array" ref="R55">IF($A55="","",IFERROR(INDEX('04_Property_Economics'!$AR$5:$AR$404,MATCH($A55,'04_Property_Economics'!$AX$5:$AX$404,0)),""))</f>
        <v/>
      </c>
      <c r="S55" s="2" t="str">
        <f t="array" ref="S55">IF($A55="","",IFERROR(INDEX('04_Property_Economics'!$AS$5:$AS$404,MATCH($A55,'04_Property_Economics'!$AX$5:$AX$404,0)),""))</f>
        <v/>
      </c>
      <c r="T55" s="2" t="str">
        <f t="array" ref="T55">IF($A55="","",IFERROR(INDEX('04_Property_Economics'!$AZ$5:$AZ$404,MATCH($A55,'04_Property_Economics'!$AX$5:$AX$404,0)),""))</f>
        <v/>
      </c>
    </row>
    <row r="56" ht="15.75" customHeight="1">
      <c r="A56" s="2" t="str">
        <f t="shared" si="1"/>
        <v/>
      </c>
      <c r="B56" s="2" t="str">
        <f t="array" ref="B56">IF($A56="","",IFERROR(INDEX('04_Property_Economics'!$B$5:$B$404,MATCH($A56,'04_Property_Economics'!$AX$5:$AX$404,0)),""))</f>
        <v/>
      </c>
      <c r="C56" s="2" t="str">
        <f t="array" ref="C56">IF($A56="","",IFERROR(INDEX('04_Property_Economics'!$C$5:$C$404,MATCH($A56,'04_Property_Economics'!$AX$5:$AX$404,0)),""))</f>
        <v/>
      </c>
      <c r="D56" s="24" t="str">
        <f t="array" ref="D56">IF($A56="","",IFERROR(INDEX('04_Property_Economics'!$H$5:$H$404,MATCH($A56,'04_Property_Economics'!$AX$5:$AX$404,0)),""))</f>
        <v/>
      </c>
      <c r="E56" s="25" t="str">
        <f t="array" ref="E56">IF($A56="","",IFERROR(INDEX('04_Property_Economics'!$I$5:$I$404,MATCH($A56,'04_Property_Economics'!$AX$5:$AX$404,0)),""))</f>
        <v/>
      </c>
      <c r="F56" s="25" t="str">
        <f t="array" ref="F56">IF($A56="","",IFERROR(INDEX('04_Property_Economics'!$J$5:$J$404,MATCH($A56,'04_Property_Economics'!$AX$5:$AX$404,0)),""))</f>
        <v/>
      </c>
      <c r="G56" s="26" t="str">
        <f t="array" ref="G56">IF($A56="","",IFERROR(INDEX('04_Property_Economics'!$AC$5:$AC$404,MATCH($A56,'04_Property_Economics'!$AX$5:$AX$404,0)),""))</f>
        <v/>
      </c>
      <c r="H56" s="24" t="str">
        <f t="array" ref="H56">IF($A56="","",IFERROR(INDEX('04_Property_Economics'!$AD$5:$AD$404,MATCH($A56,'04_Property_Economics'!$AX$5:$AX$404,0)),""))</f>
        <v/>
      </c>
      <c r="I56" s="24" t="str">
        <f t="array" ref="I56">IF($A56="","",IFERROR(INDEX('04_Property_Economics'!$AH$5:$AH$404,MATCH($A56,'04_Property_Economics'!$AX$5:$AX$404,0)),""))</f>
        <v/>
      </c>
      <c r="J56" s="24" t="str">
        <f t="array" ref="J56">IF($A56="","",IFERROR(INDEX('04_Property_Economics'!$AI$5:$AI$404,MATCH($A56,'04_Property_Economics'!$AX$5:$AX$404,0)),""))</f>
        <v/>
      </c>
      <c r="K56" s="24" t="str">
        <f t="array" ref="K56">IF($A56="","",IFERROR(INDEX('04_Property_Economics'!$AJ$5:$AJ$404,MATCH($A56,'04_Property_Economics'!$AX$5:$AX$404,0)),""))</f>
        <v/>
      </c>
      <c r="L56" s="24" t="str">
        <f t="array" ref="L56">IF($A56="","",IFERROR(INDEX('04_Property_Economics'!$AF$5:$AF$404,MATCH($A56,'04_Property_Economics'!$AX$5:$AX$404,0)),""))</f>
        <v/>
      </c>
      <c r="M56" s="24" t="str">
        <f t="array" ref="M56">IF($A56="","",IFERROR(INDEX('04_Property_Economics'!$U$5:$U$404,MATCH($A56,'04_Property_Economics'!$AX$5:$AX$404,0)),""))</f>
        <v/>
      </c>
      <c r="N56" s="24" t="str">
        <f t="array" ref="N56">IF($A56="","",IFERROR(INDEX('04_Property_Economics'!$W$5:$W$404,MATCH($A56,'04_Property_Economics'!$AX$5:$AX$404,0)),""))</f>
        <v/>
      </c>
      <c r="O56" s="24" t="str">
        <f t="shared" si="2"/>
        <v/>
      </c>
      <c r="P56" s="24" t="str">
        <f t="array" ref="P56">IF($A56="","",IFERROR(INDEX('04_Property_Economics'!$S$5:$S$404,MATCH($A56,'04_Property_Economics'!$AX$5:$AX$404,0)),""))</f>
        <v/>
      </c>
      <c r="Q56" s="24" t="str">
        <f t="array" ref="Q56">IF($A56="","",IFERROR(INDEX('04_Property_Economics'!$AQ$5:$AQ$404,MATCH($A56,'04_Property_Economics'!$AX$5:$AX$404,0)),""))</f>
        <v/>
      </c>
      <c r="R56" s="27" t="str">
        <f t="array" ref="R56">IF($A56="","",IFERROR(INDEX('04_Property_Economics'!$AR$5:$AR$404,MATCH($A56,'04_Property_Economics'!$AX$5:$AX$404,0)),""))</f>
        <v/>
      </c>
      <c r="S56" s="2" t="str">
        <f t="array" ref="S56">IF($A56="","",IFERROR(INDEX('04_Property_Economics'!$AS$5:$AS$404,MATCH($A56,'04_Property_Economics'!$AX$5:$AX$404,0)),""))</f>
        <v/>
      </c>
      <c r="T56" s="2" t="str">
        <f t="array" ref="T56">IF($A56="","",IFERROR(INDEX('04_Property_Economics'!$AZ$5:$AZ$404,MATCH($A56,'04_Property_Economics'!$AX$5:$AX$404,0)),""))</f>
        <v/>
      </c>
    </row>
    <row r="57" ht="15.75" customHeight="1">
      <c r="A57" s="2" t="str">
        <f t="shared" si="1"/>
        <v/>
      </c>
      <c r="B57" s="2" t="str">
        <f t="array" ref="B57">IF($A57="","",IFERROR(INDEX('04_Property_Economics'!$B$5:$B$404,MATCH($A57,'04_Property_Economics'!$AX$5:$AX$404,0)),""))</f>
        <v/>
      </c>
      <c r="C57" s="2" t="str">
        <f t="array" ref="C57">IF($A57="","",IFERROR(INDEX('04_Property_Economics'!$C$5:$C$404,MATCH($A57,'04_Property_Economics'!$AX$5:$AX$404,0)),""))</f>
        <v/>
      </c>
      <c r="D57" s="24" t="str">
        <f t="array" ref="D57">IF($A57="","",IFERROR(INDEX('04_Property_Economics'!$H$5:$H$404,MATCH($A57,'04_Property_Economics'!$AX$5:$AX$404,0)),""))</f>
        <v/>
      </c>
      <c r="E57" s="25" t="str">
        <f t="array" ref="E57">IF($A57="","",IFERROR(INDEX('04_Property_Economics'!$I$5:$I$404,MATCH($A57,'04_Property_Economics'!$AX$5:$AX$404,0)),""))</f>
        <v/>
      </c>
      <c r="F57" s="25" t="str">
        <f t="array" ref="F57">IF($A57="","",IFERROR(INDEX('04_Property_Economics'!$J$5:$J$404,MATCH($A57,'04_Property_Economics'!$AX$5:$AX$404,0)),""))</f>
        <v/>
      </c>
      <c r="G57" s="26" t="str">
        <f t="array" ref="G57">IF($A57="","",IFERROR(INDEX('04_Property_Economics'!$AC$5:$AC$404,MATCH($A57,'04_Property_Economics'!$AX$5:$AX$404,0)),""))</f>
        <v/>
      </c>
      <c r="H57" s="24" t="str">
        <f t="array" ref="H57">IF($A57="","",IFERROR(INDEX('04_Property_Economics'!$AD$5:$AD$404,MATCH($A57,'04_Property_Economics'!$AX$5:$AX$404,0)),""))</f>
        <v/>
      </c>
      <c r="I57" s="24" t="str">
        <f t="array" ref="I57">IF($A57="","",IFERROR(INDEX('04_Property_Economics'!$AH$5:$AH$404,MATCH($A57,'04_Property_Economics'!$AX$5:$AX$404,0)),""))</f>
        <v/>
      </c>
      <c r="J57" s="24" t="str">
        <f t="array" ref="J57">IF($A57="","",IFERROR(INDEX('04_Property_Economics'!$AI$5:$AI$404,MATCH($A57,'04_Property_Economics'!$AX$5:$AX$404,0)),""))</f>
        <v/>
      </c>
      <c r="K57" s="24" t="str">
        <f t="array" ref="K57">IF($A57="","",IFERROR(INDEX('04_Property_Economics'!$AJ$5:$AJ$404,MATCH($A57,'04_Property_Economics'!$AX$5:$AX$404,0)),""))</f>
        <v/>
      </c>
      <c r="L57" s="24" t="str">
        <f t="array" ref="L57">IF($A57="","",IFERROR(INDEX('04_Property_Economics'!$AF$5:$AF$404,MATCH($A57,'04_Property_Economics'!$AX$5:$AX$404,0)),""))</f>
        <v/>
      </c>
      <c r="M57" s="24" t="str">
        <f t="array" ref="M57">IF($A57="","",IFERROR(INDEX('04_Property_Economics'!$U$5:$U$404,MATCH($A57,'04_Property_Economics'!$AX$5:$AX$404,0)),""))</f>
        <v/>
      </c>
      <c r="N57" s="24" t="str">
        <f t="array" ref="N57">IF($A57="","",IFERROR(INDEX('04_Property_Economics'!$W$5:$W$404,MATCH($A57,'04_Property_Economics'!$AX$5:$AX$404,0)),""))</f>
        <v/>
      </c>
      <c r="O57" s="24" t="str">
        <f t="shared" si="2"/>
        <v/>
      </c>
      <c r="P57" s="24" t="str">
        <f t="array" ref="P57">IF($A57="","",IFERROR(INDEX('04_Property_Economics'!$S$5:$S$404,MATCH($A57,'04_Property_Economics'!$AX$5:$AX$404,0)),""))</f>
        <v/>
      </c>
      <c r="Q57" s="24" t="str">
        <f t="array" ref="Q57">IF($A57="","",IFERROR(INDEX('04_Property_Economics'!$AQ$5:$AQ$404,MATCH($A57,'04_Property_Economics'!$AX$5:$AX$404,0)),""))</f>
        <v/>
      </c>
      <c r="R57" s="27" t="str">
        <f t="array" ref="R57">IF($A57="","",IFERROR(INDEX('04_Property_Economics'!$AR$5:$AR$404,MATCH($A57,'04_Property_Economics'!$AX$5:$AX$404,0)),""))</f>
        <v/>
      </c>
      <c r="S57" s="2" t="str">
        <f t="array" ref="S57">IF($A57="","",IFERROR(INDEX('04_Property_Economics'!$AS$5:$AS$404,MATCH($A57,'04_Property_Economics'!$AX$5:$AX$404,0)),""))</f>
        <v/>
      </c>
      <c r="T57" s="2" t="str">
        <f t="array" ref="T57">IF($A57="","",IFERROR(INDEX('04_Property_Economics'!$AZ$5:$AZ$404,MATCH($A57,'04_Property_Economics'!$AX$5:$AX$404,0)),""))</f>
        <v/>
      </c>
    </row>
    <row r="58" ht="15.75" customHeight="1">
      <c r="A58" s="2" t="str">
        <f t="shared" si="1"/>
        <v/>
      </c>
      <c r="B58" s="2" t="str">
        <f t="array" ref="B58">IF($A58="","",IFERROR(INDEX('04_Property_Economics'!$B$5:$B$404,MATCH($A58,'04_Property_Economics'!$AX$5:$AX$404,0)),""))</f>
        <v/>
      </c>
      <c r="C58" s="2" t="str">
        <f t="array" ref="C58">IF($A58="","",IFERROR(INDEX('04_Property_Economics'!$C$5:$C$404,MATCH($A58,'04_Property_Economics'!$AX$5:$AX$404,0)),""))</f>
        <v/>
      </c>
      <c r="D58" s="24" t="str">
        <f t="array" ref="D58">IF($A58="","",IFERROR(INDEX('04_Property_Economics'!$H$5:$H$404,MATCH($A58,'04_Property_Economics'!$AX$5:$AX$404,0)),""))</f>
        <v/>
      </c>
      <c r="E58" s="25" t="str">
        <f t="array" ref="E58">IF($A58="","",IFERROR(INDEX('04_Property_Economics'!$I$5:$I$404,MATCH($A58,'04_Property_Economics'!$AX$5:$AX$404,0)),""))</f>
        <v/>
      </c>
      <c r="F58" s="25" t="str">
        <f t="array" ref="F58">IF($A58="","",IFERROR(INDEX('04_Property_Economics'!$J$5:$J$404,MATCH($A58,'04_Property_Economics'!$AX$5:$AX$404,0)),""))</f>
        <v/>
      </c>
      <c r="G58" s="26" t="str">
        <f t="array" ref="G58">IF($A58="","",IFERROR(INDEX('04_Property_Economics'!$AC$5:$AC$404,MATCH($A58,'04_Property_Economics'!$AX$5:$AX$404,0)),""))</f>
        <v/>
      </c>
      <c r="H58" s="24" t="str">
        <f t="array" ref="H58">IF($A58="","",IFERROR(INDEX('04_Property_Economics'!$AD$5:$AD$404,MATCH($A58,'04_Property_Economics'!$AX$5:$AX$404,0)),""))</f>
        <v/>
      </c>
      <c r="I58" s="24" t="str">
        <f t="array" ref="I58">IF($A58="","",IFERROR(INDEX('04_Property_Economics'!$AH$5:$AH$404,MATCH($A58,'04_Property_Economics'!$AX$5:$AX$404,0)),""))</f>
        <v/>
      </c>
      <c r="J58" s="24" t="str">
        <f t="array" ref="J58">IF($A58="","",IFERROR(INDEX('04_Property_Economics'!$AI$5:$AI$404,MATCH($A58,'04_Property_Economics'!$AX$5:$AX$404,0)),""))</f>
        <v/>
      </c>
      <c r="K58" s="24" t="str">
        <f t="array" ref="K58">IF($A58="","",IFERROR(INDEX('04_Property_Economics'!$AJ$5:$AJ$404,MATCH($A58,'04_Property_Economics'!$AX$5:$AX$404,0)),""))</f>
        <v/>
      </c>
      <c r="L58" s="24" t="str">
        <f t="array" ref="L58">IF($A58="","",IFERROR(INDEX('04_Property_Economics'!$AF$5:$AF$404,MATCH($A58,'04_Property_Economics'!$AX$5:$AX$404,0)),""))</f>
        <v/>
      </c>
      <c r="M58" s="24" t="str">
        <f t="array" ref="M58">IF($A58="","",IFERROR(INDEX('04_Property_Economics'!$U$5:$U$404,MATCH($A58,'04_Property_Economics'!$AX$5:$AX$404,0)),""))</f>
        <v/>
      </c>
      <c r="N58" s="24" t="str">
        <f t="array" ref="N58">IF($A58="","",IFERROR(INDEX('04_Property_Economics'!$W$5:$W$404,MATCH($A58,'04_Property_Economics'!$AX$5:$AX$404,0)),""))</f>
        <v/>
      </c>
      <c r="O58" s="24" t="str">
        <f t="shared" si="2"/>
        <v/>
      </c>
      <c r="P58" s="24" t="str">
        <f t="array" ref="P58">IF($A58="","",IFERROR(INDEX('04_Property_Economics'!$S$5:$S$404,MATCH($A58,'04_Property_Economics'!$AX$5:$AX$404,0)),""))</f>
        <v/>
      </c>
      <c r="Q58" s="24" t="str">
        <f t="array" ref="Q58">IF($A58="","",IFERROR(INDEX('04_Property_Economics'!$AQ$5:$AQ$404,MATCH($A58,'04_Property_Economics'!$AX$5:$AX$404,0)),""))</f>
        <v/>
      </c>
      <c r="R58" s="27" t="str">
        <f t="array" ref="R58">IF($A58="","",IFERROR(INDEX('04_Property_Economics'!$AR$5:$AR$404,MATCH($A58,'04_Property_Economics'!$AX$5:$AX$404,0)),""))</f>
        <v/>
      </c>
      <c r="S58" s="2" t="str">
        <f t="array" ref="S58">IF($A58="","",IFERROR(INDEX('04_Property_Economics'!$AS$5:$AS$404,MATCH($A58,'04_Property_Economics'!$AX$5:$AX$404,0)),""))</f>
        <v/>
      </c>
      <c r="T58" s="2" t="str">
        <f t="array" ref="T58">IF($A58="","",IFERROR(INDEX('04_Property_Economics'!$AZ$5:$AZ$404,MATCH($A58,'04_Property_Economics'!$AX$5:$AX$404,0)),""))</f>
        <v/>
      </c>
    </row>
    <row r="59" ht="15.75" customHeight="1">
      <c r="A59" s="2" t="str">
        <f t="shared" si="1"/>
        <v/>
      </c>
      <c r="B59" s="2" t="str">
        <f t="array" ref="B59">IF($A59="","",IFERROR(INDEX('04_Property_Economics'!$B$5:$B$404,MATCH($A59,'04_Property_Economics'!$AX$5:$AX$404,0)),""))</f>
        <v/>
      </c>
      <c r="C59" s="2" t="str">
        <f t="array" ref="C59">IF($A59="","",IFERROR(INDEX('04_Property_Economics'!$C$5:$C$404,MATCH($A59,'04_Property_Economics'!$AX$5:$AX$404,0)),""))</f>
        <v/>
      </c>
      <c r="D59" s="24" t="str">
        <f t="array" ref="D59">IF($A59="","",IFERROR(INDEX('04_Property_Economics'!$H$5:$H$404,MATCH($A59,'04_Property_Economics'!$AX$5:$AX$404,0)),""))</f>
        <v/>
      </c>
      <c r="E59" s="25" t="str">
        <f t="array" ref="E59">IF($A59="","",IFERROR(INDEX('04_Property_Economics'!$I$5:$I$404,MATCH($A59,'04_Property_Economics'!$AX$5:$AX$404,0)),""))</f>
        <v/>
      </c>
      <c r="F59" s="25" t="str">
        <f t="array" ref="F59">IF($A59="","",IFERROR(INDEX('04_Property_Economics'!$J$5:$J$404,MATCH($A59,'04_Property_Economics'!$AX$5:$AX$404,0)),""))</f>
        <v/>
      </c>
      <c r="G59" s="26" t="str">
        <f t="array" ref="G59">IF($A59="","",IFERROR(INDEX('04_Property_Economics'!$AC$5:$AC$404,MATCH($A59,'04_Property_Economics'!$AX$5:$AX$404,0)),""))</f>
        <v/>
      </c>
      <c r="H59" s="24" t="str">
        <f t="array" ref="H59">IF($A59="","",IFERROR(INDEX('04_Property_Economics'!$AD$5:$AD$404,MATCH($A59,'04_Property_Economics'!$AX$5:$AX$404,0)),""))</f>
        <v/>
      </c>
      <c r="I59" s="24" t="str">
        <f t="array" ref="I59">IF($A59="","",IFERROR(INDEX('04_Property_Economics'!$AH$5:$AH$404,MATCH($A59,'04_Property_Economics'!$AX$5:$AX$404,0)),""))</f>
        <v/>
      </c>
      <c r="J59" s="24" t="str">
        <f t="array" ref="J59">IF($A59="","",IFERROR(INDEX('04_Property_Economics'!$AI$5:$AI$404,MATCH($A59,'04_Property_Economics'!$AX$5:$AX$404,0)),""))</f>
        <v/>
      </c>
      <c r="K59" s="24" t="str">
        <f t="array" ref="K59">IF($A59="","",IFERROR(INDEX('04_Property_Economics'!$AJ$5:$AJ$404,MATCH($A59,'04_Property_Economics'!$AX$5:$AX$404,0)),""))</f>
        <v/>
      </c>
      <c r="L59" s="24" t="str">
        <f t="array" ref="L59">IF($A59="","",IFERROR(INDEX('04_Property_Economics'!$AF$5:$AF$404,MATCH($A59,'04_Property_Economics'!$AX$5:$AX$404,0)),""))</f>
        <v/>
      </c>
      <c r="M59" s="24" t="str">
        <f t="array" ref="M59">IF($A59="","",IFERROR(INDEX('04_Property_Economics'!$U$5:$U$404,MATCH($A59,'04_Property_Economics'!$AX$5:$AX$404,0)),""))</f>
        <v/>
      </c>
      <c r="N59" s="24" t="str">
        <f t="array" ref="N59">IF($A59="","",IFERROR(INDEX('04_Property_Economics'!$W$5:$W$404,MATCH($A59,'04_Property_Economics'!$AX$5:$AX$404,0)),""))</f>
        <v/>
      </c>
      <c r="O59" s="24" t="str">
        <f t="shared" si="2"/>
        <v/>
      </c>
      <c r="P59" s="24" t="str">
        <f t="array" ref="P59">IF($A59="","",IFERROR(INDEX('04_Property_Economics'!$S$5:$S$404,MATCH($A59,'04_Property_Economics'!$AX$5:$AX$404,0)),""))</f>
        <v/>
      </c>
      <c r="Q59" s="24" t="str">
        <f t="array" ref="Q59">IF($A59="","",IFERROR(INDEX('04_Property_Economics'!$AQ$5:$AQ$404,MATCH($A59,'04_Property_Economics'!$AX$5:$AX$404,0)),""))</f>
        <v/>
      </c>
      <c r="R59" s="27" t="str">
        <f t="array" ref="R59">IF($A59="","",IFERROR(INDEX('04_Property_Economics'!$AR$5:$AR$404,MATCH($A59,'04_Property_Economics'!$AX$5:$AX$404,0)),""))</f>
        <v/>
      </c>
      <c r="S59" s="2" t="str">
        <f t="array" ref="S59">IF($A59="","",IFERROR(INDEX('04_Property_Economics'!$AS$5:$AS$404,MATCH($A59,'04_Property_Economics'!$AX$5:$AX$404,0)),""))</f>
        <v/>
      </c>
      <c r="T59" s="2" t="str">
        <f t="array" ref="T59">IF($A59="","",IFERROR(INDEX('04_Property_Economics'!$AZ$5:$AZ$404,MATCH($A59,'04_Property_Economics'!$AX$5:$AX$404,0)),""))</f>
        <v/>
      </c>
    </row>
    <row r="60" ht="15.75" customHeight="1">
      <c r="A60" s="2" t="str">
        <f t="shared" si="1"/>
        <v/>
      </c>
      <c r="B60" s="2" t="str">
        <f t="array" ref="B60">IF($A60="","",IFERROR(INDEX('04_Property_Economics'!$B$5:$B$404,MATCH($A60,'04_Property_Economics'!$AX$5:$AX$404,0)),""))</f>
        <v/>
      </c>
      <c r="C60" s="2" t="str">
        <f t="array" ref="C60">IF($A60="","",IFERROR(INDEX('04_Property_Economics'!$C$5:$C$404,MATCH($A60,'04_Property_Economics'!$AX$5:$AX$404,0)),""))</f>
        <v/>
      </c>
      <c r="D60" s="24" t="str">
        <f t="array" ref="D60">IF($A60="","",IFERROR(INDEX('04_Property_Economics'!$H$5:$H$404,MATCH($A60,'04_Property_Economics'!$AX$5:$AX$404,0)),""))</f>
        <v/>
      </c>
      <c r="E60" s="25" t="str">
        <f t="array" ref="E60">IF($A60="","",IFERROR(INDEX('04_Property_Economics'!$I$5:$I$404,MATCH($A60,'04_Property_Economics'!$AX$5:$AX$404,0)),""))</f>
        <v/>
      </c>
      <c r="F60" s="25" t="str">
        <f t="array" ref="F60">IF($A60="","",IFERROR(INDEX('04_Property_Economics'!$J$5:$J$404,MATCH($A60,'04_Property_Economics'!$AX$5:$AX$404,0)),""))</f>
        <v/>
      </c>
      <c r="G60" s="26" t="str">
        <f t="array" ref="G60">IF($A60="","",IFERROR(INDEX('04_Property_Economics'!$AC$5:$AC$404,MATCH($A60,'04_Property_Economics'!$AX$5:$AX$404,0)),""))</f>
        <v/>
      </c>
      <c r="H60" s="24" t="str">
        <f t="array" ref="H60">IF($A60="","",IFERROR(INDEX('04_Property_Economics'!$AD$5:$AD$404,MATCH($A60,'04_Property_Economics'!$AX$5:$AX$404,0)),""))</f>
        <v/>
      </c>
      <c r="I60" s="24" t="str">
        <f t="array" ref="I60">IF($A60="","",IFERROR(INDEX('04_Property_Economics'!$AH$5:$AH$404,MATCH($A60,'04_Property_Economics'!$AX$5:$AX$404,0)),""))</f>
        <v/>
      </c>
      <c r="J60" s="24" t="str">
        <f t="array" ref="J60">IF($A60="","",IFERROR(INDEX('04_Property_Economics'!$AI$5:$AI$404,MATCH($A60,'04_Property_Economics'!$AX$5:$AX$404,0)),""))</f>
        <v/>
      </c>
      <c r="K60" s="24" t="str">
        <f t="array" ref="K60">IF($A60="","",IFERROR(INDEX('04_Property_Economics'!$AJ$5:$AJ$404,MATCH($A60,'04_Property_Economics'!$AX$5:$AX$404,0)),""))</f>
        <v/>
      </c>
      <c r="L60" s="24" t="str">
        <f t="array" ref="L60">IF($A60="","",IFERROR(INDEX('04_Property_Economics'!$AF$5:$AF$404,MATCH($A60,'04_Property_Economics'!$AX$5:$AX$404,0)),""))</f>
        <v/>
      </c>
      <c r="M60" s="24" t="str">
        <f t="array" ref="M60">IF($A60="","",IFERROR(INDEX('04_Property_Economics'!$U$5:$U$404,MATCH($A60,'04_Property_Economics'!$AX$5:$AX$404,0)),""))</f>
        <v/>
      </c>
      <c r="N60" s="24" t="str">
        <f t="array" ref="N60">IF($A60="","",IFERROR(INDEX('04_Property_Economics'!$W$5:$W$404,MATCH($A60,'04_Property_Economics'!$AX$5:$AX$404,0)),""))</f>
        <v/>
      </c>
      <c r="O60" s="24" t="str">
        <f t="shared" si="2"/>
        <v/>
      </c>
      <c r="P60" s="24" t="str">
        <f t="array" ref="P60">IF($A60="","",IFERROR(INDEX('04_Property_Economics'!$S$5:$S$404,MATCH($A60,'04_Property_Economics'!$AX$5:$AX$404,0)),""))</f>
        <v/>
      </c>
      <c r="Q60" s="24" t="str">
        <f t="array" ref="Q60">IF($A60="","",IFERROR(INDEX('04_Property_Economics'!$AQ$5:$AQ$404,MATCH($A60,'04_Property_Economics'!$AX$5:$AX$404,0)),""))</f>
        <v/>
      </c>
      <c r="R60" s="27" t="str">
        <f t="array" ref="R60">IF($A60="","",IFERROR(INDEX('04_Property_Economics'!$AR$5:$AR$404,MATCH($A60,'04_Property_Economics'!$AX$5:$AX$404,0)),""))</f>
        <v/>
      </c>
      <c r="S60" s="2" t="str">
        <f t="array" ref="S60">IF($A60="","",IFERROR(INDEX('04_Property_Economics'!$AS$5:$AS$404,MATCH($A60,'04_Property_Economics'!$AX$5:$AX$404,0)),""))</f>
        <v/>
      </c>
      <c r="T60" s="2" t="str">
        <f t="array" ref="T60">IF($A60="","",IFERROR(INDEX('04_Property_Economics'!$AZ$5:$AZ$404,MATCH($A60,'04_Property_Economics'!$AX$5:$AX$404,0)),""))</f>
        <v/>
      </c>
    </row>
    <row r="61" ht="15.75" customHeight="1">
      <c r="A61" s="2" t="str">
        <f t="shared" si="1"/>
        <v/>
      </c>
      <c r="B61" s="2" t="str">
        <f t="array" ref="B61">IF($A61="","",IFERROR(INDEX('04_Property_Economics'!$B$5:$B$404,MATCH($A61,'04_Property_Economics'!$AX$5:$AX$404,0)),""))</f>
        <v/>
      </c>
      <c r="C61" s="2" t="str">
        <f t="array" ref="C61">IF($A61="","",IFERROR(INDEX('04_Property_Economics'!$C$5:$C$404,MATCH($A61,'04_Property_Economics'!$AX$5:$AX$404,0)),""))</f>
        <v/>
      </c>
      <c r="D61" s="24" t="str">
        <f t="array" ref="D61">IF($A61="","",IFERROR(INDEX('04_Property_Economics'!$H$5:$H$404,MATCH($A61,'04_Property_Economics'!$AX$5:$AX$404,0)),""))</f>
        <v/>
      </c>
      <c r="E61" s="25" t="str">
        <f t="array" ref="E61">IF($A61="","",IFERROR(INDEX('04_Property_Economics'!$I$5:$I$404,MATCH($A61,'04_Property_Economics'!$AX$5:$AX$404,0)),""))</f>
        <v/>
      </c>
      <c r="F61" s="25" t="str">
        <f t="array" ref="F61">IF($A61="","",IFERROR(INDEX('04_Property_Economics'!$J$5:$J$404,MATCH($A61,'04_Property_Economics'!$AX$5:$AX$404,0)),""))</f>
        <v/>
      </c>
      <c r="G61" s="26" t="str">
        <f t="array" ref="G61">IF($A61="","",IFERROR(INDEX('04_Property_Economics'!$AC$5:$AC$404,MATCH($A61,'04_Property_Economics'!$AX$5:$AX$404,0)),""))</f>
        <v/>
      </c>
      <c r="H61" s="24" t="str">
        <f t="array" ref="H61">IF($A61="","",IFERROR(INDEX('04_Property_Economics'!$AD$5:$AD$404,MATCH($A61,'04_Property_Economics'!$AX$5:$AX$404,0)),""))</f>
        <v/>
      </c>
      <c r="I61" s="24" t="str">
        <f t="array" ref="I61">IF($A61="","",IFERROR(INDEX('04_Property_Economics'!$AH$5:$AH$404,MATCH($A61,'04_Property_Economics'!$AX$5:$AX$404,0)),""))</f>
        <v/>
      </c>
      <c r="J61" s="24" t="str">
        <f t="array" ref="J61">IF($A61="","",IFERROR(INDEX('04_Property_Economics'!$AI$5:$AI$404,MATCH($A61,'04_Property_Economics'!$AX$5:$AX$404,0)),""))</f>
        <v/>
      </c>
      <c r="K61" s="24" t="str">
        <f t="array" ref="K61">IF($A61="","",IFERROR(INDEX('04_Property_Economics'!$AJ$5:$AJ$404,MATCH($A61,'04_Property_Economics'!$AX$5:$AX$404,0)),""))</f>
        <v/>
      </c>
      <c r="L61" s="24" t="str">
        <f t="array" ref="L61">IF($A61="","",IFERROR(INDEX('04_Property_Economics'!$AF$5:$AF$404,MATCH($A61,'04_Property_Economics'!$AX$5:$AX$404,0)),""))</f>
        <v/>
      </c>
      <c r="M61" s="24" t="str">
        <f t="array" ref="M61">IF($A61="","",IFERROR(INDEX('04_Property_Economics'!$U$5:$U$404,MATCH($A61,'04_Property_Economics'!$AX$5:$AX$404,0)),""))</f>
        <v/>
      </c>
      <c r="N61" s="24" t="str">
        <f t="array" ref="N61">IF($A61="","",IFERROR(INDEX('04_Property_Economics'!$W$5:$W$404,MATCH($A61,'04_Property_Economics'!$AX$5:$AX$404,0)),""))</f>
        <v/>
      </c>
      <c r="O61" s="24" t="str">
        <f t="shared" si="2"/>
        <v/>
      </c>
      <c r="P61" s="24" t="str">
        <f t="array" ref="P61">IF($A61="","",IFERROR(INDEX('04_Property_Economics'!$S$5:$S$404,MATCH($A61,'04_Property_Economics'!$AX$5:$AX$404,0)),""))</f>
        <v/>
      </c>
      <c r="Q61" s="24" t="str">
        <f t="array" ref="Q61">IF($A61="","",IFERROR(INDEX('04_Property_Economics'!$AQ$5:$AQ$404,MATCH($A61,'04_Property_Economics'!$AX$5:$AX$404,0)),""))</f>
        <v/>
      </c>
      <c r="R61" s="27" t="str">
        <f t="array" ref="R61">IF($A61="","",IFERROR(INDEX('04_Property_Economics'!$AR$5:$AR$404,MATCH($A61,'04_Property_Economics'!$AX$5:$AX$404,0)),""))</f>
        <v/>
      </c>
      <c r="S61" s="2" t="str">
        <f t="array" ref="S61">IF($A61="","",IFERROR(INDEX('04_Property_Economics'!$AS$5:$AS$404,MATCH($A61,'04_Property_Economics'!$AX$5:$AX$404,0)),""))</f>
        <v/>
      </c>
      <c r="T61" s="2" t="str">
        <f t="array" ref="T61">IF($A61="","",IFERROR(INDEX('04_Property_Economics'!$AZ$5:$AZ$404,MATCH($A61,'04_Property_Economics'!$AX$5:$AX$404,0)),""))</f>
        <v/>
      </c>
    </row>
    <row r="62" ht="15.75" customHeight="1">
      <c r="A62" s="2" t="str">
        <f t="shared" si="1"/>
        <v/>
      </c>
      <c r="B62" s="2" t="str">
        <f t="array" ref="B62">IF($A62="","",IFERROR(INDEX('04_Property_Economics'!$B$5:$B$404,MATCH($A62,'04_Property_Economics'!$AX$5:$AX$404,0)),""))</f>
        <v/>
      </c>
      <c r="C62" s="2" t="str">
        <f t="array" ref="C62">IF($A62="","",IFERROR(INDEX('04_Property_Economics'!$C$5:$C$404,MATCH($A62,'04_Property_Economics'!$AX$5:$AX$404,0)),""))</f>
        <v/>
      </c>
      <c r="D62" s="24" t="str">
        <f t="array" ref="D62">IF($A62="","",IFERROR(INDEX('04_Property_Economics'!$H$5:$H$404,MATCH($A62,'04_Property_Economics'!$AX$5:$AX$404,0)),""))</f>
        <v/>
      </c>
      <c r="E62" s="25" t="str">
        <f t="array" ref="E62">IF($A62="","",IFERROR(INDEX('04_Property_Economics'!$I$5:$I$404,MATCH($A62,'04_Property_Economics'!$AX$5:$AX$404,0)),""))</f>
        <v/>
      </c>
      <c r="F62" s="25" t="str">
        <f t="array" ref="F62">IF($A62="","",IFERROR(INDEX('04_Property_Economics'!$J$5:$J$404,MATCH($A62,'04_Property_Economics'!$AX$5:$AX$404,0)),""))</f>
        <v/>
      </c>
      <c r="G62" s="26" t="str">
        <f t="array" ref="G62">IF($A62="","",IFERROR(INDEX('04_Property_Economics'!$AC$5:$AC$404,MATCH($A62,'04_Property_Economics'!$AX$5:$AX$404,0)),""))</f>
        <v/>
      </c>
      <c r="H62" s="24" t="str">
        <f t="array" ref="H62">IF($A62="","",IFERROR(INDEX('04_Property_Economics'!$AD$5:$AD$404,MATCH($A62,'04_Property_Economics'!$AX$5:$AX$404,0)),""))</f>
        <v/>
      </c>
      <c r="I62" s="24" t="str">
        <f t="array" ref="I62">IF($A62="","",IFERROR(INDEX('04_Property_Economics'!$AH$5:$AH$404,MATCH($A62,'04_Property_Economics'!$AX$5:$AX$404,0)),""))</f>
        <v/>
      </c>
      <c r="J62" s="24" t="str">
        <f t="array" ref="J62">IF($A62="","",IFERROR(INDEX('04_Property_Economics'!$AI$5:$AI$404,MATCH($A62,'04_Property_Economics'!$AX$5:$AX$404,0)),""))</f>
        <v/>
      </c>
      <c r="K62" s="24" t="str">
        <f t="array" ref="K62">IF($A62="","",IFERROR(INDEX('04_Property_Economics'!$AJ$5:$AJ$404,MATCH($A62,'04_Property_Economics'!$AX$5:$AX$404,0)),""))</f>
        <v/>
      </c>
      <c r="L62" s="24" t="str">
        <f t="array" ref="L62">IF($A62="","",IFERROR(INDEX('04_Property_Economics'!$AF$5:$AF$404,MATCH($A62,'04_Property_Economics'!$AX$5:$AX$404,0)),""))</f>
        <v/>
      </c>
      <c r="M62" s="24" t="str">
        <f t="array" ref="M62">IF($A62="","",IFERROR(INDEX('04_Property_Economics'!$U$5:$U$404,MATCH($A62,'04_Property_Economics'!$AX$5:$AX$404,0)),""))</f>
        <v/>
      </c>
      <c r="N62" s="24" t="str">
        <f t="array" ref="N62">IF($A62="","",IFERROR(INDEX('04_Property_Economics'!$W$5:$W$404,MATCH($A62,'04_Property_Economics'!$AX$5:$AX$404,0)),""))</f>
        <v/>
      </c>
      <c r="O62" s="24" t="str">
        <f t="shared" si="2"/>
        <v/>
      </c>
      <c r="P62" s="24" t="str">
        <f t="array" ref="P62">IF($A62="","",IFERROR(INDEX('04_Property_Economics'!$S$5:$S$404,MATCH($A62,'04_Property_Economics'!$AX$5:$AX$404,0)),""))</f>
        <v/>
      </c>
      <c r="Q62" s="24" t="str">
        <f t="array" ref="Q62">IF($A62="","",IFERROR(INDEX('04_Property_Economics'!$AQ$5:$AQ$404,MATCH($A62,'04_Property_Economics'!$AX$5:$AX$404,0)),""))</f>
        <v/>
      </c>
      <c r="R62" s="27" t="str">
        <f t="array" ref="R62">IF($A62="","",IFERROR(INDEX('04_Property_Economics'!$AR$5:$AR$404,MATCH($A62,'04_Property_Economics'!$AX$5:$AX$404,0)),""))</f>
        <v/>
      </c>
      <c r="S62" s="2" t="str">
        <f t="array" ref="S62">IF($A62="","",IFERROR(INDEX('04_Property_Economics'!$AS$5:$AS$404,MATCH($A62,'04_Property_Economics'!$AX$5:$AX$404,0)),""))</f>
        <v/>
      </c>
      <c r="T62" s="2" t="str">
        <f t="array" ref="T62">IF($A62="","",IFERROR(INDEX('04_Property_Economics'!$AZ$5:$AZ$404,MATCH($A62,'04_Property_Economics'!$AX$5:$AX$404,0)),""))</f>
        <v/>
      </c>
    </row>
    <row r="63" ht="15.75" customHeight="1">
      <c r="A63" s="2" t="str">
        <f t="shared" si="1"/>
        <v/>
      </c>
      <c r="B63" s="2" t="str">
        <f t="array" ref="B63">IF($A63="","",IFERROR(INDEX('04_Property_Economics'!$B$5:$B$404,MATCH($A63,'04_Property_Economics'!$AX$5:$AX$404,0)),""))</f>
        <v/>
      </c>
      <c r="C63" s="2" t="str">
        <f t="array" ref="C63">IF($A63="","",IFERROR(INDEX('04_Property_Economics'!$C$5:$C$404,MATCH($A63,'04_Property_Economics'!$AX$5:$AX$404,0)),""))</f>
        <v/>
      </c>
      <c r="D63" s="24" t="str">
        <f t="array" ref="D63">IF($A63="","",IFERROR(INDEX('04_Property_Economics'!$H$5:$H$404,MATCH($A63,'04_Property_Economics'!$AX$5:$AX$404,0)),""))</f>
        <v/>
      </c>
      <c r="E63" s="25" t="str">
        <f t="array" ref="E63">IF($A63="","",IFERROR(INDEX('04_Property_Economics'!$I$5:$I$404,MATCH($A63,'04_Property_Economics'!$AX$5:$AX$404,0)),""))</f>
        <v/>
      </c>
      <c r="F63" s="25" t="str">
        <f t="array" ref="F63">IF($A63="","",IFERROR(INDEX('04_Property_Economics'!$J$5:$J$404,MATCH($A63,'04_Property_Economics'!$AX$5:$AX$404,0)),""))</f>
        <v/>
      </c>
      <c r="G63" s="26" t="str">
        <f t="array" ref="G63">IF($A63="","",IFERROR(INDEX('04_Property_Economics'!$AC$5:$AC$404,MATCH($A63,'04_Property_Economics'!$AX$5:$AX$404,0)),""))</f>
        <v/>
      </c>
      <c r="H63" s="24" t="str">
        <f t="array" ref="H63">IF($A63="","",IFERROR(INDEX('04_Property_Economics'!$AD$5:$AD$404,MATCH($A63,'04_Property_Economics'!$AX$5:$AX$404,0)),""))</f>
        <v/>
      </c>
      <c r="I63" s="24" t="str">
        <f t="array" ref="I63">IF($A63="","",IFERROR(INDEX('04_Property_Economics'!$AH$5:$AH$404,MATCH($A63,'04_Property_Economics'!$AX$5:$AX$404,0)),""))</f>
        <v/>
      </c>
      <c r="J63" s="24" t="str">
        <f t="array" ref="J63">IF($A63="","",IFERROR(INDEX('04_Property_Economics'!$AI$5:$AI$404,MATCH($A63,'04_Property_Economics'!$AX$5:$AX$404,0)),""))</f>
        <v/>
      </c>
      <c r="K63" s="24" t="str">
        <f t="array" ref="K63">IF($A63="","",IFERROR(INDEX('04_Property_Economics'!$AJ$5:$AJ$404,MATCH($A63,'04_Property_Economics'!$AX$5:$AX$404,0)),""))</f>
        <v/>
      </c>
      <c r="L63" s="24" t="str">
        <f t="array" ref="L63">IF($A63="","",IFERROR(INDEX('04_Property_Economics'!$AF$5:$AF$404,MATCH($A63,'04_Property_Economics'!$AX$5:$AX$404,0)),""))</f>
        <v/>
      </c>
      <c r="M63" s="24" t="str">
        <f t="array" ref="M63">IF($A63="","",IFERROR(INDEX('04_Property_Economics'!$U$5:$U$404,MATCH($A63,'04_Property_Economics'!$AX$5:$AX$404,0)),""))</f>
        <v/>
      </c>
      <c r="N63" s="24" t="str">
        <f t="array" ref="N63">IF($A63="","",IFERROR(INDEX('04_Property_Economics'!$W$5:$W$404,MATCH($A63,'04_Property_Economics'!$AX$5:$AX$404,0)),""))</f>
        <v/>
      </c>
      <c r="O63" s="24" t="str">
        <f t="shared" si="2"/>
        <v/>
      </c>
      <c r="P63" s="24" t="str">
        <f t="array" ref="P63">IF($A63="","",IFERROR(INDEX('04_Property_Economics'!$S$5:$S$404,MATCH($A63,'04_Property_Economics'!$AX$5:$AX$404,0)),""))</f>
        <v/>
      </c>
      <c r="Q63" s="24" t="str">
        <f t="array" ref="Q63">IF($A63="","",IFERROR(INDEX('04_Property_Economics'!$AQ$5:$AQ$404,MATCH($A63,'04_Property_Economics'!$AX$5:$AX$404,0)),""))</f>
        <v/>
      </c>
      <c r="R63" s="27" t="str">
        <f t="array" ref="R63">IF($A63="","",IFERROR(INDEX('04_Property_Economics'!$AR$5:$AR$404,MATCH($A63,'04_Property_Economics'!$AX$5:$AX$404,0)),""))</f>
        <v/>
      </c>
      <c r="S63" s="2" t="str">
        <f t="array" ref="S63">IF($A63="","",IFERROR(INDEX('04_Property_Economics'!$AS$5:$AS$404,MATCH($A63,'04_Property_Economics'!$AX$5:$AX$404,0)),""))</f>
        <v/>
      </c>
      <c r="T63" s="2" t="str">
        <f t="array" ref="T63">IF($A63="","",IFERROR(INDEX('04_Property_Economics'!$AZ$5:$AZ$404,MATCH($A63,'04_Property_Economics'!$AX$5:$AX$404,0)),""))</f>
        <v/>
      </c>
    </row>
    <row r="64" ht="15.75" customHeight="1">
      <c r="A64" s="2" t="str">
        <f t="shared" si="1"/>
        <v/>
      </c>
      <c r="B64" s="2" t="str">
        <f t="array" ref="B64">IF($A64="","",IFERROR(INDEX('04_Property_Economics'!$B$5:$B$404,MATCH($A64,'04_Property_Economics'!$AX$5:$AX$404,0)),""))</f>
        <v/>
      </c>
      <c r="C64" s="2" t="str">
        <f t="array" ref="C64">IF($A64="","",IFERROR(INDEX('04_Property_Economics'!$C$5:$C$404,MATCH($A64,'04_Property_Economics'!$AX$5:$AX$404,0)),""))</f>
        <v/>
      </c>
      <c r="D64" s="24" t="str">
        <f t="array" ref="D64">IF($A64="","",IFERROR(INDEX('04_Property_Economics'!$H$5:$H$404,MATCH($A64,'04_Property_Economics'!$AX$5:$AX$404,0)),""))</f>
        <v/>
      </c>
      <c r="E64" s="25" t="str">
        <f t="array" ref="E64">IF($A64="","",IFERROR(INDEX('04_Property_Economics'!$I$5:$I$404,MATCH($A64,'04_Property_Economics'!$AX$5:$AX$404,0)),""))</f>
        <v/>
      </c>
      <c r="F64" s="25" t="str">
        <f t="array" ref="F64">IF($A64="","",IFERROR(INDEX('04_Property_Economics'!$J$5:$J$404,MATCH($A64,'04_Property_Economics'!$AX$5:$AX$404,0)),""))</f>
        <v/>
      </c>
      <c r="G64" s="26" t="str">
        <f t="array" ref="G64">IF($A64="","",IFERROR(INDEX('04_Property_Economics'!$AC$5:$AC$404,MATCH($A64,'04_Property_Economics'!$AX$5:$AX$404,0)),""))</f>
        <v/>
      </c>
      <c r="H64" s="24" t="str">
        <f t="array" ref="H64">IF($A64="","",IFERROR(INDEX('04_Property_Economics'!$AD$5:$AD$404,MATCH($A64,'04_Property_Economics'!$AX$5:$AX$404,0)),""))</f>
        <v/>
      </c>
      <c r="I64" s="24" t="str">
        <f t="array" ref="I64">IF($A64="","",IFERROR(INDEX('04_Property_Economics'!$AH$5:$AH$404,MATCH($A64,'04_Property_Economics'!$AX$5:$AX$404,0)),""))</f>
        <v/>
      </c>
      <c r="J64" s="24" t="str">
        <f t="array" ref="J64">IF($A64="","",IFERROR(INDEX('04_Property_Economics'!$AI$5:$AI$404,MATCH($A64,'04_Property_Economics'!$AX$5:$AX$404,0)),""))</f>
        <v/>
      </c>
      <c r="K64" s="24" t="str">
        <f t="array" ref="K64">IF($A64="","",IFERROR(INDEX('04_Property_Economics'!$AJ$5:$AJ$404,MATCH($A64,'04_Property_Economics'!$AX$5:$AX$404,0)),""))</f>
        <v/>
      </c>
      <c r="L64" s="24" t="str">
        <f t="array" ref="L64">IF($A64="","",IFERROR(INDEX('04_Property_Economics'!$AF$5:$AF$404,MATCH($A64,'04_Property_Economics'!$AX$5:$AX$404,0)),""))</f>
        <v/>
      </c>
      <c r="M64" s="24" t="str">
        <f t="array" ref="M64">IF($A64="","",IFERROR(INDEX('04_Property_Economics'!$U$5:$U$404,MATCH($A64,'04_Property_Economics'!$AX$5:$AX$404,0)),""))</f>
        <v/>
      </c>
      <c r="N64" s="24" t="str">
        <f t="array" ref="N64">IF($A64="","",IFERROR(INDEX('04_Property_Economics'!$W$5:$W$404,MATCH($A64,'04_Property_Economics'!$AX$5:$AX$404,0)),""))</f>
        <v/>
      </c>
      <c r="O64" s="24" t="str">
        <f t="shared" si="2"/>
        <v/>
      </c>
      <c r="P64" s="24" t="str">
        <f t="array" ref="P64">IF($A64="","",IFERROR(INDEX('04_Property_Economics'!$S$5:$S$404,MATCH($A64,'04_Property_Economics'!$AX$5:$AX$404,0)),""))</f>
        <v/>
      </c>
      <c r="Q64" s="24" t="str">
        <f t="array" ref="Q64">IF($A64="","",IFERROR(INDEX('04_Property_Economics'!$AQ$5:$AQ$404,MATCH($A64,'04_Property_Economics'!$AX$5:$AX$404,0)),""))</f>
        <v/>
      </c>
      <c r="R64" s="27" t="str">
        <f t="array" ref="R64">IF($A64="","",IFERROR(INDEX('04_Property_Economics'!$AR$5:$AR$404,MATCH($A64,'04_Property_Economics'!$AX$5:$AX$404,0)),""))</f>
        <v/>
      </c>
      <c r="S64" s="2" t="str">
        <f t="array" ref="S64">IF($A64="","",IFERROR(INDEX('04_Property_Economics'!$AS$5:$AS$404,MATCH($A64,'04_Property_Economics'!$AX$5:$AX$404,0)),""))</f>
        <v/>
      </c>
      <c r="T64" s="2" t="str">
        <f t="array" ref="T64">IF($A64="","",IFERROR(INDEX('04_Property_Economics'!$AZ$5:$AZ$404,MATCH($A64,'04_Property_Economics'!$AX$5:$AX$404,0)),""))</f>
        <v/>
      </c>
    </row>
    <row r="65" ht="15.75" customHeight="1">
      <c r="A65" s="2" t="str">
        <f t="shared" si="1"/>
        <v/>
      </c>
      <c r="B65" s="2" t="str">
        <f t="array" ref="B65">IF($A65="","",IFERROR(INDEX('04_Property_Economics'!$B$5:$B$404,MATCH($A65,'04_Property_Economics'!$AX$5:$AX$404,0)),""))</f>
        <v/>
      </c>
      <c r="C65" s="2" t="str">
        <f t="array" ref="C65">IF($A65="","",IFERROR(INDEX('04_Property_Economics'!$C$5:$C$404,MATCH($A65,'04_Property_Economics'!$AX$5:$AX$404,0)),""))</f>
        <v/>
      </c>
      <c r="D65" s="24" t="str">
        <f t="array" ref="D65">IF($A65="","",IFERROR(INDEX('04_Property_Economics'!$H$5:$H$404,MATCH($A65,'04_Property_Economics'!$AX$5:$AX$404,0)),""))</f>
        <v/>
      </c>
      <c r="E65" s="25" t="str">
        <f t="array" ref="E65">IF($A65="","",IFERROR(INDEX('04_Property_Economics'!$I$5:$I$404,MATCH($A65,'04_Property_Economics'!$AX$5:$AX$404,0)),""))</f>
        <v/>
      </c>
      <c r="F65" s="25" t="str">
        <f t="array" ref="F65">IF($A65="","",IFERROR(INDEX('04_Property_Economics'!$J$5:$J$404,MATCH($A65,'04_Property_Economics'!$AX$5:$AX$404,0)),""))</f>
        <v/>
      </c>
      <c r="G65" s="26" t="str">
        <f t="array" ref="G65">IF($A65="","",IFERROR(INDEX('04_Property_Economics'!$AC$5:$AC$404,MATCH($A65,'04_Property_Economics'!$AX$5:$AX$404,0)),""))</f>
        <v/>
      </c>
      <c r="H65" s="24" t="str">
        <f t="array" ref="H65">IF($A65="","",IFERROR(INDEX('04_Property_Economics'!$AD$5:$AD$404,MATCH($A65,'04_Property_Economics'!$AX$5:$AX$404,0)),""))</f>
        <v/>
      </c>
      <c r="I65" s="24" t="str">
        <f t="array" ref="I65">IF($A65="","",IFERROR(INDEX('04_Property_Economics'!$AH$5:$AH$404,MATCH($A65,'04_Property_Economics'!$AX$5:$AX$404,0)),""))</f>
        <v/>
      </c>
      <c r="J65" s="24" t="str">
        <f t="array" ref="J65">IF($A65="","",IFERROR(INDEX('04_Property_Economics'!$AI$5:$AI$404,MATCH($A65,'04_Property_Economics'!$AX$5:$AX$404,0)),""))</f>
        <v/>
      </c>
      <c r="K65" s="24" t="str">
        <f t="array" ref="K65">IF($A65="","",IFERROR(INDEX('04_Property_Economics'!$AJ$5:$AJ$404,MATCH($A65,'04_Property_Economics'!$AX$5:$AX$404,0)),""))</f>
        <v/>
      </c>
      <c r="L65" s="24" t="str">
        <f t="array" ref="L65">IF($A65="","",IFERROR(INDEX('04_Property_Economics'!$AF$5:$AF$404,MATCH($A65,'04_Property_Economics'!$AX$5:$AX$404,0)),""))</f>
        <v/>
      </c>
      <c r="M65" s="24" t="str">
        <f t="array" ref="M65">IF($A65="","",IFERROR(INDEX('04_Property_Economics'!$U$5:$U$404,MATCH($A65,'04_Property_Economics'!$AX$5:$AX$404,0)),""))</f>
        <v/>
      </c>
      <c r="N65" s="24" t="str">
        <f t="array" ref="N65">IF($A65="","",IFERROR(INDEX('04_Property_Economics'!$W$5:$W$404,MATCH($A65,'04_Property_Economics'!$AX$5:$AX$404,0)),""))</f>
        <v/>
      </c>
      <c r="O65" s="24" t="str">
        <f t="shared" si="2"/>
        <v/>
      </c>
      <c r="P65" s="24" t="str">
        <f t="array" ref="P65">IF($A65="","",IFERROR(INDEX('04_Property_Economics'!$S$5:$S$404,MATCH($A65,'04_Property_Economics'!$AX$5:$AX$404,0)),""))</f>
        <v/>
      </c>
      <c r="Q65" s="24" t="str">
        <f t="array" ref="Q65">IF($A65="","",IFERROR(INDEX('04_Property_Economics'!$AQ$5:$AQ$404,MATCH($A65,'04_Property_Economics'!$AX$5:$AX$404,0)),""))</f>
        <v/>
      </c>
      <c r="R65" s="27" t="str">
        <f t="array" ref="R65">IF($A65="","",IFERROR(INDEX('04_Property_Economics'!$AR$5:$AR$404,MATCH($A65,'04_Property_Economics'!$AX$5:$AX$404,0)),""))</f>
        <v/>
      </c>
      <c r="S65" s="2" t="str">
        <f t="array" ref="S65">IF($A65="","",IFERROR(INDEX('04_Property_Economics'!$AS$5:$AS$404,MATCH($A65,'04_Property_Economics'!$AX$5:$AX$404,0)),""))</f>
        <v/>
      </c>
      <c r="T65" s="2" t="str">
        <f t="array" ref="T65">IF($A65="","",IFERROR(INDEX('04_Property_Economics'!$AZ$5:$AZ$404,MATCH($A65,'04_Property_Economics'!$AX$5:$AX$404,0)),""))</f>
        <v/>
      </c>
    </row>
    <row r="66" ht="15.75" customHeight="1">
      <c r="A66" s="2" t="str">
        <f t="shared" si="1"/>
        <v/>
      </c>
      <c r="B66" s="2" t="str">
        <f t="array" ref="B66">IF($A66="","",IFERROR(INDEX('04_Property_Economics'!$B$5:$B$404,MATCH($A66,'04_Property_Economics'!$AX$5:$AX$404,0)),""))</f>
        <v/>
      </c>
      <c r="C66" s="2" t="str">
        <f t="array" ref="C66">IF($A66="","",IFERROR(INDEX('04_Property_Economics'!$C$5:$C$404,MATCH($A66,'04_Property_Economics'!$AX$5:$AX$404,0)),""))</f>
        <v/>
      </c>
      <c r="D66" s="24" t="str">
        <f t="array" ref="D66">IF($A66="","",IFERROR(INDEX('04_Property_Economics'!$H$5:$H$404,MATCH($A66,'04_Property_Economics'!$AX$5:$AX$404,0)),""))</f>
        <v/>
      </c>
      <c r="E66" s="25" t="str">
        <f t="array" ref="E66">IF($A66="","",IFERROR(INDEX('04_Property_Economics'!$I$5:$I$404,MATCH($A66,'04_Property_Economics'!$AX$5:$AX$404,0)),""))</f>
        <v/>
      </c>
      <c r="F66" s="25" t="str">
        <f t="array" ref="F66">IF($A66="","",IFERROR(INDEX('04_Property_Economics'!$J$5:$J$404,MATCH($A66,'04_Property_Economics'!$AX$5:$AX$404,0)),""))</f>
        <v/>
      </c>
      <c r="G66" s="26" t="str">
        <f t="array" ref="G66">IF($A66="","",IFERROR(INDEX('04_Property_Economics'!$AC$5:$AC$404,MATCH($A66,'04_Property_Economics'!$AX$5:$AX$404,0)),""))</f>
        <v/>
      </c>
      <c r="H66" s="24" t="str">
        <f t="array" ref="H66">IF($A66="","",IFERROR(INDEX('04_Property_Economics'!$AD$5:$AD$404,MATCH($A66,'04_Property_Economics'!$AX$5:$AX$404,0)),""))</f>
        <v/>
      </c>
      <c r="I66" s="24" t="str">
        <f t="array" ref="I66">IF($A66="","",IFERROR(INDEX('04_Property_Economics'!$AH$5:$AH$404,MATCH($A66,'04_Property_Economics'!$AX$5:$AX$404,0)),""))</f>
        <v/>
      </c>
      <c r="J66" s="24" t="str">
        <f t="array" ref="J66">IF($A66="","",IFERROR(INDEX('04_Property_Economics'!$AI$5:$AI$404,MATCH($A66,'04_Property_Economics'!$AX$5:$AX$404,0)),""))</f>
        <v/>
      </c>
      <c r="K66" s="24" t="str">
        <f t="array" ref="K66">IF($A66="","",IFERROR(INDEX('04_Property_Economics'!$AJ$5:$AJ$404,MATCH($A66,'04_Property_Economics'!$AX$5:$AX$404,0)),""))</f>
        <v/>
      </c>
      <c r="L66" s="24" t="str">
        <f t="array" ref="L66">IF($A66="","",IFERROR(INDEX('04_Property_Economics'!$AF$5:$AF$404,MATCH($A66,'04_Property_Economics'!$AX$5:$AX$404,0)),""))</f>
        <v/>
      </c>
      <c r="M66" s="24" t="str">
        <f t="array" ref="M66">IF($A66="","",IFERROR(INDEX('04_Property_Economics'!$U$5:$U$404,MATCH($A66,'04_Property_Economics'!$AX$5:$AX$404,0)),""))</f>
        <v/>
      </c>
      <c r="N66" s="24" t="str">
        <f t="array" ref="N66">IF($A66="","",IFERROR(INDEX('04_Property_Economics'!$W$5:$W$404,MATCH($A66,'04_Property_Economics'!$AX$5:$AX$404,0)),""))</f>
        <v/>
      </c>
      <c r="O66" s="24" t="str">
        <f t="shared" si="2"/>
        <v/>
      </c>
      <c r="P66" s="24" t="str">
        <f t="array" ref="P66">IF($A66="","",IFERROR(INDEX('04_Property_Economics'!$S$5:$S$404,MATCH($A66,'04_Property_Economics'!$AX$5:$AX$404,0)),""))</f>
        <v/>
      </c>
      <c r="Q66" s="24" t="str">
        <f t="array" ref="Q66">IF($A66="","",IFERROR(INDEX('04_Property_Economics'!$AQ$5:$AQ$404,MATCH($A66,'04_Property_Economics'!$AX$5:$AX$404,0)),""))</f>
        <v/>
      </c>
      <c r="R66" s="27" t="str">
        <f t="array" ref="R66">IF($A66="","",IFERROR(INDEX('04_Property_Economics'!$AR$5:$AR$404,MATCH($A66,'04_Property_Economics'!$AX$5:$AX$404,0)),""))</f>
        <v/>
      </c>
      <c r="S66" s="2" t="str">
        <f t="array" ref="S66">IF($A66="","",IFERROR(INDEX('04_Property_Economics'!$AS$5:$AS$404,MATCH($A66,'04_Property_Economics'!$AX$5:$AX$404,0)),""))</f>
        <v/>
      </c>
      <c r="T66" s="2" t="str">
        <f t="array" ref="T66">IF($A66="","",IFERROR(INDEX('04_Property_Economics'!$AZ$5:$AZ$404,MATCH($A66,'04_Property_Economics'!$AX$5:$AX$404,0)),""))</f>
        <v/>
      </c>
    </row>
    <row r="67" ht="15.75" customHeight="1">
      <c r="A67" s="2" t="str">
        <f t="shared" si="1"/>
        <v/>
      </c>
      <c r="B67" s="2" t="str">
        <f t="array" ref="B67">IF($A67="","",IFERROR(INDEX('04_Property_Economics'!$B$5:$B$404,MATCH($A67,'04_Property_Economics'!$AX$5:$AX$404,0)),""))</f>
        <v/>
      </c>
      <c r="C67" s="2" t="str">
        <f t="array" ref="C67">IF($A67="","",IFERROR(INDEX('04_Property_Economics'!$C$5:$C$404,MATCH($A67,'04_Property_Economics'!$AX$5:$AX$404,0)),""))</f>
        <v/>
      </c>
      <c r="D67" s="24" t="str">
        <f t="array" ref="D67">IF($A67="","",IFERROR(INDEX('04_Property_Economics'!$H$5:$H$404,MATCH($A67,'04_Property_Economics'!$AX$5:$AX$404,0)),""))</f>
        <v/>
      </c>
      <c r="E67" s="25" t="str">
        <f t="array" ref="E67">IF($A67="","",IFERROR(INDEX('04_Property_Economics'!$I$5:$I$404,MATCH($A67,'04_Property_Economics'!$AX$5:$AX$404,0)),""))</f>
        <v/>
      </c>
      <c r="F67" s="25" t="str">
        <f t="array" ref="F67">IF($A67="","",IFERROR(INDEX('04_Property_Economics'!$J$5:$J$404,MATCH($A67,'04_Property_Economics'!$AX$5:$AX$404,0)),""))</f>
        <v/>
      </c>
      <c r="G67" s="26" t="str">
        <f t="array" ref="G67">IF($A67="","",IFERROR(INDEX('04_Property_Economics'!$AC$5:$AC$404,MATCH($A67,'04_Property_Economics'!$AX$5:$AX$404,0)),""))</f>
        <v/>
      </c>
      <c r="H67" s="24" t="str">
        <f t="array" ref="H67">IF($A67="","",IFERROR(INDEX('04_Property_Economics'!$AD$5:$AD$404,MATCH($A67,'04_Property_Economics'!$AX$5:$AX$404,0)),""))</f>
        <v/>
      </c>
      <c r="I67" s="24" t="str">
        <f t="array" ref="I67">IF($A67="","",IFERROR(INDEX('04_Property_Economics'!$AH$5:$AH$404,MATCH($A67,'04_Property_Economics'!$AX$5:$AX$404,0)),""))</f>
        <v/>
      </c>
      <c r="J67" s="24" t="str">
        <f t="array" ref="J67">IF($A67="","",IFERROR(INDEX('04_Property_Economics'!$AI$5:$AI$404,MATCH($A67,'04_Property_Economics'!$AX$5:$AX$404,0)),""))</f>
        <v/>
      </c>
      <c r="K67" s="24" t="str">
        <f t="array" ref="K67">IF($A67="","",IFERROR(INDEX('04_Property_Economics'!$AJ$5:$AJ$404,MATCH($A67,'04_Property_Economics'!$AX$5:$AX$404,0)),""))</f>
        <v/>
      </c>
      <c r="L67" s="24" t="str">
        <f t="array" ref="L67">IF($A67="","",IFERROR(INDEX('04_Property_Economics'!$AF$5:$AF$404,MATCH($A67,'04_Property_Economics'!$AX$5:$AX$404,0)),""))</f>
        <v/>
      </c>
      <c r="M67" s="24" t="str">
        <f t="array" ref="M67">IF($A67="","",IFERROR(INDEX('04_Property_Economics'!$U$5:$U$404,MATCH($A67,'04_Property_Economics'!$AX$5:$AX$404,0)),""))</f>
        <v/>
      </c>
      <c r="N67" s="24" t="str">
        <f t="array" ref="N67">IF($A67="","",IFERROR(INDEX('04_Property_Economics'!$W$5:$W$404,MATCH($A67,'04_Property_Economics'!$AX$5:$AX$404,0)),""))</f>
        <v/>
      </c>
      <c r="O67" s="24" t="str">
        <f t="shared" si="2"/>
        <v/>
      </c>
      <c r="P67" s="24" t="str">
        <f t="array" ref="P67">IF($A67="","",IFERROR(INDEX('04_Property_Economics'!$S$5:$S$404,MATCH($A67,'04_Property_Economics'!$AX$5:$AX$404,0)),""))</f>
        <v/>
      </c>
      <c r="Q67" s="24" t="str">
        <f t="array" ref="Q67">IF($A67="","",IFERROR(INDEX('04_Property_Economics'!$AQ$5:$AQ$404,MATCH($A67,'04_Property_Economics'!$AX$5:$AX$404,0)),""))</f>
        <v/>
      </c>
      <c r="R67" s="27" t="str">
        <f t="array" ref="R67">IF($A67="","",IFERROR(INDEX('04_Property_Economics'!$AR$5:$AR$404,MATCH($A67,'04_Property_Economics'!$AX$5:$AX$404,0)),""))</f>
        <v/>
      </c>
      <c r="S67" s="2" t="str">
        <f t="array" ref="S67">IF($A67="","",IFERROR(INDEX('04_Property_Economics'!$AS$5:$AS$404,MATCH($A67,'04_Property_Economics'!$AX$5:$AX$404,0)),""))</f>
        <v/>
      </c>
      <c r="T67" s="2" t="str">
        <f t="array" ref="T67">IF($A67="","",IFERROR(INDEX('04_Property_Economics'!$AZ$5:$AZ$404,MATCH($A67,'04_Property_Economics'!$AX$5:$AX$404,0)),""))</f>
        <v/>
      </c>
    </row>
    <row r="68" ht="15.75" customHeight="1">
      <c r="A68" s="2" t="str">
        <f t="shared" si="1"/>
        <v/>
      </c>
      <c r="B68" s="2" t="str">
        <f t="array" ref="B68">IF($A68="","",IFERROR(INDEX('04_Property_Economics'!$B$5:$B$404,MATCH($A68,'04_Property_Economics'!$AX$5:$AX$404,0)),""))</f>
        <v/>
      </c>
      <c r="C68" s="2" t="str">
        <f t="array" ref="C68">IF($A68="","",IFERROR(INDEX('04_Property_Economics'!$C$5:$C$404,MATCH($A68,'04_Property_Economics'!$AX$5:$AX$404,0)),""))</f>
        <v/>
      </c>
      <c r="D68" s="24" t="str">
        <f t="array" ref="D68">IF($A68="","",IFERROR(INDEX('04_Property_Economics'!$H$5:$H$404,MATCH($A68,'04_Property_Economics'!$AX$5:$AX$404,0)),""))</f>
        <v/>
      </c>
      <c r="E68" s="25" t="str">
        <f t="array" ref="E68">IF($A68="","",IFERROR(INDEX('04_Property_Economics'!$I$5:$I$404,MATCH($A68,'04_Property_Economics'!$AX$5:$AX$404,0)),""))</f>
        <v/>
      </c>
      <c r="F68" s="25" t="str">
        <f t="array" ref="F68">IF($A68="","",IFERROR(INDEX('04_Property_Economics'!$J$5:$J$404,MATCH($A68,'04_Property_Economics'!$AX$5:$AX$404,0)),""))</f>
        <v/>
      </c>
      <c r="G68" s="26" t="str">
        <f t="array" ref="G68">IF($A68="","",IFERROR(INDEX('04_Property_Economics'!$AC$5:$AC$404,MATCH($A68,'04_Property_Economics'!$AX$5:$AX$404,0)),""))</f>
        <v/>
      </c>
      <c r="H68" s="24" t="str">
        <f t="array" ref="H68">IF($A68="","",IFERROR(INDEX('04_Property_Economics'!$AD$5:$AD$404,MATCH($A68,'04_Property_Economics'!$AX$5:$AX$404,0)),""))</f>
        <v/>
      </c>
      <c r="I68" s="24" t="str">
        <f t="array" ref="I68">IF($A68="","",IFERROR(INDEX('04_Property_Economics'!$AH$5:$AH$404,MATCH($A68,'04_Property_Economics'!$AX$5:$AX$404,0)),""))</f>
        <v/>
      </c>
      <c r="J68" s="24" t="str">
        <f t="array" ref="J68">IF($A68="","",IFERROR(INDEX('04_Property_Economics'!$AI$5:$AI$404,MATCH($A68,'04_Property_Economics'!$AX$5:$AX$404,0)),""))</f>
        <v/>
      </c>
      <c r="K68" s="24" t="str">
        <f t="array" ref="K68">IF($A68="","",IFERROR(INDEX('04_Property_Economics'!$AJ$5:$AJ$404,MATCH($A68,'04_Property_Economics'!$AX$5:$AX$404,0)),""))</f>
        <v/>
      </c>
      <c r="L68" s="24" t="str">
        <f t="array" ref="L68">IF($A68="","",IFERROR(INDEX('04_Property_Economics'!$AF$5:$AF$404,MATCH($A68,'04_Property_Economics'!$AX$5:$AX$404,0)),""))</f>
        <v/>
      </c>
      <c r="M68" s="24" t="str">
        <f t="array" ref="M68">IF($A68="","",IFERROR(INDEX('04_Property_Economics'!$U$5:$U$404,MATCH($A68,'04_Property_Economics'!$AX$5:$AX$404,0)),""))</f>
        <v/>
      </c>
      <c r="N68" s="24" t="str">
        <f t="array" ref="N68">IF($A68="","",IFERROR(INDEX('04_Property_Economics'!$W$5:$W$404,MATCH($A68,'04_Property_Economics'!$AX$5:$AX$404,0)),""))</f>
        <v/>
      </c>
      <c r="O68" s="24" t="str">
        <f t="shared" si="2"/>
        <v/>
      </c>
      <c r="P68" s="24" t="str">
        <f t="array" ref="P68">IF($A68="","",IFERROR(INDEX('04_Property_Economics'!$S$5:$S$404,MATCH($A68,'04_Property_Economics'!$AX$5:$AX$404,0)),""))</f>
        <v/>
      </c>
      <c r="Q68" s="24" t="str">
        <f t="array" ref="Q68">IF($A68="","",IFERROR(INDEX('04_Property_Economics'!$AQ$5:$AQ$404,MATCH($A68,'04_Property_Economics'!$AX$5:$AX$404,0)),""))</f>
        <v/>
      </c>
      <c r="R68" s="27" t="str">
        <f t="array" ref="R68">IF($A68="","",IFERROR(INDEX('04_Property_Economics'!$AR$5:$AR$404,MATCH($A68,'04_Property_Economics'!$AX$5:$AX$404,0)),""))</f>
        <v/>
      </c>
      <c r="S68" s="2" t="str">
        <f t="array" ref="S68">IF($A68="","",IFERROR(INDEX('04_Property_Economics'!$AS$5:$AS$404,MATCH($A68,'04_Property_Economics'!$AX$5:$AX$404,0)),""))</f>
        <v/>
      </c>
      <c r="T68" s="2" t="str">
        <f t="array" ref="T68">IF($A68="","",IFERROR(INDEX('04_Property_Economics'!$AZ$5:$AZ$404,MATCH($A68,'04_Property_Economics'!$AX$5:$AX$404,0)),""))</f>
        <v/>
      </c>
    </row>
    <row r="69" ht="15.75" customHeight="1">
      <c r="A69" s="2" t="str">
        <f t="shared" si="1"/>
        <v/>
      </c>
      <c r="B69" s="2" t="str">
        <f t="array" ref="B69">IF($A69="","",IFERROR(INDEX('04_Property_Economics'!$B$5:$B$404,MATCH($A69,'04_Property_Economics'!$AX$5:$AX$404,0)),""))</f>
        <v/>
      </c>
      <c r="C69" s="2" t="str">
        <f t="array" ref="C69">IF($A69="","",IFERROR(INDEX('04_Property_Economics'!$C$5:$C$404,MATCH($A69,'04_Property_Economics'!$AX$5:$AX$404,0)),""))</f>
        <v/>
      </c>
      <c r="D69" s="24" t="str">
        <f t="array" ref="D69">IF($A69="","",IFERROR(INDEX('04_Property_Economics'!$H$5:$H$404,MATCH($A69,'04_Property_Economics'!$AX$5:$AX$404,0)),""))</f>
        <v/>
      </c>
      <c r="E69" s="25" t="str">
        <f t="array" ref="E69">IF($A69="","",IFERROR(INDEX('04_Property_Economics'!$I$5:$I$404,MATCH($A69,'04_Property_Economics'!$AX$5:$AX$404,0)),""))</f>
        <v/>
      </c>
      <c r="F69" s="25" t="str">
        <f t="array" ref="F69">IF($A69="","",IFERROR(INDEX('04_Property_Economics'!$J$5:$J$404,MATCH($A69,'04_Property_Economics'!$AX$5:$AX$404,0)),""))</f>
        <v/>
      </c>
      <c r="G69" s="26" t="str">
        <f t="array" ref="G69">IF($A69="","",IFERROR(INDEX('04_Property_Economics'!$AC$5:$AC$404,MATCH($A69,'04_Property_Economics'!$AX$5:$AX$404,0)),""))</f>
        <v/>
      </c>
      <c r="H69" s="24" t="str">
        <f t="array" ref="H69">IF($A69="","",IFERROR(INDEX('04_Property_Economics'!$AD$5:$AD$404,MATCH($A69,'04_Property_Economics'!$AX$5:$AX$404,0)),""))</f>
        <v/>
      </c>
      <c r="I69" s="24" t="str">
        <f t="array" ref="I69">IF($A69="","",IFERROR(INDEX('04_Property_Economics'!$AH$5:$AH$404,MATCH($A69,'04_Property_Economics'!$AX$5:$AX$404,0)),""))</f>
        <v/>
      </c>
      <c r="J69" s="24" t="str">
        <f t="array" ref="J69">IF($A69="","",IFERROR(INDEX('04_Property_Economics'!$AI$5:$AI$404,MATCH($A69,'04_Property_Economics'!$AX$5:$AX$404,0)),""))</f>
        <v/>
      </c>
      <c r="K69" s="24" t="str">
        <f t="array" ref="K69">IF($A69="","",IFERROR(INDEX('04_Property_Economics'!$AJ$5:$AJ$404,MATCH($A69,'04_Property_Economics'!$AX$5:$AX$404,0)),""))</f>
        <v/>
      </c>
      <c r="L69" s="24" t="str">
        <f t="array" ref="L69">IF($A69="","",IFERROR(INDEX('04_Property_Economics'!$AF$5:$AF$404,MATCH($A69,'04_Property_Economics'!$AX$5:$AX$404,0)),""))</f>
        <v/>
      </c>
      <c r="M69" s="24" t="str">
        <f t="array" ref="M69">IF($A69="","",IFERROR(INDEX('04_Property_Economics'!$U$5:$U$404,MATCH($A69,'04_Property_Economics'!$AX$5:$AX$404,0)),""))</f>
        <v/>
      </c>
      <c r="N69" s="24" t="str">
        <f t="array" ref="N69">IF($A69="","",IFERROR(INDEX('04_Property_Economics'!$W$5:$W$404,MATCH($A69,'04_Property_Economics'!$AX$5:$AX$404,0)),""))</f>
        <v/>
      </c>
      <c r="O69" s="24" t="str">
        <f t="shared" si="2"/>
        <v/>
      </c>
      <c r="P69" s="24" t="str">
        <f t="array" ref="P69">IF($A69="","",IFERROR(INDEX('04_Property_Economics'!$S$5:$S$404,MATCH($A69,'04_Property_Economics'!$AX$5:$AX$404,0)),""))</f>
        <v/>
      </c>
      <c r="Q69" s="24" t="str">
        <f t="array" ref="Q69">IF($A69="","",IFERROR(INDEX('04_Property_Economics'!$AQ$5:$AQ$404,MATCH($A69,'04_Property_Economics'!$AX$5:$AX$404,0)),""))</f>
        <v/>
      </c>
      <c r="R69" s="27" t="str">
        <f t="array" ref="R69">IF($A69="","",IFERROR(INDEX('04_Property_Economics'!$AR$5:$AR$404,MATCH($A69,'04_Property_Economics'!$AX$5:$AX$404,0)),""))</f>
        <v/>
      </c>
      <c r="S69" s="2" t="str">
        <f t="array" ref="S69">IF($A69="","",IFERROR(INDEX('04_Property_Economics'!$AS$5:$AS$404,MATCH($A69,'04_Property_Economics'!$AX$5:$AX$404,0)),""))</f>
        <v/>
      </c>
      <c r="T69" s="2" t="str">
        <f t="array" ref="T69">IF($A69="","",IFERROR(INDEX('04_Property_Economics'!$AZ$5:$AZ$404,MATCH($A69,'04_Property_Economics'!$AX$5:$AX$404,0)),""))</f>
        <v/>
      </c>
    </row>
    <row r="70" ht="15.75" customHeight="1">
      <c r="A70" s="2" t="str">
        <f t="shared" si="1"/>
        <v/>
      </c>
      <c r="B70" s="2" t="str">
        <f t="array" ref="B70">IF($A70="","",IFERROR(INDEX('04_Property_Economics'!$B$5:$B$404,MATCH($A70,'04_Property_Economics'!$AX$5:$AX$404,0)),""))</f>
        <v/>
      </c>
      <c r="C70" s="2" t="str">
        <f t="array" ref="C70">IF($A70="","",IFERROR(INDEX('04_Property_Economics'!$C$5:$C$404,MATCH($A70,'04_Property_Economics'!$AX$5:$AX$404,0)),""))</f>
        <v/>
      </c>
      <c r="D70" s="24" t="str">
        <f t="array" ref="D70">IF($A70="","",IFERROR(INDEX('04_Property_Economics'!$H$5:$H$404,MATCH($A70,'04_Property_Economics'!$AX$5:$AX$404,0)),""))</f>
        <v/>
      </c>
      <c r="E70" s="25" t="str">
        <f t="array" ref="E70">IF($A70="","",IFERROR(INDEX('04_Property_Economics'!$I$5:$I$404,MATCH($A70,'04_Property_Economics'!$AX$5:$AX$404,0)),""))</f>
        <v/>
      </c>
      <c r="F70" s="25" t="str">
        <f t="array" ref="F70">IF($A70="","",IFERROR(INDEX('04_Property_Economics'!$J$5:$J$404,MATCH($A70,'04_Property_Economics'!$AX$5:$AX$404,0)),""))</f>
        <v/>
      </c>
      <c r="G70" s="26" t="str">
        <f t="array" ref="G70">IF($A70="","",IFERROR(INDEX('04_Property_Economics'!$AC$5:$AC$404,MATCH($A70,'04_Property_Economics'!$AX$5:$AX$404,0)),""))</f>
        <v/>
      </c>
      <c r="H70" s="24" t="str">
        <f t="array" ref="H70">IF($A70="","",IFERROR(INDEX('04_Property_Economics'!$AD$5:$AD$404,MATCH($A70,'04_Property_Economics'!$AX$5:$AX$404,0)),""))</f>
        <v/>
      </c>
      <c r="I70" s="24" t="str">
        <f t="array" ref="I70">IF($A70="","",IFERROR(INDEX('04_Property_Economics'!$AH$5:$AH$404,MATCH($A70,'04_Property_Economics'!$AX$5:$AX$404,0)),""))</f>
        <v/>
      </c>
      <c r="J70" s="24" t="str">
        <f t="array" ref="J70">IF($A70="","",IFERROR(INDEX('04_Property_Economics'!$AI$5:$AI$404,MATCH($A70,'04_Property_Economics'!$AX$5:$AX$404,0)),""))</f>
        <v/>
      </c>
      <c r="K70" s="24" t="str">
        <f t="array" ref="K70">IF($A70="","",IFERROR(INDEX('04_Property_Economics'!$AJ$5:$AJ$404,MATCH($A70,'04_Property_Economics'!$AX$5:$AX$404,0)),""))</f>
        <v/>
      </c>
      <c r="L70" s="24" t="str">
        <f t="array" ref="L70">IF($A70="","",IFERROR(INDEX('04_Property_Economics'!$AF$5:$AF$404,MATCH($A70,'04_Property_Economics'!$AX$5:$AX$404,0)),""))</f>
        <v/>
      </c>
      <c r="M70" s="24" t="str">
        <f t="array" ref="M70">IF($A70="","",IFERROR(INDEX('04_Property_Economics'!$U$5:$U$404,MATCH($A70,'04_Property_Economics'!$AX$5:$AX$404,0)),""))</f>
        <v/>
      </c>
      <c r="N70" s="24" t="str">
        <f t="array" ref="N70">IF($A70="","",IFERROR(INDEX('04_Property_Economics'!$W$5:$W$404,MATCH($A70,'04_Property_Economics'!$AX$5:$AX$404,0)),""))</f>
        <v/>
      </c>
      <c r="O70" s="24" t="str">
        <f t="shared" si="2"/>
        <v/>
      </c>
      <c r="P70" s="24" t="str">
        <f t="array" ref="P70">IF($A70="","",IFERROR(INDEX('04_Property_Economics'!$S$5:$S$404,MATCH($A70,'04_Property_Economics'!$AX$5:$AX$404,0)),""))</f>
        <v/>
      </c>
      <c r="Q70" s="24" t="str">
        <f t="array" ref="Q70">IF($A70="","",IFERROR(INDEX('04_Property_Economics'!$AQ$5:$AQ$404,MATCH($A70,'04_Property_Economics'!$AX$5:$AX$404,0)),""))</f>
        <v/>
      </c>
      <c r="R70" s="27" t="str">
        <f t="array" ref="R70">IF($A70="","",IFERROR(INDEX('04_Property_Economics'!$AR$5:$AR$404,MATCH($A70,'04_Property_Economics'!$AX$5:$AX$404,0)),""))</f>
        <v/>
      </c>
      <c r="S70" s="2" t="str">
        <f t="array" ref="S70">IF($A70="","",IFERROR(INDEX('04_Property_Economics'!$AS$5:$AS$404,MATCH($A70,'04_Property_Economics'!$AX$5:$AX$404,0)),""))</f>
        <v/>
      </c>
      <c r="T70" s="2" t="str">
        <f t="array" ref="T70">IF($A70="","",IFERROR(INDEX('04_Property_Economics'!$AZ$5:$AZ$404,MATCH($A70,'04_Property_Economics'!$AX$5:$AX$404,0)),""))</f>
        <v/>
      </c>
    </row>
    <row r="71" ht="15.75" customHeight="1">
      <c r="A71" s="2" t="str">
        <f t="shared" si="1"/>
        <v/>
      </c>
      <c r="B71" s="2" t="str">
        <f t="array" ref="B71">IF($A71="","",IFERROR(INDEX('04_Property_Economics'!$B$5:$B$404,MATCH($A71,'04_Property_Economics'!$AX$5:$AX$404,0)),""))</f>
        <v/>
      </c>
      <c r="C71" s="2" t="str">
        <f t="array" ref="C71">IF($A71="","",IFERROR(INDEX('04_Property_Economics'!$C$5:$C$404,MATCH($A71,'04_Property_Economics'!$AX$5:$AX$404,0)),""))</f>
        <v/>
      </c>
      <c r="D71" s="24" t="str">
        <f t="array" ref="D71">IF($A71="","",IFERROR(INDEX('04_Property_Economics'!$H$5:$H$404,MATCH($A71,'04_Property_Economics'!$AX$5:$AX$404,0)),""))</f>
        <v/>
      </c>
      <c r="E71" s="25" t="str">
        <f t="array" ref="E71">IF($A71="","",IFERROR(INDEX('04_Property_Economics'!$I$5:$I$404,MATCH($A71,'04_Property_Economics'!$AX$5:$AX$404,0)),""))</f>
        <v/>
      </c>
      <c r="F71" s="25" t="str">
        <f t="array" ref="F71">IF($A71="","",IFERROR(INDEX('04_Property_Economics'!$J$5:$J$404,MATCH($A71,'04_Property_Economics'!$AX$5:$AX$404,0)),""))</f>
        <v/>
      </c>
      <c r="G71" s="26" t="str">
        <f t="array" ref="G71">IF($A71="","",IFERROR(INDEX('04_Property_Economics'!$AC$5:$AC$404,MATCH($A71,'04_Property_Economics'!$AX$5:$AX$404,0)),""))</f>
        <v/>
      </c>
      <c r="H71" s="24" t="str">
        <f t="array" ref="H71">IF($A71="","",IFERROR(INDEX('04_Property_Economics'!$AD$5:$AD$404,MATCH($A71,'04_Property_Economics'!$AX$5:$AX$404,0)),""))</f>
        <v/>
      </c>
      <c r="I71" s="24" t="str">
        <f t="array" ref="I71">IF($A71="","",IFERROR(INDEX('04_Property_Economics'!$AH$5:$AH$404,MATCH($A71,'04_Property_Economics'!$AX$5:$AX$404,0)),""))</f>
        <v/>
      </c>
      <c r="J71" s="24" t="str">
        <f t="array" ref="J71">IF($A71="","",IFERROR(INDEX('04_Property_Economics'!$AI$5:$AI$404,MATCH($A71,'04_Property_Economics'!$AX$5:$AX$404,0)),""))</f>
        <v/>
      </c>
      <c r="K71" s="24" t="str">
        <f t="array" ref="K71">IF($A71="","",IFERROR(INDEX('04_Property_Economics'!$AJ$5:$AJ$404,MATCH($A71,'04_Property_Economics'!$AX$5:$AX$404,0)),""))</f>
        <v/>
      </c>
      <c r="L71" s="24" t="str">
        <f t="array" ref="L71">IF($A71="","",IFERROR(INDEX('04_Property_Economics'!$AF$5:$AF$404,MATCH($A71,'04_Property_Economics'!$AX$5:$AX$404,0)),""))</f>
        <v/>
      </c>
      <c r="M71" s="24" t="str">
        <f t="array" ref="M71">IF($A71="","",IFERROR(INDEX('04_Property_Economics'!$U$5:$U$404,MATCH($A71,'04_Property_Economics'!$AX$5:$AX$404,0)),""))</f>
        <v/>
      </c>
      <c r="N71" s="24" t="str">
        <f t="array" ref="N71">IF($A71="","",IFERROR(INDEX('04_Property_Economics'!$W$5:$W$404,MATCH($A71,'04_Property_Economics'!$AX$5:$AX$404,0)),""))</f>
        <v/>
      </c>
      <c r="O71" s="24" t="str">
        <f t="shared" si="2"/>
        <v/>
      </c>
      <c r="P71" s="24" t="str">
        <f t="array" ref="P71">IF($A71="","",IFERROR(INDEX('04_Property_Economics'!$S$5:$S$404,MATCH($A71,'04_Property_Economics'!$AX$5:$AX$404,0)),""))</f>
        <v/>
      </c>
      <c r="Q71" s="24" t="str">
        <f t="array" ref="Q71">IF($A71="","",IFERROR(INDEX('04_Property_Economics'!$AQ$5:$AQ$404,MATCH($A71,'04_Property_Economics'!$AX$5:$AX$404,0)),""))</f>
        <v/>
      </c>
      <c r="R71" s="27" t="str">
        <f t="array" ref="R71">IF($A71="","",IFERROR(INDEX('04_Property_Economics'!$AR$5:$AR$404,MATCH($A71,'04_Property_Economics'!$AX$5:$AX$404,0)),""))</f>
        <v/>
      </c>
      <c r="S71" s="2" t="str">
        <f t="array" ref="S71">IF($A71="","",IFERROR(INDEX('04_Property_Economics'!$AS$5:$AS$404,MATCH($A71,'04_Property_Economics'!$AX$5:$AX$404,0)),""))</f>
        <v/>
      </c>
      <c r="T71" s="2" t="str">
        <f t="array" ref="T71">IF($A71="","",IFERROR(INDEX('04_Property_Economics'!$AZ$5:$AZ$404,MATCH($A71,'04_Property_Economics'!$AX$5:$AX$404,0)),""))</f>
        <v/>
      </c>
    </row>
    <row r="72" ht="15.75" customHeight="1">
      <c r="A72" s="2" t="str">
        <f t="shared" si="1"/>
        <v/>
      </c>
      <c r="B72" s="2" t="str">
        <f t="array" ref="B72">IF($A72="","",IFERROR(INDEX('04_Property_Economics'!$B$5:$B$404,MATCH($A72,'04_Property_Economics'!$AX$5:$AX$404,0)),""))</f>
        <v/>
      </c>
      <c r="C72" s="2" t="str">
        <f t="array" ref="C72">IF($A72="","",IFERROR(INDEX('04_Property_Economics'!$C$5:$C$404,MATCH($A72,'04_Property_Economics'!$AX$5:$AX$404,0)),""))</f>
        <v/>
      </c>
      <c r="D72" s="24" t="str">
        <f t="array" ref="D72">IF($A72="","",IFERROR(INDEX('04_Property_Economics'!$H$5:$H$404,MATCH($A72,'04_Property_Economics'!$AX$5:$AX$404,0)),""))</f>
        <v/>
      </c>
      <c r="E72" s="25" t="str">
        <f t="array" ref="E72">IF($A72="","",IFERROR(INDEX('04_Property_Economics'!$I$5:$I$404,MATCH($A72,'04_Property_Economics'!$AX$5:$AX$404,0)),""))</f>
        <v/>
      </c>
      <c r="F72" s="25" t="str">
        <f t="array" ref="F72">IF($A72="","",IFERROR(INDEX('04_Property_Economics'!$J$5:$J$404,MATCH($A72,'04_Property_Economics'!$AX$5:$AX$404,0)),""))</f>
        <v/>
      </c>
      <c r="G72" s="26" t="str">
        <f t="array" ref="G72">IF($A72="","",IFERROR(INDEX('04_Property_Economics'!$AC$5:$AC$404,MATCH($A72,'04_Property_Economics'!$AX$5:$AX$404,0)),""))</f>
        <v/>
      </c>
      <c r="H72" s="24" t="str">
        <f t="array" ref="H72">IF($A72="","",IFERROR(INDEX('04_Property_Economics'!$AD$5:$AD$404,MATCH($A72,'04_Property_Economics'!$AX$5:$AX$404,0)),""))</f>
        <v/>
      </c>
      <c r="I72" s="24" t="str">
        <f t="array" ref="I72">IF($A72="","",IFERROR(INDEX('04_Property_Economics'!$AH$5:$AH$404,MATCH($A72,'04_Property_Economics'!$AX$5:$AX$404,0)),""))</f>
        <v/>
      </c>
      <c r="J72" s="24" t="str">
        <f t="array" ref="J72">IF($A72="","",IFERROR(INDEX('04_Property_Economics'!$AI$5:$AI$404,MATCH($A72,'04_Property_Economics'!$AX$5:$AX$404,0)),""))</f>
        <v/>
      </c>
      <c r="K72" s="24" t="str">
        <f t="array" ref="K72">IF($A72="","",IFERROR(INDEX('04_Property_Economics'!$AJ$5:$AJ$404,MATCH($A72,'04_Property_Economics'!$AX$5:$AX$404,0)),""))</f>
        <v/>
      </c>
      <c r="L72" s="24" t="str">
        <f t="array" ref="L72">IF($A72="","",IFERROR(INDEX('04_Property_Economics'!$AF$5:$AF$404,MATCH($A72,'04_Property_Economics'!$AX$5:$AX$404,0)),""))</f>
        <v/>
      </c>
      <c r="M72" s="24" t="str">
        <f t="array" ref="M72">IF($A72="","",IFERROR(INDEX('04_Property_Economics'!$U$5:$U$404,MATCH($A72,'04_Property_Economics'!$AX$5:$AX$404,0)),""))</f>
        <v/>
      </c>
      <c r="N72" s="24" t="str">
        <f t="array" ref="N72">IF($A72="","",IFERROR(INDEX('04_Property_Economics'!$W$5:$W$404,MATCH($A72,'04_Property_Economics'!$AX$5:$AX$404,0)),""))</f>
        <v/>
      </c>
      <c r="O72" s="24" t="str">
        <f t="shared" si="2"/>
        <v/>
      </c>
      <c r="P72" s="24" t="str">
        <f t="array" ref="P72">IF($A72="","",IFERROR(INDEX('04_Property_Economics'!$S$5:$S$404,MATCH($A72,'04_Property_Economics'!$AX$5:$AX$404,0)),""))</f>
        <v/>
      </c>
      <c r="Q72" s="24" t="str">
        <f t="array" ref="Q72">IF($A72="","",IFERROR(INDEX('04_Property_Economics'!$AQ$5:$AQ$404,MATCH($A72,'04_Property_Economics'!$AX$5:$AX$404,0)),""))</f>
        <v/>
      </c>
      <c r="R72" s="27" t="str">
        <f t="array" ref="R72">IF($A72="","",IFERROR(INDEX('04_Property_Economics'!$AR$5:$AR$404,MATCH($A72,'04_Property_Economics'!$AX$5:$AX$404,0)),""))</f>
        <v/>
      </c>
      <c r="S72" s="2" t="str">
        <f t="array" ref="S72">IF($A72="","",IFERROR(INDEX('04_Property_Economics'!$AS$5:$AS$404,MATCH($A72,'04_Property_Economics'!$AX$5:$AX$404,0)),""))</f>
        <v/>
      </c>
      <c r="T72" s="2" t="str">
        <f t="array" ref="T72">IF($A72="","",IFERROR(INDEX('04_Property_Economics'!$AZ$5:$AZ$404,MATCH($A72,'04_Property_Economics'!$AX$5:$AX$404,0)),""))</f>
        <v/>
      </c>
    </row>
    <row r="73" ht="15.75" customHeight="1">
      <c r="A73" s="2" t="str">
        <f t="shared" si="1"/>
        <v/>
      </c>
      <c r="B73" s="2" t="str">
        <f t="array" ref="B73">IF($A73="","",IFERROR(INDEX('04_Property_Economics'!$B$5:$B$404,MATCH($A73,'04_Property_Economics'!$AX$5:$AX$404,0)),""))</f>
        <v/>
      </c>
      <c r="C73" s="2" t="str">
        <f t="array" ref="C73">IF($A73="","",IFERROR(INDEX('04_Property_Economics'!$C$5:$C$404,MATCH($A73,'04_Property_Economics'!$AX$5:$AX$404,0)),""))</f>
        <v/>
      </c>
      <c r="D73" s="24" t="str">
        <f t="array" ref="D73">IF($A73="","",IFERROR(INDEX('04_Property_Economics'!$H$5:$H$404,MATCH($A73,'04_Property_Economics'!$AX$5:$AX$404,0)),""))</f>
        <v/>
      </c>
      <c r="E73" s="25" t="str">
        <f t="array" ref="E73">IF($A73="","",IFERROR(INDEX('04_Property_Economics'!$I$5:$I$404,MATCH($A73,'04_Property_Economics'!$AX$5:$AX$404,0)),""))</f>
        <v/>
      </c>
      <c r="F73" s="25" t="str">
        <f t="array" ref="F73">IF($A73="","",IFERROR(INDEX('04_Property_Economics'!$J$5:$J$404,MATCH($A73,'04_Property_Economics'!$AX$5:$AX$404,0)),""))</f>
        <v/>
      </c>
      <c r="G73" s="26" t="str">
        <f t="array" ref="G73">IF($A73="","",IFERROR(INDEX('04_Property_Economics'!$AC$5:$AC$404,MATCH($A73,'04_Property_Economics'!$AX$5:$AX$404,0)),""))</f>
        <v/>
      </c>
      <c r="H73" s="24" t="str">
        <f t="array" ref="H73">IF($A73="","",IFERROR(INDEX('04_Property_Economics'!$AD$5:$AD$404,MATCH($A73,'04_Property_Economics'!$AX$5:$AX$404,0)),""))</f>
        <v/>
      </c>
      <c r="I73" s="24" t="str">
        <f t="array" ref="I73">IF($A73="","",IFERROR(INDEX('04_Property_Economics'!$AH$5:$AH$404,MATCH($A73,'04_Property_Economics'!$AX$5:$AX$404,0)),""))</f>
        <v/>
      </c>
      <c r="J73" s="24" t="str">
        <f t="array" ref="J73">IF($A73="","",IFERROR(INDEX('04_Property_Economics'!$AI$5:$AI$404,MATCH($A73,'04_Property_Economics'!$AX$5:$AX$404,0)),""))</f>
        <v/>
      </c>
      <c r="K73" s="24" t="str">
        <f t="array" ref="K73">IF($A73="","",IFERROR(INDEX('04_Property_Economics'!$AJ$5:$AJ$404,MATCH($A73,'04_Property_Economics'!$AX$5:$AX$404,0)),""))</f>
        <v/>
      </c>
      <c r="L73" s="24" t="str">
        <f t="array" ref="L73">IF($A73="","",IFERROR(INDEX('04_Property_Economics'!$AF$5:$AF$404,MATCH($A73,'04_Property_Economics'!$AX$5:$AX$404,0)),""))</f>
        <v/>
      </c>
      <c r="M73" s="24" t="str">
        <f t="array" ref="M73">IF($A73="","",IFERROR(INDEX('04_Property_Economics'!$U$5:$U$404,MATCH($A73,'04_Property_Economics'!$AX$5:$AX$404,0)),""))</f>
        <v/>
      </c>
      <c r="N73" s="24" t="str">
        <f t="array" ref="N73">IF($A73="","",IFERROR(INDEX('04_Property_Economics'!$W$5:$W$404,MATCH($A73,'04_Property_Economics'!$AX$5:$AX$404,0)),""))</f>
        <v/>
      </c>
      <c r="O73" s="24" t="str">
        <f t="shared" si="2"/>
        <v/>
      </c>
      <c r="P73" s="24" t="str">
        <f t="array" ref="P73">IF($A73="","",IFERROR(INDEX('04_Property_Economics'!$S$5:$S$404,MATCH($A73,'04_Property_Economics'!$AX$5:$AX$404,0)),""))</f>
        <v/>
      </c>
      <c r="Q73" s="24" t="str">
        <f t="array" ref="Q73">IF($A73="","",IFERROR(INDEX('04_Property_Economics'!$AQ$5:$AQ$404,MATCH($A73,'04_Property_Economics'!$AX$5:$AX$404,0)),""))</f>
        <v/>
      </c>
      <c r="R73" s="27" t="str">
        <f t="array" ref="R73">IF($A73="","",IFERROR(INDEX('04_Property_Economics'!$AR$5:$AR$404,MATCH($A73,'04_Property_Economics'!$AX$5:$AX$404,0)),""))</f>
        <v/>
      </c>
      <c r="S73" s="2" t="str">
        <f t="array" ref="S73">IF($A73="","",IFERROR(INDEX('04_Property_Economics'!$AS$5:$AS$404,MATCH($A73,'04_Property_Economics'!$AX$5:$AX$404,0)),""))</f>
        <v/>
      </c>
      <c r="T73" s="2" t="str">
        <f t="array" ref="T73">IF($A73="","",IFERROR(INDEX('04_Property_Economics'!$AZ$5:$AZ$404,MATCH($A73,'04_Property_Economics'!$AX$5:$AX$404,0)),""))</f>
        <v/>
      </c>
    </row>
    <row r="74" ht="15.75" customHeight="1">
      <c r="A74" s="2" t="str">
        <f t="shared" si="1"/>
        <v/>
      </c>
      <c r="B74" s="2" t="str">
        <f t="array" ref="B74">IF($A74="","",IFERROR(INDEX('04_Property_Economics'!$B$5:$B$404,MATCH($A74,'04_Property_Economics'!$AX$5:$AX$404,0)),""))</f>
        <v/>
      </c>
      <c r="C74" s="2" t="str">
        <f t="array" ref="C74">IF($A74="","",IFERROR(INDEX('04_Property_Economics'!$C$5:$C$404,MATCH($A74,'04_Property_Economics'!$AX$5:$AX$404,0)),""))</f>
        <v/>
      </c>
      <c r="D74" s="24" t="str">
        <f t="array" ref="D74">IF($A74="","",IFERROR(INDEX('04_Property_Economics'!$H$5:$H$404,MATCH($A74,'04_Property_Economics'!$AX$5:$AX$404,0)),""))</f>
        <v/>
      </c>
      <c r="E74" s="25" t="str">
        <f t="array" ref="E74">IF($A74="","",IFERROR(INDEX('04_Property_Economics'!$I$5:$I$404,MATCH($A74,'04_Property_Economics'!$AX$5:$AX$404,0)),""))</f>
        <v/>
      </c>
      <c r="F74" s="25" t="str">
        <f t="array" ref="F74">IF($A74="","",IFERROR(INDEX('04_Property_Economics'!$J$5:$J$404,MATCH($A74,'04_Property_Economics'!$AX$5:$AX$404,0)),""))</f>
        <v/>
      </c>
      <c r="G74" s="26" t="str">
        <f t="array" ref="G74">IF($A74="","",IFERROR(INDEX('04_Property_Economics'!$AC$5:$AC$404,MATCH($A74,'04_Property_Economics'!$AX$5:$AX$404,0)),""))</f>
        <v/>
      </c>
      <c r="H74" s="24" t="str">
        <f t="array" ref="H74">IF($A74="","",IFERROR(INDEX('04_Property_Economics'!$AD$5:$AD$404,MATCH($A74,'04_Property_Economics'!$AX$5:$AX$404,0)),""))</f>
        <v/>
      </c>
      <c r="I74" s="24" t="str">
        <f t="array" ref="I74">IF($A74="","",IFERROR(INDEX('04_Property_Economics'!$AH$5:$AH$404,MATCH($A74,'04_Property_Economics'!$AX$5:$AX$404,0)),""))</f>
        <v/>
      </c>
      <c r="J74" s="24" t="str">
        <f t="array" ref="J74">IF($A74="","",IFERROR(INDEX('04_Property_Economics'!$AI$5:$AI$404,MATCH($A74,'04_Property_Economics'!$AX$5:$AX$404,0)),""))</f>
        <v/>
      </c>
      <c r="K74" s="24" t="str">
        <f t="array" ref="K74">IF($A74="","",IFERROR(INDEX('04_Property_Economics'!$AJ$5:$AJ$404,MATCH($A74,'04_Property_Economics'!$AX$5:$AX$404,0)),""))</f>
        <v/>
      </c>
      <c r="L74" s="24" t="str">
        <f t="array" ref="L74">IF($A74="","",IFERROR(INDEX('04_Property_Economics'!$AF$5:$AF$404,MATCH($A74,'04_Property_Economics'!$AX$5:$AX$404,0)),""))</f>
        <v/>
      </c>
      <c r="M74" s="24" t="str">
        <f t="array" ref="M74">IF($A74="","",IFERROR(INDEX('04_Property_Economics'!$U$5:$U$404,MATCH($A74,'04_Property_Economics'!$AX$5:$AX$404,0)),""))</f>
        <v/>
      </c>
      <c r="N74" s="24" t="str">
        <f t="array" ref="N74">IF($A74="","",IFERROR(INDEX('04_Property_Economics'!$W$5:$W$404,MATCH($A74,'04_Property_Economics'!$AX$5:$AX$404,0)),""))</f>
        <v/>
      </c>
      <c r="O74" s="24" t="str">
        <f t="shared" si="2"/>
        <v/>
      </c>
      <c r="P74" s="24" t="str">
        <f t="array" ref="P74">IF($A74="","",IFERROR(INDEX('04_Property_Economics'!$S$5:$S$404,MATCH($A74,'04_Property_Economics'!$AX$5:$AX$404,0)),""))</f>
        <v/>
      </c>
      <c r="Q74" s="24" t="str">
        <f t="array" ref="Q74">IF($A74="","",IFERROR(INDEX('04_Property_Economics'!$AQ$5:$AQ$404,MATCH($A74,'04_Property_Economics'!$AX$5:$AX$404,0)),""))</f>
        <v/>
      </c>
      <c r="R74" s="27" t="str">
        <f t="array" ref="R74">IF($A74="","",IFERROR(INDEX('04_Property_Economics'!$AR$5:$AR$404,MATCH($A74,'04_Property_Economics'!$AX$5:$AX$404,0)),""))</f>
        <v/>
      </c>
      <c r="S74" s="2" t="str">
        <f t="array" ref="S74">IF($A74="","",IFERROR(INDEX('04_Property_Economics'!$AS$5:$AS$404,MATCH($A74,'04_Property_Economics'!$AX$5:$AX$404,0)),""))</f>
        <v/>
      </c>
      <c r="T74" s="2" t="str">
        <f t="array" ref="T74">IF($A74="","",IFERROR(INDEX('04_Property_Economics'!$AZ$5:$AZ$404,MATCH($A74,'04_Property_Economics'!$AX$5:$AX$404,0)),""))</f>
        <v/>
      </c>
    </row>
    <row r="75" ht="15.75" customHeight="1">
      <c r="A75" s="2" t="str">
        <f t="shared" si="1"/>
        <v/>
      </c>
      <c r="B75" s="2" t="str">
        <f t="array" ref="B75">IF($A75="","",IFERROR(INDEX('04_Property_Economics'!$B$5:$B$404,MATCH($A75,'04_Property_Economics'!$AX$5:$AX$404,0)),""))</f>
        <v/>
      </c>
      <c r="C75" s="2" t="str">
        <f t="array" ref="C75">IF($A75="","",IFERROR(INDEX('04_Property_Economics'!$C$5:$C$404,MATCH($A75,'04_Property_Economics'!$AX$5:$AX$404,0)),""))</f>
        <v/>
      </c>
      <c r="D75" s="24" t="str">
        <f t="array" ref="D75">IF($A75="","",IFERROR(INDEX('04_Property_Economics'!$H$5:$H$404,MATCH($A75,'04_Property_Economics'!$AX$5:$AX$404,0)),""))</f>
        <v/>
      </c>
      <c r="E75" s="25" t="str">
        <f t="array" ref="E75">IF($A75="","",IFERROR(INDEX('04_Property_Economics'!$I$5:$I$404,MATCH($A75,'04_Property_Economics'!$AX$5:$AX$404,0)),""))</f>
        <v/>
      </c>
      <c r="F75" s="25" t="str">
        <f t="array" ref="F75">IF($A75="","",IFERROR(INDEX('04_Property_Economics'!$J$5:$J$404,MATCH($A75,'04_Property_Economics'!$AX$5:$AX$404,0)),""))</f>
        <v/>
      </c>
      <c r="G75" s="26" t="str">
        <f t="array" ref="G75">IF($A75="","",IFERROR(INDEX('04_Property_Economics'!$AC$5:$AC$404,MATCH($A75,'04_Property_Economics'!$AX$5:$AX$404,0)),""))</f>
        <v/>
      </c>
      <c r="H75" s="24" t="str">
        <f t="array" ref="H75">IF($A75="","",IFERROR(INDEX('04_Property_Economics'!$AD$5:$AD$404,MATCH($A75,'04_Property_Economics'!$AX$5:$AX$404,0)),""))</f>
        <v/>
      </c>
      <c r="I75" s="24" t="str">
        <f t="array" ref="I75">IF($A75="","",IFERROR(INDEX('04_Property_Economics'!$AH$5:$AH$404,MATCH($A75,'04_Property_Economics'!$AX$5:$AX$404,0)),""))</f>
        <v/>
      </c>
      <c r="J75" s="24" t="str">
        <f t="array" ref="J75">IF($A75="","",IFERROR(INDEX('04_Property_Economics'!$AI$5:$AI$404,MATCH($A75,'04_Property_Economics'!$AX$5:$AX$404,0)),""))</f>
        <v/>
      </c>
      <c r="K75" s="24" t="str">
        <f t="array" ref="K75">IF($A75="","",IFERROR(INDEX('04_Property_Economics'!$AJ$5:$AJ$404,MATCH($A75,'04_Property_Economics'!$AX$5:$AX$404,0)),""))</f>
        <v/>
      </c>
      <c r="L75" s="24" t="str">
        <f t="array" ref="L75">IF($A75="","",IFERROR(INDEX('04_Property_Economics'!$AF$5:$AF$404,MATCH($A75,'04_Property_Economics'!$AX$5:$AX$404,0)),""))</f>
        <v/>
      </c>
      <c r="M75" s="24" t="str">
        <f t="array" ref="M75">IF($A75="","",IFERROR(INDEX('04_Property_Economics'!$U$5:$U$404,MATCH($A75,'04_Property_Economics'!$AX$5:$AX$404,0)),""))</f>
        <v/>
      </c>
      <c r="N75" s="24" t="str">
        <f t="array" ref="N75">IF($A75="","",IFERROR(INDEX('04_Property_Economics'!$W$5:$W$404,MATCH($A75,'04_Property_Economics'!$AX$5:$AX$404,0)),""))</f>
        <v/>
      </c>
      <c r="O75" s="24" t="str">
        <f t="shared" si="2"/>
        <v/>
      </c>
      <c r="P75" s="24" t="str">
        <f t="array" ref="P75">IF($A75="","",IFERROR(INDEX('04_Property_Economics'!$S$5:$S$404,MATCH($A75,'04_Property_Economics'!$AX$5:$AX$404,0)),""))</f>
        <v/>
      </c>
      <c r="Q75" s="24" t="str">
        <f t="array" ref="Q75">IF($A75="","",IFERROR(INDEX('04_Property_Economics'!$AQ$5:$AQ$404,MATCH($A75,'04_Property_Economics'!$AX$5:$AX$404,0)),""))</f>
        <v/>
      </c>
      <c r="R75" s="27" t="str">
        <f t="array" ref="R75">IF($A75="","",IFERROR(INDEX('04_Property_Economics'!$AR$5:$AR$404,MATCH($A75,'04_Property_Economics'!$AX$5:$AX$404,0)),""))</f>
        <v/>
      </c>
      <c r="S75" s="2" t="str">
        <f t="array" ref="S75">IF($A75="","",IFERROR(INDEX('04_Property_Economics'!$AS$5:$AS$404,MATCH($A75,'04_Property_Economics'!$AX$5:$AX$404,0)),""))</f>
        <v/>
      </c>
      <c r="T75" s="2" t="str">
        <f t="array" ref="T75">IF($A75="","",IFERROR(INDEX('04_Property_Economics'!$AZ$5:$AZ$404,MATCH($A75,'04_Property_Economics'!$AX$5:$AX$404,0)),""))</f>
        <v/>
      </c>
    </row>
    <row r="76" ht="15.75" customHeight="1">
      <c r="A76" s="2" t="str">
        <f t="shared" si="1"/>
        <v/>
      </c>
      <c r="B76" s="2" t="str">
        <f t="array" ref="B76">IF($A76="","",IFERROR(INDEX('04_Property_Economics'!$B$5:$B$404,MATCH($A76,'04_Property_Economics'!$AX$5:$AX$404,0)),""))</f>
        <v/>
      </c>
      <c r="C76" s="2" t="str">
        <f t="array" ref="C76">IF($A76="","",IFERROR(INDEX('04_Property_Economics'!$C$5:$C$404,MATCH($A76,'04_Property_Economics'!$AX$5:$AX$404,0)),""))</f>
        <v/>
      </c>
      <c r="D76" s="24" t="str">
        <f t="array" ref="D76">IF($A76="","",IFERROR(INDEX('04_Property_Economics'!$H$5:$H$404,MATCH($A76,'04_Property_Economics'!$AX$5:$AX$404,0)),""))</f>
        <v/>
      </c>
      <c r="E76" s="25" t="str">
        <f t="array" ref="E76">IF($A76="","",IFERROR(INDEX('04_Property_Economics'!$I$5:$I$404,MATCH($A76,'04_Property_Economics'!$AX$5:$AX$404,0)),""))</f>
        <v/>
      </c>
      <c r="F76" s="25" t="str">
        <f t="array" ref="F76">IF($A76="","",IFERROR(INDEX('04_Property_Economics'!$J$5:$J$404,MATCH($A76,'04_Property_Economics'!$AX$5:$AX$404,0)),""))</f>
        <v/>
      </c>
      <c r="G76" s="26" t="str">
        <f t="array" ref="G76">IF($A76="","",IFERROR(INDEX('04_Property_Economics'!$AC$5:$AC$404,MATCH($A76,'04_Property_Economics'!$AX$5:$AX$404,0)),""))</f>
        <v/>
      </c>
      <c r="H76" s="24" t="str">
        <f t="array" ref="H76">IF($A76="","",IFERROR(INDEX('04_Property_Economics'!$AD$5:$AD$404,MATCH($A76,'04_Property_Economics'!$AX$5:$AX$404,0)),""))</f>
        <v/>
      </c>
      <c r="I76" s="24" t="str">
        <f t="array" ref="I76">IF($A76="","",IFERROR(INDEX('04_Property_Economics'!$AH$5:$AH$404,MATCH($A76,'04_Property_Economics'!$AX$5:$AX$404,0)),""))</f>
        <v/>
      </c>
      <c r="J76" s="24" t="str">
        <f t="array" ref="J76">IF($A76="","",IFERROR(INDEX('04_Property_Economics'!$AI$5:$AI$404,MATCH($A76,'04_Property_Economics'!$AX$5:$AX$404,0)),""))</f>
        <v/>
      </c>
      <c r="K76" s="24" t="str">
        <f t="array" ref="K76">IF($A76="","",IFERROR(INDEX('04_Property_Economics'!$AJ$5:$AJ$404,MATCH($A76,'04_Property_Economics'!$AX$5:$AX$404,0)),""))</f>
        <v/>
      </c>
      <c r="L76" s="24" t="str">
        <f t="array" ref="L76">IF($A76="","",IFERROR(INDEX('04_Property_Economics'!$AF$5:$AF$404,MATCH($A76,'04_Property_Economics'!$AX$5:$AX$404,0)),""))</f>
        <v/>
      </c>
      <c r="M76" s="24" t="str">
        <f t="array" ref="M76">IF($A76="","",IFERROR(INDEX('04_Property_Economics'!$U$5:$U$404,MATCH($A76,'04_Property_Economics'!$AX$5:$AX$404,0)),""))</f>
        <v/>
      </c>
      <c r="N76" s="24" t="str">
        <f t="array" ref="N76">IF($A76="","",IFERROR(INDEX('04_Property_Economics'!$W$5:$W$404,MATCH($A76,'04_Property_Economics'!$AX$5:$AX$404,0)),""))</f>
        <v/>
      </c>
      <c r="O76" s="24" t="str">
        <f t="shared" si="2"/>
        <v/>
      </c>
      <c r="P76" s="24" t="str">
        <f t="array" ref="P76">IF($A76="","",IFERROR(INDEX('04_Property_Economics'!$S$5:$S$404,MATCH($A76,'04_Property_Economics'!$AX$5:$AX$404,0)),""))</f>
        <v/>
      </c>
      <c r="Q76" s="24" t="str">
        <f t="array" ref="Q76">IF($A76="","",IFERROR(INDEX('04_Property_Economics'!$AQ$5:$AQ$404,MATCH($A76,'04_Property_Economics'!$AX$5:$AX$404,0)),""))</f>
        <v/>
      </c>
      <c r="R76" s="27" t="str">
        <f t="array" ref="R76">IF($A76="","",IFERROR(INDEX('04_Property_Economics'!$AR$5:$AR$404,MATCH($A76,'04_Property_Economics'!$AX$5:$AX$404,0)),""))</f>
        <v/>
      </c>
      <c r="S76" s="2" t="str">
        <f t="array" ref="S76">IF($A76="","",IFERROR(INDEX('04_Property_Economics'!$AS$5:$AS$404,MATCH($A76,'04_Property_Economics'!$AX$5:$AX$404,0)),""))</f>
        <v/>
      </c>
      <c r="T76" s="2" t="str">
        <f t="array" ref="T76">IF($A76="","",IFERROR(INDEX('04_Property_Economics'!$AZ$5:$AZ$404,MATCH($A76,'04_Property_Economics'!$AX$5:$AX$404,0)),""))</f>
        <v/>
      </c>
    </row>
    <row r="77" ht="15.75" customHeight="1">
      <c r="A77" s="2" t="str">
        <f t="shared" si="1"/>
        <v/>
      </c>
      <c r="B77" s="2" t="str">
        <f t="array" ref="B77">IF($A77="","",IFERROR(INDEX('04_Property_Economics'!$B$5:$B$404,MATCH($A77,'04_Property_Economics'!$AX$5:$AX$404,0)),""))</f>
        <v/>
      </c>
      <c r="C77" s="2" t="str">
        <f t="array" ref="C77">IF($A77="","",IFERROR(INDEX('04_Property_Economics'!$C$5:$C$404,MATCH($A77,'04_Property_Economics'!$AX$5:$AX$404,0)),""))</f>
        <v/>
      </c>
      <c r="D77" s="24" t="str">
        <f t="array" ref="D77">IF($A77="","",IFERROR(INDEX('04_Property_Economics'!$H$5:$H$404,MATCH($A77,'04_Property_Economics'!$AX$5:$AX$404,0)),""))</f>
        <v/>
      </c>
      <c r="E77" s="25" t="str">
        <f t="array" ref="E77">IF($A77="","",IFERROR(INDEX('04_Property_Economics'!$I$5:$I$404,MATCH($A77,'04_Property_Economics'!$AX$5:$AX$404,0)),""))</f>
        <v/>
      </c>
      <c r="F77" s="25" t="str">
        <f t="array" ref="F77">IF($A77="","",IFERROR(INDEX('04_Property_Economics'!$J$5:$J$404,MATCH($A77,'04_Property_Economics'!$AX$5:$AX$404,0)),""))</f>
        <v/>
      </c>
      <c r="G77" s="26" t="str">
        <f t="array" ref="G77">IF($A77="","",IFERROR(INDEX('04_Property_Economics'!$AC$5:$AC$404,MATCH($A77,'04_Property_Economics'!$AX$5:$AX$404,0)),""))</f>
        <v/>
      </c>
      <c r="H77" s="24" t="str">
        <f t="array" ref="H77">IF($A77="","",IFERROR(INDEX('04_Property_Economics'!$AD$5:$AD$404,MATCH($A77,'04_Property_Economics'!$AX$5:$AX$404,0)),""))</f>
        <v/>
      </c>
      <c r="I77" s="24" t="str">
        <f t="array" ref="I77">IF($A77="","",IFERROR(INDEX('04_Property_Economics'!$AH$5:$AH$404,MATCH($A77,'04_Property_Economics'!$AX$5:$AX$404,0)),""))</f>
        <v/>
      </c>
      <c r="J77" s="24" t="str">
        <f t="array" ref="J77">IF($A77="","",IFERROR(INDEX('04_Property_Economics'!$AI$5:$AI$404,MATCH($A77,'04_Property_Economics'!$AX$5:$AX$404,0)),""))</f>
        <v/>
      </c>
      <c r="K77" s="24" t="str">
        <f t="array" ref="K77">IF($A77="","",IFERROR(INDEX('04_Property_Economics'!$AJ$5:$AJ$404,MATCH($A77,'04_Property_Economics'!$AX$5:$AX$404,0)),""))</f>
        <v/>
      </c>
      <c r="L77" s="24" t="str">
        <f t="array" ref="L77">IF($A77="","",IFERROR(INDEX('04_Property_Economics'!$AF$5:$AF$404,MATCH($A77,'04_Property_Economics'!$AX$5:$AX$404,0)),""))</f>
        <v/>
      </c>
      <c r="M77" s="24" t="str">
        <f t="array" ref="M77">IF($A77="","",IFERROR(INDEX('04_Property_Economics'!$U$5:$U$404,MATCH($A77,'04_Property_Economics'!$AX$5:$AX$404,0)),""))</f>
        <v/>
      </c>
      <c r="N77" s="24" t="str">
        <f t="array" ref="N77">IF($A77="","",IFERROR(INDEX('04_Property_Economics'!$W$5:$W$404,MATCH($A77,'04_Property_Economics'!$AX$5:$AX$404,0)),""))</f>
        <v/>
      </c>
      <c r="O77" s="24" t="str">
        <f t="shared" si="2"/>
        <v/>
      </c>
      <c r="P77" s="24" t="str">
        <f t="array" ref="P77">IF($A77="","",IFERROR(INDEX('04_Property_Economics'!$S$5:$S$404,MATCH($A77,'04_Property_Economics'!$AX$5:$AX$404,0)),""))</f>
        <v/>
      </c>
      <c r="Q77" s="24" t="str">
        <f t="array" ref="Q77">IF($A77="","",IFERROR(INDEX('04_Property_Economics'!$AQ$5:$AQ$404,MATCH($A77,'04_Property_Economics'!$AX$5:$AX$404,0)),""))</f>
        <v/>
      </c>
      <c r="R77" s="27" t="str">
        <f t="array" ref="R77">IF($A77="","",IFERROR(INDEX('04_Property_Economics'!$AR$5:$AR$404,MATCH($A77,'04_Property_Economics'!$AX$5:$AX$404,0)),""))</f>
        <v/>
      </c>
      <c r="S77" s="2" t="str">
        <f t="array" ref="S77">IF($A77="","",IFERROR(INDEX('04_Property_Economics'!$AS$5:$AS$404,MATCH($A77,'04_Property_Economics'!$AX$5:$AX$404,0)),""))</f>
        <v/>
      </c>
      <c r="T77" s="2" t="str">
        <f t="array" ref="T77">IF($A77="","",IFERROR(INDEX('04_Property_Economics'!$AZ$5:$AZ$404,MATCH($A77,'04_Property_Economics'!$AX$5:$AX$404,0)),""))</f>
        <v/>
      </c>
    </row>
    <row r="78" ht="15.75" customHeight="1">
      <c r="A78" s="2" t="str">
        <f t="shared" si="1"/>
        <v/>
      </c>
      <c r="B78" s="2" t="str">
        <f t="array" ref="B78">IF($A78="","",IFERROR(INDEX('04_Property_Economics'!$B$5:$B$404,MATCH($A78,'04_Property_Economics'!$AX$5:$AX$404,0)),""))</f>
        <v/>
      </c>
      <c r="C78" s="2" t="str">
        <f t="array" ref="C78">IF($A78="","",IFERROR(INDEX('04_Property_Economics'!$C$5:$C$404,MATCH($A78,'04_Property_Economics'!$AX$5:$AX$404,0)),""))</f>
        <v/>
      </c>
      <c r="D78" s="24" t="str">
        <f t="array" ref="D78">IF($A78="","",IFERROR(INDEX('04_Property_Economics'!$H$5:$H$404,MATCH($A78,'04_Property_Economics'!$AX$5:$AX$404,0)),""))</f>
        <v/>
      </c>
      <c r="E78" s="25" t="str">
        <f t="array" ref="E78">IF($A78="","",IFERROR(INDEX('04_Property_Economics'!$I$5:$I$404,MATCH($A78,'04_Property_Economics'!$AX$5:$AX$404,0)),""))</f>
        <v/>
      </c>
      <c r="F78" s="25" t="str">
        <f t="array" ref="F78">IF($A78="","",IFERROR(INDEX('04_Property_Economics'!$J$5:$J$404,MATCH($A78,'04_Property_Economics'!$AX$5:$AX$404,0)),""))</f>
        <v/>
      </c>
      <c r="G78" s="26" t="str">
        <f t="array" ref="G78">IF($A78="","",IFERROR(INDEX('04_Property_Economics'!$AC$5:$AC$404,MATCH($A78,'04_Property_Economics'!$AX$5:$AX$404,0)),""))</f>
        <v/>
      </c>
      <c r="H78" s="24" t="str">
        <f t="array" ref="H78">IF($A78="","",IFERROR(INDEX('04_Property_Economics'!$AD$5:$AD$404,MATCH($A78,'04_Property_Economics'!$AX$5:$AX$404,0)),""))</f>
        <v/>
      </c>
      <c r="I78" s="24" t="str">
        <f t="array" ref="I78">IF($A78="","",IFERROR(INDEX('04_Property_Economics'!$AH$5:$AH$404,MATCH($A78,'04_Property_Economics'!$AX$5:$AX$404,0)),""))</f>
        <v/>
      </c>
      <c r="J78" s="24" t="str">
        <f t="array" ref="J78">IF($A78="","",IFERROR(INDEX('04_Property_Economics'!$AI$5:$AI$404,MATCH($A78,'04_Property_Economics'!$AX$5:$AX$404,0)),""))</f>
        <v/>
      </c>
      <c r="K78" s="24" t="str">
        <f t="array" ref="K78">IF($A78="","",IFERROR(INDEX('04_Property_Economics'!$AJ$5:$AJ$404,MATCH($A78,'04_Property_Economics'!$AX$5:$AX$404,0)),""))</f>
        <v/>
      </c>
      <c r="L78" s="24" t="str">
        <f t="array" ref="L78">IF($A78="","",IFERROR(INDEX('04_Property_Economics'!$AF$5:$AF$404,MATCH($A78,'04_Property_Economics'!$AX$5:$AX$404,0)),""))</f>
        <v/>
      </c>
      <c r="M78" s="24" t="str">
        <f t="array" ref="M78">IF($A78="","",IFERROR(INDEX('04_Property_Economics'!$U$5:$U$404,MATCH($A78,'04_Property_Economics'!$AX$5:$AX$404,0)),""))</f>
        <v/>
      </c>
      <c r="N78" s="24" t="str">
        <f t="array" ref="N78">IF($A78="","",IFERROR(INDEX('04_Property_Economics'!$W$5:$W$404,MATCH($A78,'04_Property_Economics'!$AX$5:$AX$404,0)),""))</f>
        <v/>
      </c>
      <c r="O78" s="24" t="str">
        <f t="shared" si="2"/>
        <v/>
      </c>
      <c r="P78" s="24" t="str">
        <f t="array" ref="P78">IF($A78="","",IFERROR(INDEX('04_Property_Economics'!$S$5:$S$404,MATCH($A78,'04_Property_Economics'!$AX$5:$AX$404,0)),""))</f>
        <v/>
      </c>
      <c r="Q78" s="24" t="str">
        <f t="array" ref="Q78">IF($A78="","",IFERROR(INDEX('04_Property_Economics'!$AQ$5:$AQ$404,MATCH($A78,'04_Property_Economics'!$AX$5:$AX$404,0)),""))</f>
        <v/>
      </c>
      <c r="R78" s="27" t="str">
        <f t="array" ref="R78">IF($A78="","",IFERROR(INDEX('04_Property_Economics'!$AR$5:$AR$404,MATCH($A78,'04_Property_Economics'!$AX$5:$AX$404,0)),""))</f>
        <v/>
      </c>
      <c r="S78" s="2" t="str">
        <f t="array" ref="S78">IF($A78="","",IFERROR(INDEX('04_Property_Economics'!$AS$5:$AS$404,MATCH($A78,'04_Property_Economics'!$AX$5:$AX$404,0)),""))</f>
        <v/>
      </c>
      <c r="T78" s="2" t="str">
        <f t="array" ref="T78">IF($A78="","",IFERROR(INDEX('04_Property_Economics'!$AZ$5:$AZ$404,MATCH($A78,'04_Property_Economics'!$AX$5:$AX$404,0)),""))</f>
        <v/>
      </c>
    </row>
    <row r="79" ht="15.75" customHeight="1">
      <c r="A79" s="2" t="str">
        <f t="shared" si="1"/>
        <v/>
      </c>
      <c r="B79" s="2" t="str">
        <f t="array" ref="B79">IF($A79="","",IFERROR(INDEX('04_Property_Economics'!$B$5:$B$404,MATCH($A79,'04_Property_Economics'!$AX$5:$AX$404,0)),""))</f>
        <v/>
      </c>
      <c r="C79" s="2" t="str">
        <f t="array" ref="C79">IF($A79="","",IFERROR(INDEX('04_Property_Economics'!$C$5:$C$404,MATCH($A79,'04_Property_Economics'!$AX$5:$AX$404,0)),""))</f>
        <v/>
      </c>
      <c r="D79" s="24" t="str">
        <f t="array" ref="D79">IF($A79="","",IFERROR(INDEX('04_Property_Economics'!$H$5:$H$404,MATCH($A79,'04_Property_Economics'!$AX$5:$AX$404,0)),""))</f>
        <v/>
      </c>
      <c r="E79" s="25" t="str">
        <f t="array" ref="E79">IF($A79="","",IFERROR(INDEX('04_Property_Economics'!$I$5:$I$404,MATCH($A79,'04_Property_Economics'!$AX$5:$AX$404,0)),""))</f>
        <v/>
      </c>
      <c r="F79" s="25" t="str">
        <f t="array" ref="F79">IF($A79="","",IFERROR(INDEX('04_Property_Economics'!$J$5:$J$404,MATCH($A79,'04_Property_Economics'!$AX$5:$AX$404,0)),""))</f>
        <v/>
      </c>
      <c r="G79" s="26" t="str">
        <f t="array" ref="G79">IF($A79="","",IFERROR(INDEX('04_Property_Economics'!$AC$5:$AC$404,MATCH($A79,'04_Property_Economics'!$AX$5:$AX$404,0)),""))</f>
        <v/>
      </c>
      <c r="H79" s="24" t="str">
        <f t="array" ref="H79">IF($A79="","",IFERROR(INDEX('04_Property_Economics'!$AD$5:$AD$404,MATCH($A79,'04_Property_Economics'!$AX$5:$AX$404,0)),""))</f>
        <v/>
      </c>
      <c r="I79" s="24" t="str">
        <f t="array" ref="I79">IF($A79="","",IFERROR(INDEX('04_Property_Economics'!$AH$5:$AH$404,MATCH($A79,'04_Property_Economics'!$AX$5:$AX$404,0)),""))</f>
        <v/>
      </c>
      <c r="J79" s="24" t="str">
        <f t="array" ref="J79">IF($A79="","",IFERROR(INDEX('04_Property_Economics'!$AI$5:$AI$404,MATCH($A79,'04_Property_Economics'!$AX$5:$AX$404,0)),""))</f>
        <v/>
      </c>
      <c r="K79" s="24" t="str">
        <f t="array" ref="K79">IF($A79="","",IFERROR(INDEX('04_Property_Economics'!$AJ$5:$AJ$404,MATCH($A79,'04_Property_Economics'!$AX$5:$AX$404,0)),""))</f>
        <v/>
      </c>
      <c r="L79" s="24" t="str">
        <f t="array" ref="L79">IF($A79="","",IFERROR(INDEX('04_Property_Economics'!$AF$5:$AF$404,MATCH($A79,'04_Property_Economics'!$AX$5:$AX$404,0)),""))</f>
        <v/>
      </c>
      <c r="M79" s="24" t="str">
        <f t="array" ref="M79">IF($A79="","",IFERROR(INDEX('04_Property_Economics'!$U$5:$U$404,MATCH($A79,'04_Property_Economics'!$AX$5:$AX$404,0)),""))</f>
        <v/>
      </c>
      <c r="N79" s="24" t="str">
        <f t="array" ref="N79">IF($A79="","",IFERROR(INDEX('04_Property_Economics'!$W$5:$W$404,MATCH($A79,'04_Property_Economics'!$AX$5:$AX$404,0)),""))</f>
        <v/>
      </c>
      <c r="O79" s="24" t="str">
        <f t="shared" si="2"/>
        <v/>
      </c>
      <c r="P79" s="24" t="str">
        <f t="array" ref="P79">IF($A79="","",IFERROR(INDEX('04_Property_Economics'!$S$5:$S$404,MATCH($A79,'04_Property_Economics'!$AX$5:$AX$404,0)),""))</f>
        <v/>
      </c>
      <c r="Q79" s="24" t="str">
        <f t="array" ref="Q79">IF($A79="","",IFERROR(INDEX('04_Property_Economics'!$AQ$5:$AQ$404,MATCH($A79,'04_Property_Economics'!$AX$5:$AX$404,0)),""))</f>
        <v/>
      </c>
      <c r="R79" s="27" t="str">
        <f t="array" ref="R79">IF($A79="","",IFERROR(INDEX('04_Property_Economics'!$AR$5:$AR$404,MATCH($A79,'04_Property_Economics'!$AX$5:$AX$404,0)),""))</f>
        <v/>
      </c>
      <c r="S79" s="2" t="str">
        <f t="array" ref="S79">IF($A79="","",IFERROR(INDEX('04_Property_Economics'!$AS$5:$AS$404,MATCH($A79,'04_Property_Economics'!$AX$5:$AX$404,0)),""))</f>
        <v/>
      </c>
      <c r="T79" s="2" t="str">
        <f t="array" ref="T79">IF($A79="","",IFERROR(INDEX('04_Property_Economics'!$AZ$5:$AZ$404,MATCH($A79,'04_Property_Economics'!$AX$5:$AX$404,0)),""))</f>
        <v/>
      </c>
    </row>
    <row r="80" ht="15.75" customHeight="1">
      <c r="A80" s="2" t="str">
        <f t="shared" si="1"/>
        <v/>
      </c>
      <c r="B80" s="2" t="str">
        <f t="array" ref="B80">IF($A80="","",IFERROR(INDEX('04_Property_Economics'!$B$5:$B$404,MATCH($A80,'04_Property_Economics'!$AX$5:$AX$404,0)),""))</f>
        <v/>
      </c>
      <c r="C80" s="2" t="str">
        <f t="array" ref="C80">IF($A80="","",IFERROR(INDEX('04_Property_Economics'!$C$5:$C$404,MATCH($A80,'04_Property_Economics'!$AX$5:$AX$404,0)),""))</f>
        <v/>
      </c>
      <c r="D80" s="24" t="str">
        <f t="array" ref="D80">IF($A80="","",IFERROR(INDEX('04_Property_Economics'!$H$5:$H$404,MATCH($A80,'04_Property_Economics'!$AX$5:$AX$404,0)),""))</f>
        <v/>
      </c>
      <c r="E80" s="25" t="str">
        <f t="array" ref="E80">IF($A80="","",IFERROR(INDEX('04_Property_Economics'!$I$5:$I$404,MATCH($A80,'04_Property_Economics'!$AX$5:$AX$404,0)),""))</f>
        <v/>
      </c>
      <c r="F80" s="25" t="str">
        <f t="array" ref="F80">IF($A80="","",IFERROR(INDEX('04_Property_Economics'!$J$5:$J$404,MATCH($A80,'04_Property_Economics'!$AX$5:$AX$404,0)),""))</f>
        <v/>
      </c>
      <c r="G80" s="26" t="str">
        <f t="array" ref="G80">IF($A80="","",IFERROR(INDEX('04_Property_Economics'!$AC$5:$AC$404,MATCH($A80,'04_Property_Economics'!$AX$5:$AX$404,0)),""))</f>
        <v/>
      </c>
      <c r="H80" s="24" t="str">
        <f t="array" ref="H80">IF($A80="","",IFERROR(INDEX('04_Property_Economics'!$AD$5:$AD$404,MATCH($A80,'04_Property_Economics'!$AX$5:$AX$404,0)),""))</f>
        <v/>
      </c>
      <c r="I80" s="24" t="str">
        <f t="array" ref="I80">IF($A80="","",IFERROR(INDEX('04_Property_Economics'!$AH$5:$AH$404,MATCH($A80,'04_Property_Economics'!$AX$5:$AX$404,0)),""))</f>
        <v/>
      </c>
      <c r="J80" s="24" t="str">
        <f t="array" ref="J80">IF($A80="","",IFERROR(INDEX('04_Property_Economics'!$AI$5:$AI$404,MATCH($A80,'04_Property_Economics'!$AX$5:$AX$404,0)),""))</f>
        <v/>
      </c>
      <c r="K80" s="24" t="str">
        <f t="array" ref="K80">IF($A80="","",IFERROR(INDEX('04_Property_Economics'!$AJ$5:$AJ$404,MATCH($A80,'04_Property_Economics'!$AX$5:$AX$404,0)),""))</f>
        <v/>
      </c>
      <c r="L80" s="24" t="str">
        <f t="array" ref="L80">IF($A80="","",IFERROR(INDEX('04_Property_Economics'!$AF$5:$AF$404,MATCH($A80,'04_Property_Economics'!$AX$5:$AX$404,0)),""))</f>
        <v/>
      </c>
      <c r="M80" s="24" t="str">
        <f t="array" ref="M80">IF($A80="","",IFERROR(INDEX('04_Property_Economics'!$U$5:$U$404,MATCH($A80,'04_Property_Economics'!$AX$5:$AX$404,0)),""))</f>
        <v/>
      </c>
      <c r="N80" s="24" t="str">
        <f t="array" ref="N80">IF($A80="","",IFERROR(INDEX('04_Property_Economics'!$W$5:$W$404,MATCH($A80,'04_Property_Economics'!$AX$5:$AX$404,0)),""))</f>
        <v/>
      </c>
      <c r="O80" s="24" t="str">
        <f t="shared" si="2"/>
        <v/>
      </c>
      <c r="P80" s="24" t="str">
        <f t="array" ref="P80">IF($A80="","",IFERROR(INDEX('04_Property_Economics'!$S$5:$S$404,MATCH($A80,'04_Property_Economics'!$AX$5:$AX$404,0)),""))</f>
        <v/>
      </c>
      <c r="Q80" s="24" t="str">
        <f t="array" ref="Q80">IF($A80="","",IFERROR(INDEX('04_Property_Economics'!$AQ$5:$AQ$404,MATCH($A80,'04_Property_Economics'!$AX$5:$AX$404,0)),""))</f>
        <v/>
      </c>
      <c r="R80" s="27" t="str">
        <f t="array" ref="R80">IF($A80="","",IFERROR(INDEX('04_Property_Economics'!$AR$5:$AR$404,MATCH($A80,'04_Property_Economics'!$AX$5:$AX$404,0)),""))</f>
        <v/>
      </c>
      <c r="S80" s="2" t="str">
        <f t="array" ref="S80">IF($A80="","",IFERROR(INDEX('04_Property_Economics'!$AS$5:$AS$404,MATCH($A80,'04_Property_Economics'!$AX$5:$AX$404,0)),""))</f>
        <v/>
      </c>
      <c r="T80" s="2" t="str">
        <f t="array" ref="T80">IF($A80="","",IFERROR(INDEX('04_Property_Economics'!$AZ$5:$AZ$404,MATCH($A80,'04_Property_Economics'!$AX$5:$AX$404,0)),""))</f>
        <v/>
      </c>
    </row>
    <row r="81" ht="15.75" customHeight="1">
      <c r="A81" s="2" t="str">
        <f t="shared" si="1"/>
        <v/>
      </c>
      <c r="B81" s="2" t="str">
        <f t="array" ref="B81">IF($A81="","",IFERROR(INDEX('04_Property_Economics'!$B$5:$B$404,MATCH($A81,'04_Property_Economics'!$AX$5:$AX$404,0)),""))</f>
        <v/>
      </c>
      <c r="C81" s="2" t="str">
        <f t="array" ref="C81">IF($A81="","",IFERROR(INDEX('04_Property_Economics'!$C$5:$C$404,MATCH($A81,'04_Property_Economics'!$AX$5:$AX$404,0)),""))</f>
        <v/>
      </c>
      <c r="D81" s="24" t="str">
        <f t="array" ref="D81">IF($A81="","",IFERROR(INDEX('04_Property_Economics'!$H$5:$H$404,MATCH($A81,'04_Property_Economics'!$AX$5:$AX$404,0)),""))</f>
        <v/>
      </c>
      <c r="E81" s="25" t="str">
        <f t="array" ref="E81">IF($A81="","",IFERROR(INDEX('04_Property_Economics'!$I$5:$I$404,MATCH($A81,'04_Property_Economics'!$AX$5:$AX$404,0)),""))</f>
        <v/>
      </c>
      <c r="F81" s="25" t="str">
        <f t="array" ref="F81">IF($A81="","",IFERROR(INDEX('04_Property_Economics'!$J$5:$J$404,MATCH($A81,'04_Property_Economics'!$AX$5:$AX$404,0)),""))</f>
        <v/>
      </c>
      <c r="G81" s="26" t="str">
        <f t="array" ref="G81">IF($A81="","",IFERROR(INDEX('04_Property_Economics'!$AC$5:$AC$404,MATCH($A81,'04_Property_Economics'!$AX$5:$AX$404,0)),""))</f>
        <v/>
      </c>
      <c r="H81" s="24" t="str">
        <f t="array" ref="H81">IF($A81="","",IFERROR(INDEX('04_Property_Economics'!$AD$5:$AD$404,MATCH($A81,'04_Property_Economics'!$AX$5:$AX$404,0)),""))</f>
        <v/>
      </c>
      <c r="I81" s="24" t="str">
        <f t="array" ref="I81">IF($A81="","",IFERROR(INDEX('04_Property_Economics'!$AH$5:$AH$404,MATCH($A81,'04_Property_Economics'!$AX$5:$AX$404,0)),""))</f>
        <v/>
      </c>
      <c r="J81" s="24" t="str">
        <f t="array" ref="J81">IF($A81="","",IFERROR(INDEX('04_Property_Economics'!$AI$5:$AI$404,MATCH($A81,'04_Property_Economics'!$AX$5:$AX$404,0)),""))</f>
        <v/>
      </c>
      <c r="K81" s="24" t="str">
        <f t="array" ref="K81">IF($A81="","",IFERROR(INDEX('04_Property_Economics'!$AJ$5:$AJ$404,MATCH($A81,'04_Property_Economics'!$AX$5:$AX$404,0)),""))</f>
        <v/>
      </c>
      <c r="L81" s="24" t="str">
        <f t="array" ref="L81">IF($A81="","",IFERROR(INDEX('04_Property_Economics'!$AF$5:$AF$404,MATCH($A81,'04_Property_Economics'!$AX$5:$AX$404,0)),""))</f>
        <v/>
      </c>
      <c r="M81" s="24" t="str">
        <f t="array" ref="M81">IF($A81="","",IFERROR(INDEX('04_Property_Economics'!$U$5:$U$404,MATCH($A81,'04_Property_Economics'!$AX$5:$AX$404,0)),""))</f>
        <v/>
      </c>
      <c r="N81" s="24" t="str">
        <f t="array" ref="N81">IF($A81="","",IFERROR(INDEX('04_Property_Economics'!$W$5:$W$404,MATCH($A81,'04_Property_Economics'!$AX$5:$AX$404,0)),""))</f>
        <v/>
      </c>
      <c r="O81" s="24" t="str">
        <f t="shared" si="2"/>
        <v/>
      </c>
      <c r="P81" s="24" t="str">
        <f t="array" ref="P81">IF($A81="","",IFERROR(INDEX('04_Property_Economics'!$S$5:$S$404,MATCH($A81,'04_Property_Economics'!$AX$5:$AX$404,0)),""))</f>
        <v/>
      </c>
      <c r="Q81" s="24" t="str">
        <f t="array" ref="Q81">IF($A81="","",IFERROR(INDEX('04_Property_Economics'!$AQ$5:$AQ$404,MATCH($A81,'04_Property_Economics'!$AX$5:$AX$404,0)),""))</f>
        <v/>
      </c>
      <c r="R81" s="27" t="str">
        <f t="array" ref="R81">IF($A81="","",IFERROR(INDEX('04_Property_Economics'!$AR$5:$AR$404,MATCH($A81,'04_Property_Economics'!$AX$5:$AX$404,0)),""))</f>
        <v/>
      </c>
      <c r="S81" s="2" t="str">
        <f t="array" ref="S81">IF($A81="","",IFERROR(INDEX('04_Property_Economics'!$AS$5:$AS$404,MATCH($A81,'04_Property_Economics'!$AX$5:$AX$404,0)),""))</f>
        <v/>
      </c>
      <c r="T81" s="2" t="str">
        <f t="array" ref="T81">IF($A81="","",IFERROR(INDEX('04_Property_Economics'!$AZ$5:$AZ$404,MATCH($A81,'04_Property_Economics'!$AX$5:$AX$404,0)),""))</f>
        <v/>
      </c>
    </row>
    <row r="82" ht="15.75" customHeight="1">
      <c r="A82" s="2" t="str">
        <f t="shared" si="1"/>
        <v/>
      </c>
      <c r="B82" s="2" t="str">
        <f t="array" ref="B82">IF($A82="","",IFERROR(INDEX('04_Property_Economics'!$B$5:$B$404,MATCH($A82,'04_Property_Economics'!$AX$5:$AX$404,0)),""))</f>
        <v/>
      </c>
      <c r="C82" s="2" t="str">
        <f t="array" ref="C82">IF($A82="","",IFERROR(INDEX('04_Property_Economics'!$C$5:$C$404,MATCH($A82,'04_Property_Economics'!$AX$5:$AX$404,0)),""))</f>
        <v/>
      </c>
      <c r="D82" s="24" t="str">
        <f t="array" ref="D82">IF($A82="","",IFERROR(INDEX('04_Property_Economics'!$H$5:$H$404,MATCH($A82,'04_Property_Economics'!$AX$5:$AX$404,0)),""))</f>
        <v/>
      </c>
      <c r="E82" s="25" t="str">
        <f t="array" ref="E82">IF($A82="","",IFERROR(INDEX('04_Property_Economics'!$I$5:$I$404,MATCH($A82,'04_Property_Economics'!$AX$5:$AX$404,0)),""))</f>
        <v/>
      </c>
      <c r="F82" s="25" t="str">
        <f t="array" ref="F82">IF($A82="","",IFERROR(INDEX('04_Property_Economics'!$J$5:$J$404,MATCH($A82,'04_Property_Economics'!$AX$5:$AX$404,0)),""))</f>
        <v/>
      </c>
      <c r="G82" s="26" t="str">
        <f t="array" ref="G82">IF($A82="","",IFERROR(INDEX('04_Property_Economics'!$AC$5:$AC$404,MATCH($A82,'04_Property_Economics'!$AX$5:$AX$404,0)),""))</f>
        <v/>
      </c>
      <c r="H82" s="24" t="str">
        <f t="array" ref="H82">IF($A82="","",IFERROR(INDEX('04_Property_Economics'!$AD$5:$AD$404,MATCH($A82,'04_Property_Economics'!$AX$5:$AX$404,0)),""))</f>
        <v/>
      </c>
      <c r="I82" s="24" t="str">
        <f t="array" ref="I82">IF($A82="","",IFERROR(INDEX('04_Property_Economics'!$AH$5:$AH$404,MATCH($A82,'04_Property_Economics'!$AX$5:$AX$404,0)),""))</f>
        <v/>
      </c>
      <c r="J82" s="24" t="str">
        <f t="array" ref="J82">IF($A82="","",IFERROR(INDEX('04_Property_Economics'!$AI$5:$AI$404,MATCH($A82,'04_Property_Economics'!$AX$5:$AX$404,0)),""))</f>
        <v/>
      </c>
      <c r="K82" s="24" t="str">
        <f t="array" ref="K82">IF($A82="","",IFERROR(INDEX('04_Property_Economics'!$AJ$5:$AJ$404,MATCH($A82,'04_Property_Economics'!$AX$5:$AX$404,0)),""))</f>
        <v/>
      </c>
      <c r="L82" s="24" t="str">
        <f t="array" ref="L82">IF($A82="","",IFERROR(INDEX('04_Property_Economics'!$AF$5:$AF$404,MATCH($A82,'04_Property_Economics'!$AX$5:$AX$404,0)),""))</f>
        <v/>
      </c>
      <c r="M82" s="24" t="str">
        <f t="array" ref="M82">IF($A82="","",IFERROR(INDEX('04_Property_Economics'!$U$5:$U$404,MATCH($A82,'04_Property_Economics'!$AX$5:$AX$404,0)),""))</f>
        <v/>
      </c>
      <c r="N82" s="24" t="str">
        <f t="array" ref="N82">IF($A82="","",IFERROR(INDEX('04_Property_Economics'!$W$5:$W$404,MATCH($A82,'04_Property_Economics'!$AX$5:$AX$404,0)),""))</f>
        <v/>
      </c>
      <c r="O82" s="24" t="str">
        <f t="shared" si="2"/>
        <v/>
      </c>
      <c r="P82" s="24" t="str">
        <f t="array" ref="P82">IF($A82="","",IFERROR(INDEX('04_Property_Economics'!$S$5:$S$404,MATCH($A82,'04_Property_Economics'!$AX$5:$AX$404,0)),""))</f>
        <v/>
      </c>
      <c r="Q82" s="24" t="str">
        <f t="array" ref="Q82">IF($A82="","",IFERROR(INDEX('04_Property_Economics'!$AQ$5:$AQ$404,MATCH($A82,'04_Property_Economics'!$AX$5:$AX$404,0)),""))</f>
        <v/>
      </c>
      <c r="R82" s="27" t="str">
        <f t="array" ref="R82">IF($A82="","",IFERROR(INDEX('04_Property_Economics'!$AR$5:$AR$404,MATCH($A82,'04_Property_Economics'!$AX$5:$AX$404,0)),""))</f>
        <v/>
      </c>
      <c r="S82" s="2" t="str">
        <f t="array" ref="S82">IF($A82="","",IFERROR(INDEX('04_Property_Economics'!$AS$5:$AS$404,MATCH($A82,'04_Property_Economics'!$AX$5:$AX$404,0)),""))</f>
        <v/>
      </c>
      <c r="T82" s="2" t="str">
        <f t="array" ref="T82">IF($A82="","",IFERROR(INDEX('04_Property_Economics'!$AZ$5:$AZ$404,MATCH($A82,'04_Property_Economics'!$AX$5:$AX$404,0)),""))</f>
        <v/>
      </c>
    </row>
    <row r="83" ht="15.75" customHeight="1">
      <c r="A83" s="2" t="str">
        <f t="shared" si="1"/>
        <v/>
      </c>
      <c r="B83" s="2" t="str">
        <f t="array" ref="B83">IF($A83="","",IFERROR(INDEX('04_Property_Economics'!$B$5:$B$404,MATCH($A83,'04_Property_Economics'!$AX$5:$AX$404,0)),""))</f>
        <v/>
      </c>
      <c r="C83" s="2" t="str">
        <f t="array" ref="C83">IF($A83="","",IFERROR(INDEX('04_Property_Economics'!$C$5:$C$404,MATCH($A83,'04_Property_Economics'!$AX$5:$AX$404,0)),""))</f>
        <v/>
      </c>
      <c r="D83" s="24" t="str">
        <f t="array" ref="D83">IF($A83="","",IFERROR(INDEX('04_Property_Economics'!$H$5:$H$404,MATCH($A83,'04_Property_Economics'!$AX$5:$AX$404,0)),""))</f>
        <v/>
      </c>
      <c r="E83" s="25" t="str">
        <f t="array" ref="E83">IF($A83="","",IFERROR(INDEX('04_Property_Economics'!$I$5:$I$404,MATCH($A83,'04_Property_Economics'!$AX$5:$AX$404,0)),""))</f>
        <v/>
      </c>
      <c r="F83" s="25" t="str">
        <f t="array" ref="F83">IF($A83="","",IFERROR(INDEX('04_Property_Economics'!$J$5:$J$404,MATCH($A83,'04_Property_Economics'!$AX$5:$AX$404,0)),""))</f>
        <v/>
      </c>
      <c r="G83" s="26" t="str">
        <f t="array" ref="G83">IF($A83="","",IFERROR(INDEX('04_Property_Economics'!$AC$5:$AC$404,MATCH($A83,'04_Property_Economics'!$AX$5:$AX$404,0)),""))</f>
        <v/>
      </c>
      <c r="H83" s="24" t="str">
        <f t="array" ref="H83">IF($A83="","",IFERROR(INDEX('04_Property_Economics'!$AD$5:$AD$404,MATCH($A83,'04_Property_Economics'!$AX$5:$AX$404,0)),""))</f>
        <v/>
      </c>
      <c r="I83" s="24" t="str">
        <f t="array" ref="I83">IF($A83="","",IFERROR(INDEX('04_Property_Economics'!$AH$5:$AH$404,MATCH($A83,'04_Property_Economics'!$AX$5:$AX$404,0)),""))</f>
        <v/>
      </c>
      <c r="J83" s="24" t="str">
        <f t="array" ref="J83">IF($A83="","",IFERROR(INDEX('04_Property_Economics'!$AI$5:$AI$404,MATCH($A83,'04_Property_Economics'!$AX$5:$AX$404,0)),""))</f>
        <v/>
      </c>
      <c r="K83" s="24" t="str">
        <f t="array" ref="K83">IF($A83="","",IFERROR(INDEX('04_Property_Economics'!$AJ$5:$AJ$404,MATCH($A83,'04_Property_Economics'!$AX$5:$AX$404,0)),""))</f>
        <v/>
      </c>
      <c r="L83" s="24" t="str">
        <f t="array" ref="L83">IF($A83="","",IFERROR(INDEX('04_Property_Economics'!$AF$5:$AF$404,MATCH($A83,'04_Property_Economics'!$AX$5:$AX$404,0)),""))</f>
        <v/>
      </c>
      <c r="M83" s="24" t="str">
        <f t="array" ref="M83">IF($A83="","",IFERROR(INDEX('04_Property_Economics'!$U$5:$U$404,MATCH($A83,'04_Property_Economics'!$AX$5:$AX$404,0)),""))</f>
        <v/>
      </c>
      <c r="N83" s="24" t="str">
        <f t="array" ref="N83">IF($A83="","",IFERROR(INDEX('04_Property_Economics'!$W$5:$W$404,MATCH($A83,'04_Property_Economics'!$AX$5:$AX$404,0)),""))</f>
        <v/>
      </c>
      <c r="O83" s="24" t="str">
        <f t="shared" si="2"/>
        <v/>
      </c>
      <c r="P83" s="24" t="str">
        <f t="array" ref="P83">IF($A83="","",IFERROR(INDEX('04_Property_Economics'!$S$5:$S$404,MATCH($A83,'04_Property_Economics'!$AX$5:$AX$404,0)),""))</f>
        <v/>
      </c>
      <c r="Q83" s="24" t="str">
        <f t="array" ref="Q83">IF($A83="","",IFERROR(INDEX('04_Property_Economics'!$AQ$5:$AQ$404,MATCH($A83,'04_Property_Economics'!$AX$5:$AX$404,0)),""))</f>
        <v/>
      </c>
      <c r="R83" s="27" t="str">
        <f t="array" ref="R83">IF($A83="","",IFERROR(INDEX('04_Property_Economics'!$AR$5:$AR$404,MATCH($A83,'04_Property_Economics'!$AX$5:$AX$404,0)),""))</f>
        <v/>
      </c>
      <c r="S83" s="2" t="str">
        <f t="array" ref="S83">IF($A83="","",IFERROR(INDEX('04_Property_Economics'!$AS$5:$AS$404,MATCH($A83,'04_Property_Economics'!$AX$5:$AX$404,0)),""))</f>
        <v/>
      </c>
      <c r="T83" s="2" t="str">
        <f t="array" ref="T83">IF($A83="","",IFERROR(INDEX('04_Property_Economics'!$AZ$5:$AZ$404,MATCH($A83,'04_Property_Economics'!$AX$5:$AX$404,0)),""))</f>
        <v/>
      </c>
    </row>
    <row r="84" ht="15.75" customHeight="1">
      <c r="A84" s="2" t="str">
        <f t="shared" si="1"/>
        <v/>
      </c>
      <c r="B84" s="2" t="str">
        <f t="array" ref="B84">IF($A84="","",IFERROR(INDEX('04_Property_Economics'!$B$5:$B$404,MATCH($A84,'04_Property_Economics'!$AX$5:$AX$404,0)),""))</f>
        <v/>
      </c>
      <c r="C84" s="2" t="str">
        <f t="array" ref="C84">IF($A84="","",IFERROR(INDEX('04_Property_Economics'!$C$5:$C$404,MATCH($A84,'04_Property_Economics'!$AX$5:$AX$404,0)),""))</f>
        <v/>
      </c>
      <c r="D84" s="24" t="str">
        <f t="array" ref="D84">IF($A84="","",IFERROR(INDEX('04_Property_Economics'!$H$5:$H$404,MATCH($A84,'04_Property_Economics'!$AX$5:$AX$404,0)),""))</f>
        <v/>
      </c>
      <c r="E84" s="25" t="str">
        <f t="array" ref="E84">IF($A84="","",IFERROR(INDEX('04_Property_Economics'!$I$5:$I$404,MATCH($A84,'04_Property_Economics'!$AX$5:$AX$404,0)),""))</f>
        <v/>
      </c>
      <c r="F84" s="25" t="str">
        <f t="array" ref="F84">IF($A84="","",IFERROR(INDEX('04_Property_Economics'!$J$5:$J$404,MATCH($A84,'04_Property_Economics'!$AX$5:$AX$404,0)),""))</f>
        <v/>
      </c>
      <c r="G84" s="26" t="str">
        <f t="array" ref="G84">IF($A84="","",IFERROR(INDEX('04_Property_Economics'!$AC$5:$AC$404,MATCH($A84,'04_Property_Economics'!$AX$5:$AX$404,0)),""))</f>
        <v/>
      </c>
      <c r="H84" s="24" t="str">
        <f t="array" ref="H84">IF($A84="","",IFERROR(INDEX('04_Property_Economics'!$AD$5:$AD$404,MATCH($A84,'04_Property_Economics'!$AX$5:$AX$404,0)),""))</f>
        <v/>
      </c>
      <c r="I84" s="24" t="str">
        <f t="array" ref="I84">IF($A84="","",IFERROR(INDEX('04_Property_Economics'!$AH$5:$AH$404,MATCH($A84,'04_Property_Economics'!$AX$5:$AX$404,0)),""))</f>
        <v/>
      </c>
      <c r="J84" s="24" t="str">
        <f t="array" ref="J84">IF($A84="","",IFERROR(INDEX('04_Property_Economics'!$AI$5:$AI$404,MATCH($A84,'04_Property_Economics'!$AX$5:$AX$404,0)),""))</f>
        <v/>
      </c>
      <c r="K84" s="24" t="str">
        <f t="array" ref="K84">IF($A84="","",IFERROR(INDEX('04_Property_Economics'!$AJ$5:$AJ$404,MATCH($A84,'04_Property_Economics'!$AX$5:$AX$404,0)),""))</f>
        <v/>
      </c>
      <c r="L84" s="24" t="str">
        <f t="array" ref="L84">IF($A84="","",IFERROR(INDEX('04_Property_Economics'!$AF$5:$AF$404,MATCH($A84,'04_Property_Economics'!$AX$5:$AX$404,0)),""))</f>
        <v/>
      </c>
      <c r="M84" s="24" t="str">
        <f t="array" ref="M84">IF($A84="","",IFERROR(INDEX('04_Property_Economics'!$U$5:$U$404,MATCH($A84,'04_Property_Economics'!$AX$5:$AX$404,0)),""))</f>
        <v/>
      </c>
      <c r="N84" s="24" t="str">
        <f t="array" ref="N84">IF($A84="","",IFERROR(INDEX('04_Property_Economics'!$W$5:$W$404,MATCH($A84,'04_Property_Economics'!$AX$5:$AX$404,0)),""))</f>
        <v/>
      </c>
      <c r="O84" s="24" t="str">
        <f t="shared" si="2"/>
        <v/>
      </c>
      <c r="P84" s="24" t="str">
        <f t="array" ref="P84">IF($A84="","",IFERROR(INDEX('04_Property_Economics'!$S$5:$S$404,MATCH($A84,'04_Property_Economics'!$AX$5:$AX$404,0)),""))</f>
        <v/>
      </c>
      <c r="Q84" s="24" t="str">
        <f t="array" ref="Q84">IF($A84="","",IFERROR(INDEX('04_Property_Economics'!$AQ$5:$AQ$404,MATCH($A84,'04_Property_Economics'!$AX$5:$AX$404,0)),""))</f>
        <v/>
      </c>
      <c r="R84" s="27" t="str">
        <f t="array" ref="R84">IF($A84="","",IFERROR(INDEX('04_Property_Economics'!$AR$5:$AR$404,MATCH($A84,'04_Property_Economics'!$AX$5:$AX$404,0)),""))</f>
        <v/>
      </c>
      <c r="S84" s="2" t="str">
        <f t="array" ref="S84">IF($A84="","",IFERROR(INDEX('04_Property_Economics'!$AS$5:$AS$404,MATCH($A84,'04_Property_Economics'!$AX$5:$AX$404,0)),""))</f>
        <v/>
      </c>
      <c r="T84" s="2" t="str">
        <f t="array" ref="T84">IF($A84="","",IFERROR(INDEX('04_Property_Economics'!$AZ$5:$AZ$404,MATCH($A84,'04_Property_Economics'!$AX$5:$AX$404,0)),""))</f>
        <v/>
      </c>
    </row>
    <row r="85" ht="15.75" customHeight="1">
      <c r="A85" s="2" t="str">
        <f t="shared" si="1"/>
        <v/>
      </c>
      <c r="B85" s="2" t="str">
        <f t="array" ref="B85">IF($A85="","",IFERROR(INDEX('04_Property_Economics'!$B$5:$B$404,MATCH($A85,'04_Property_Economics'!$AX$5:$AX$404,0)),""))</f>
        <v/>
      </c>
      <c r="C85" s="2" t="str">
        <f t="array" ref="C85">IF($A85="","",IFERROR(INDEX('04_Property_Economics'!$C$5:$C$404,MATCH($A85,'04_Property_Economics'!$AX$5:$AX$404,0)),""))</f>
        <v/>
      </c>
      <c r="D85" s="24" t="str">
        <f t="array" ref="D85">IF($A85="","",IFERROR(INDEX('04_Property_Economics'!$H$5:$H$404,MATCH($A85,'04_Property_Economics'!$AX$5:$AX$404,0)),""))</f>
        <v/>
      </c>
      <c r="E85" s="25" t="str">
        <f t="array" ref="E85">IF($A85="","",IFERROR(INDEX('04_Property_Economics'!$I$5:$I$404,MATCH($A85,'04_Property_Economics'!$AX$5:$AX$404,0)),""))</f>
        <v/>
      </c>
      <c r="F85" s="25" t="str">
        <f t="array" ref="F85">IF($A85="","",IFERROR(INDEX('04_Property_Economics'!$J$5:$J$404,MATCH($A85,'04_Property_Economics'!$AX$5:$AX$404,0)),""))</f>
        <v/>
      </c>
      <c r="G85" s="26" t="str">
        <f t="array" ref="G85">IF($A85="","",IFERROR(INDEX('04_Property_Economics'!$AC$5:$AC$404,MATCH($A85,'04_Property_Economics'!$AX$5:$AX$404,0)),""))</f>
        <v/>
      </c>
      <c r="H85" s="24" t="str">
        <f t="array" ref="H85">IF($A85="","",IFERROR(INDEX('04_Property_Economics'!$AD$5:$AD$404,MATCH($A85,'04_Property_Economics'!$AX$5:$AX$404,0)),""))</f>
        <v/>
      </c>
      <c r="I85" s="24" t="str">
        <f t="array" ref="I85">IF($A85="","",IFERROR(INDEX('04_Property_Economics'!$AH$5:$AH$404,MATCH($A85,'04_Property_Economics'!$AX$5:$AX$404,0)),""))</f>
        <v/>
      </c>
      <c r="J85" s="24" t="str">
        <f t="array" ref="J85">IF($A85="","",IFERROR(INDEX('04_Property_Economics'!$AI$5:$AI$404,MATCH($A85,'04_Property_Economics'!$AX$5:$AX$404,0)),""))</f>
        <v/>
      </c>
      <c r="K85" s="24" t="str">
        <f t="array" ref="K85">IF($A85="","",IFERROR(INDEX('04_Property_Economics'!$AJ$5:$AJ$404,MATCH($A85,'04_Property_Economics'!$AX$5:$AX$404,0)),""))</f>
        <v/>
      </c>
      <c r="L85" s="24" t="str">
        <f t="array" ref="L85">IF($A85="","",IFERROR(INDEX('04_Property_Economics'!$AF$5:$AF$404,MATCH($A85,'04_Property_Economics'!$AX$5:$AX$404,0)),""))</f>
        <v/>
      </c>
      <c r="M85" s="24" t="str">
        <f t="array" ref="M85">IF($A85="","",IFERROR(INDEX('04_Property_Economics'!$U$5:$U$404,MATCH($A85,'04_Property_Economics'!$AX$5:$AX$404,0)),""))</f>
        <v/>
      </c>
      <c r="N85" s="24" t="str">
        <f t="array" ref="N85">IF($A85="","",IFERROR(INDEX('04_Property_Economics'!$W$5:$W$404,MATCH($A85,'04_Property_Economics'!$AX$5:$AX$404,0)),""))</f>
        <v/>
      </c>
      <c r="O85" s="24" t="str">
        <f t="shared" si="2"/>
        <v/>
      </c>
      <c r="P85" s="24" t="str">
        <f t="array" ref="P85">IF($A85="","",IFERROR(INDEX('04_Property_Economics'!$S$5:$S$404,MATCH($A85,'04_Property_Economics'!$AX$5:$AX$404,0)),""))</f>
        <v/>
      </c>
      <c r="Q85" s="24" t="str">
        <f t="array" ref="Q85">IF($A85="","",IFERROR(INDEX('04_Property_Economics'!$AQ$5:$AQ$404,MATCH($A85,'04_Property_Economics'!$AX$5:$AX$404,0)),""))</f>
        <v/>
      </c>
      <c r="R85" s="27" t="str">
        <f t="array" ref="R85">IF($A85="","",IFERROR(INDEX('04_Property_Economics'!$AR$5:$AR$404,MATCH($A85,'04_Property_Economics'!$AX$5:$AX$404,0)),""))</f>
        <v/>
      </c>
      <c r="S85" s="2" t="str">
        <f t="array" ref="S85">IF($A85="","",IFERROR(INDEX('04_Property_Economics'!$AS$5:$AS$404,MATCH($A85,'04_Property_Economics'!$AX$5:$AX$404,0)),""))</f>
        <v/>
      </c>
      <c r="T85" s="2" t="str">
        <f t="array" ref="T85">IF($A85="","",IFERROR(INDEX('04_Property_Economics'!$AZ$5:$AZ$404,MATCH($A85,'04_Property_Economics'!$AX$5:$AX$404,0)),""))</f>
        <v/>
      </c>
    </row>
    <row r="86" ht="15.75" customHeight="1">
      <c r="A86" s="2" t="str">
        <f t="shared" si="1"/>
        <v/>
      </c>
      <c r="B86" s="2" t="str">
        <f t="array" ref="B86">IF($A86="","",IFERROR(INDEX('04_Property_Economics'!$B$5:$B$404,MATCH($A86,'04_Property_Economics'!$AX$5:$AX$404,0)),""))</f>
        <v/>
      </c>
      <c r="C86" s="2" t="str">
        <f t="array" ref="C86">IF($A86="","",IFERROR(INDEX('04_Property_Economics'!$C$5:$C$404,MATCH($A86,'04_Property_Economics'!$AX$5:$AX$404,0)),""))</f>
        <v/>
      </c>
      <c r="D86" s="24" t="str">
        <f t="array" ref="D86">IF($A86="","",IFERROR(INDEX('04_Property_Economics'!$H$5:$H$404,MATCH($A86,'04_Property_Economics'!$AX$5:$AX$404,0)),""))</f>
        <v/>
      </c>
      <c r="E86" s="25" t="str">
        <f t="array" ref="E86">IF($A86="","",IFERROR(INDEX('04_Property_Economics'!$I$5:$I$404,MATCH($A86,'04_Property_Economics'!$AX$5:$AX$404,0)),""))</f>
        <v/>
      </c>
      <c r="F86" s="25" t="str">
        <f t="array" ref="F86">IF($A86="","",IFERROR(INDEX('04_Property_Economics'!$J$5:$J$404,MATCH($A86,'04_Property_Economics'!$AX$5:$AX$404,0)),""))</f>
        <v/>
      </c>
      <c r="G86" s="26" t="str">
        <f t="array" ref="G86">IF($A86="","",IFERROR(INDEX('04_Property_Economics'!$AC$5:$AC$404,MATCH($A86,'04_Property_Economics'!$AX$5:$AX$404,0)),""))</f>
        <v/>
      </c>
      <c r="H86" s="24" t="str">
        <f t="array" ref="H86">IF($A86="","",IFERROR(INDEX('04_Property_Economics'!$AD$5:$AD$404,MATCH($A86,'04_Property_Economics'!$AX$5:$AX$404,0)),""))</f>
        <v/>
      </c>
      <c r="I86" s="24" t="str">
        <f t="array" ref="I86">IF($A86="","",IFERROR(INDEX('04_Property_Economics'!$AH$5:$AH$404,MATCH($A86,'04_Property_Economics'!$AX$5:$AX$404,0)),""))</f>
        <v/>
      </c>
      <c r="J86" s="24" t="str">
        <f t="array" ref="J86">IF($A86="","",IFERROR(INDEX('04_Property_Economics'!$AI$5:$AI$404,MATCH($A86,'04_Property_Economics'!$AX$5:$AX$404,0)),""))</f>
        <v/>
      </c>
      <c r="K86" s="24" t="str">
        <f t="array" ref="K86">IF($A86="","",IFERROR(INDEX('04_Property_Economics'!$AJ$5:$AJ$404,MATCH($A86,'04_Property_Economics'!$AX$5:$AX$404,0)),""))</f>
        <v/>
      </c>
      <c r="L86" s="24" t="str">
        <f t="array" ref="L86">IF($A86="","",IFERROR(INDEX('04_Property_Economics'!$AF$5:$AF$404,MATCH($A86,'04_Property_Economics'!$AX$5:$AX$404,0)),""))</f>
        <v/>
      </c>
      <c r="M86" s="24" t="str">
        <f t="array" ref="M86">IF($A86="","",IFERROR(INDEX('04_Property_Economics'!$U$5:$U$404,MATCH($A86,'04_Property_Economics'!$AX$5:$AX$404,0)),""))</f>
        <v/>
      </c>
      <c r="N86" s="24" t="str">
        <f t="array" ref="N86">IF($A86="","",IFERROR(INDEX('04_Property_Economics'!$W$5:$W$404,MATCH($A86,'04_Property_Economics'!$AX$5:$AX$404,0)),""))</f>
        <v/>
      </c>
      <c r="O86" s="24" t="str">
        <f t="shared" si="2"/>
        <v/>
      </c>
      <c r="P86" s="24" t="str">
        <f t="array" ref="P86">IF($A86="","",IFERROR(INDEX('04_Property_Economics'!$S$5:$S$404,MATCH($A86,'04_Property_Economics'!$AX$5:$AX$404,0)),""))</f>
        <v/>
      </c>
      <c r="Q86" s="24" t="str">
        <f t="array" ref="Q86">IF($A86="","",IFERROR(INDEX('04_Property_Economics'!$AQ$5:$AQ$404,MATCH($A86,'04_Property_Economics'!$AX$5:$AX$404,0)),""))</f>
        <v/>
      </c>
      <c r="R86" s="27" t="str">
        <f t="array" ref="R86">IF($A86="","",IFERROR(INDEX('04_Property_Economics'!$AR$5:$AR$404,MATCH($A86,'04_Property_Economics'!$AX$5:$AX$404,0)),""))</f>
        <v/>
      </c>
      <c r="S86" s="2" t="str">
        <f t="array" ref="S86">IF($A86="","",IFERROR(INDEX('04_Property_Economics'!$AS$5:$AS$404,MATCH($A86,'04_Property_Economics'!$AX$5:$AX$404,0)),""))</f>
        <v/>
      </c>
      <c r="T86" s="2" t="str">
        <f t="array" ref="T86">IF($A86="","",IFERROR(INDEX('04_Property_Economics'!$AZ$5:$AZ$404,MATCH($A86,'04_Property_Economics'!$AX$5:$AX$404,0)),""))</f>
        <v/>
      </c>
    </row>
    <row r="87" ht="15.75" customHeight="1">
      <c r="A87" s="2" t="str">
        <f t="shared" si="1"/>
        <v/>
      </c>
      <c r="B87" s="2" t="str">
        <f t="array" ref="B87">IF($A87="","",IFERROR(INDEX('04_Property_Economics'!$B$5:$B$404,MATCH($A87,'04_Property_Economics'!$AX$5:$AX$404,0)),""))</f>
        <v/>
      </c>
      <c r="C87" s="2" t="str">
        <f t="array" ref="C87">IF($A87="","",IFERROR(INDEX('04_Property_Economics'!$C$5:$C$404,MATCH($A87,'04_Property_Economics'!$AX$5:$AX$404,0)),""))</f>
        <v/>
      </c>
      <c r="D87" s="24" t="str">
        <f t="array" ref="D87">IF($A87="","",IFERROR(INDEX('04_Property_Economics'!$H$5:$H$404,MATCH($A87,'04_Property_Economics'!$AX$5:$AX$404,0)),""))</f>
        <v/>
      </c>
      <c r="E87" s="25" t="str">
        <f t="array" ref="E87">IF($A87="","",IFERROR(INDEX('04_Property_Economics'!$I$5:$I$404,MATCH($A87,'04_Property_Economics'!$AX$5:$AX$404,0)),""))</f>
        <v/>
      </c>
      <c r="F87" s="25" t="str">
        <f t="array" ref="F87">IF($A87="","",IFERROR(INDEX('04_Property_Economics'!$J$5:$J$404,MATCH($A87,'04_Property_Economics'!$AX$5:$AX$404,0)),""))</f>
        <v/>
      </c>
      <c r="G87" s="26" t="str">
        <f t="array" ref="G87">IF($A87="","",IFERROR(INDEX('04_Property_Economics'!$AC$5:$AC$404,MATCH($A87,'04_Property_Economics'!$AX$5:$AX$404,0)),""))</f>
        <v/>
      </c>
      <c r="H87" s="24" t="str">
        <f t="array" ref="H87">IF($A87="","",IFERROR(INDEX('04_Property_Economics'!$AD$5:$AD$404,MATCH($A87,'04_Property_Economics'!$AX$5:$AX$404,0)),""))</f>
        <v/>
      </c>
      <c r="I87" s="24" t="str">
        <f t="array" ref="I87">IF($A87="","",IFERROR(INDEX('04_Property_Economics'!$AH$5:$AH$404,MATCH($A87,'04_Property_Economics'!$AX$5:$AX$404,0)),""))</f>
        <v/>
      </c>
      <c r="J87" s="24" t="str">
        <f t="array" ref="J87">IF($A87="","",IFERROR(INDEX('04_Property_Economics'!$AI$5:$AI$404,MATCH($A87,'04_Property_Economics'!$AX$5:$AX$404,0)),""))</f>
        <v/>
      </c>
      <c r="K87" s="24" t="str">
        <f t="array" ref="K87">IF($A87="","",IFERROR(INDEX('04_Property_Economics'!$AJ$5:$AJ$404,MATCH($A87,'04_Property_Economics'!$AX$5:$AX$404,0)),""))</f>
        <v/>
      </c>
      <c r="L87" s="24" t="str">
        <f t="array" ref="L87">IF($A87="","",IFERROR(INDEX('04_Property_Economics'!$AF$5:$AF$404,MATCH($A87,'04_Property_Economics'!$AX$5:$AX$404,0)),""))</f>
        <v/>
      </c>
      <c r="M87" s="24" t="str">
        <f t="array" ref="M87">IF($A87="","",IFERROR(INDEX('04_Property_Economics'!$U$5:$U$404,MATCH($A87,'04_Property_Economics'!$AX$5:$AX$404,0)),""))</f>
        <v/>
      </c>
      <c r="N87" s="24" t="str">
        <f t="array" ref="N87">IF($A87="","",IFERROR(INDEX('04_Property_Economics'!$W$5:$W$404,MATCH($A87,'04_Property_Economics'!$AX$5:$AX$404,0)),""))</f>
        <v/>
      </c>
      <c r="O87" s="24" t="str">
        <f t="shared" si="2"/>
        <v/>
      </c>
      <c r="P87" s="24" t="str">
        <f t="array" ref="P87">IF($A87="","",IFERROR(INDEX('04_Property_Economics'!$S$5:$S$404,MATCH($A87,'04_Property_Economics'!$AX$5:$AX$404,0)),""))</f>
        <v/>
      </c>
      <c r="Q87" s="24" t="str">
        <f t="array" ref="Q87">IF($A87="","",IFERROR(INDEX('04_Property_Economics'!$AQ$5:$AQ$404,MATCH($A87,'04_Property_Economics'!$AX$5:$AX$404,0)),""))</f>
        <v/>
      </c>
      <c r="R87" s="27" t="str">
        <f t="array" ref="R87">IF($A87="","",IFERROR(INDEX('04_Property_Economics'!$AR$5:$AR$404,MATCH($A87,'04_Property_Economics'!$AX$5:$AX$404,0)),""))</f>
        <v/>
      </c>
      <c r="S87" s="2" t="str">
        <f t="array" ref="S87">IF($A87="","",IFERROR(INDEX('04_Property_Economics'!$AS$5:$AS$404,MATCH($A87,'04_Property_Economics'!$AX$5:$AX$404,0)),""))</f>
        <v/>
      </c>
      <c r="T87" s="2" t="str">
        <f t="array" ref="T87">IF($A87="","",IFERROR(INDEX('04_Property_Economics'!$AZ$5:$AZ$404,MATCH($A87,'04_Property_Economics'!$AX$5:$AX$404,0)),""))</f>
        <v/>
      </c>
    </row>
    <row r="88" ht="15.75" customHeight="1">
      <c r="A88" s="2" t="str">
        <f t="shared" si="1"/>
        <v/>
      </c>
      <c r="B88" s="2" t="str">
        <f t="array" ref="B88">IF($A88="","",IFERROR(INDEX('04_Property_Economics'!$B$5:$B$404,MATCH($A88,'04_Property_Economics'!$AX$5:$AX$404,0)),""))</f>
        <v/>
      </c>
      <c r="C88" s="2" t="str">
        <f t="array" ref="C88">IF($A88="","",IFERROR(INDEX('04_Property_Economics'!$C$5:$C$404,MATCH($A88,'04_Property_Economics'!$AX$5:$AX$404,0)),""))</f>
        <v/>
      </c>
      <c r="D88" s="24" t="str">
        <f t="array" ref="D88">IF($A88="","",IFERROR(INDEX('04_Property_Economics'!$H$5:$H$404,MATCH($A88,'04_Property_Economics'!$AX$5:$AX$404,0)),""))</f>
        <v/>
      </c>
      <c r="E88" s="25" t="str">
        <f t="array" ref="E88">IF($A88="","",IFERROR(INDEX('04_Property_Economics'!$I$5:$I$404,MATCH($A88,'04_Property_Economics'!$AX$5:$AX$404,0)),""))</f>
        <v/>
      </c>
      <c r="F88" s="25" t="str">
        <f t="array" ref="F88">IF($A88="","",IFERROR(INDEX('04_Property_Economics'!$J$5:$J$404,MATCH($A88,'04_Property_Economics'!$AX$5:$AX$404,0)),""))</f>
        <v/>
      </c>
      <c r="G88" s="26" t="str">
        <f t="array" ref="G88">IF($A88="","",IFERROR(INDEX('04_Property_Economics'!$AC$5:$AC$404,MATCH($A88,'04_Property_Economics'!$AX$5:$AX$404,0)),""))</f>
        <v/>
      </c>
      <c r="H88" s="24" t="str">
        <f t="array" ref="H88">IF($A88="","",IFERROR(INDEX('04_Property_Economics'!$AD$5:$AD$404,MATCH($A88,'04_Property_Economics'!$AX$5:$AX$404,0)),""))</f>
        <v/>
      </c>
      <c r="I88" s="24" t="str">
        <f t="array" ref="I88">IF($A88="","",IFERROR(INDEX('04_Property_Economics'!$AH$5:$AH$404,MATCH($A88,'04_Property_Economics'!$AX$5:$AX$404,0)),""))</f>
        <v/>
      </c>
      <c r="J88" s="24" t="str">
        <f t="array" ref="J88">IF($A88="","",IFERROR(INDEX('04_Property_Economics'!$AI$5:$AI$404,MATCH($A88,'04_Property_Economics'!$AX$5:$AX$404,0)),""))</f>
        <v/>
      </c>
      <c r="K88" s="24" t="str">
        <f t="array" ref="K88">IF($A88="","",IFERROR(INDEX('04_Property_Economics'!$AJ$5:$AJ$404,MATCH($A88,'04_Property_Economics'!$AX$5:$AX$404,0)),""))</f>
        <v/>
      </c>
      <c r="L88" s="24" t="str">
        <f t="array" ref="L88">IF($A88="","",IFERROR(INDEX('04_Property_Economics'!$AF$5:$AF$404,MATCH($A88,'04_Property_Economics'!$AX$5:$AX$404,0)),""))</f>
        <v/>
      </c>
      <c r="M88" s="24" t="str">
        <f t="array" ref="M88">IF($A88="","",IFERROR(INDEX('04_Property_Economics'!$U$5:$U$404,MATCH($A88,'04_Property_Economics'!$AX$5:$AX$404,0)),""))</f>
        <v/>
      </c>
      <c r="N88" s="24" t="str">
        <f t="array" ref="N88">IF($A88="","",IFERROR(INDEX('04_Property_Economics'!$W$5:$W$404,MATCH($A88,'04_Property_Economics'!$AX$5:$AX$404,0)),""))</f>
        <v/>
      </c>
      <c r="O88" s="24" t="str">
        <f t="shared" si="2"/>
        <v/>
      </c>
      <c r="P88" s="24" t="str">
        <f t="array" ref="P88">IF($A88="","",IFERROR(INDEX('04_Property_Economics'!$S$5:$S$404,MATCH($A88,'04_Property_Economics'!$AX$5:$AX$404,0)),""))</f>
        <v/>
      </c>
      <c r="Q88" s="24" t="str">
        <f t="array" ref="Q88">IF($A88="","",IFERROR(INDEX('04_Property_Economics'!$AQ$5:$AQ$404,MATCH($A88,'04_Property_Economics'!$AX$5:$AX$404,0)),""))</f>
        <v/>
      </c>
      <c r="R88" s="27" t="str">
        <f t="array" ref="R88">IF($A88="","",IFERROR(INDEX('04_Property_Economics'!$AR$5:$AR$404,MATCH($A88,'04_Property_Economics'!$AX$5:$AX$404,0)),""))</f>
        <v/>
      </c>
      <c r="S88" s="2" t="str">
        <f t="array" ref="S88">IF($A88="","",IFERROR(INDEX('04_Property_Economics'!$AS$5:$AS$404,MATCH($A88,'04_Property_Economics'!$AX$5:$AX$404,0)),""))</f>
        <v/>
      </c>
      <c r="T88" s="2" t="str">
        <f t="array" ref="T88">IF($A88="","",IFERROR(INDEX('04_Property_Economics'!$AZ$5:$AZ$404,MATCH($A88,'04_Property_Economics'!$AX$5:$AX$404,0)),""))</f>
        <v/>
      </c>
    </row>
    <row r="89" ht="15.75" customHeight="1">
      <c r="A89" s="2" t="str">
        <f t="shared" si="1"/>
        <v/>
      </c>
      <c r="B89" s="2" t="str">
        <f t="array" ref="B89">IF($A89="","",IFERROR(INDEX('04_Property_Economics'!$B$5:$B$404,MATCH($A89,'04_Property_Economics'!$AX$5:$AX$404,0)),""))</f>
        <v/>
      </c>
      <c r="C89" s="2" t="str">
        <f t="array" ref="C89">IF($A89="","",IFERROR(INDEX('04_Property_Economics'!$C$5:$C$404,MATCH($A89,'04_Property_Economics'!$AX$5:$AX$404,0)),""))</f>
        <v/>
      </c>
      <c r="D89" s="24" t="str">
        <f t="array" ref="D89">IF($A89="","",IFERROR(INDEX('04_Property_Economics'!$H$5:$H$404,MATCH($A89,'04_Property_Economics'!$AX$5:$AX$404,0)),""))</f>
        <v/>
      </c>
      <c r="E89" s="25" t="str">
        <f t="array" ref="E89">IF($A89="","",IFERROR(INDEX('04_Property_Economics'!$I$5:$I$404,MATCH($A89,'04_Property_Economics'!$AX$5:$AX$404,0)),""))</f>
        <v/>
      </c>
      <c r="F89" s="25" t="str">
        <f t="array" ref="F89">IF($A89="","",IFERROR(INDEX('04_Property_Economics'!$J$5:$J$404,MATCH($A89,'04_Property_Economics'!$AX$5:$AX$404,0)),""))</f>
        <v/>
      </c>
      <c r="G89" s="26" t="str">
        <f t="array" ref="G89">IF($A89="","",IFERROR(INDEX('04_Property_Economics'!$AC$5:$AC$404,MATCH($A89,'04_Property_Economics'!$AX$5:$AX$404,0)),""))</f>
        <v/>
      </c>
      <c r="H89" s="24" t="str">
        <f t="array" ref="H89">IF($A89="","",IFERROR(INDEX('04_Property_Economics'!$AD$5:$AD$404,MATCH($A89,'04_Property_Economics'!$AX$5:$AX$404,0)),""))</f>
        <v/>
      </c>
      <c r="I89" s="24" t="str">
        <f t="array" ref="I89">IF($A89="","",IFERROR(INDEX('04_Property_Economics'!$AH$5:$AH$404,MATCH($A89,'04_Property_Economics'!$AX$5:$AX$404,0)),""))</f>
        <v/>
      </c>
      <c r="J89" s="24" t="str">
        <f t="array" ref="J89">IF($A89="","",IFERROR(INDEX('04_Property_Economics'!$AI$5:$AI$404,MATCH($A89,'04_Property_Economics'!$AX$5:$AX$404,0)),""))</f>
        <v/>
      </c>
      <c r="K89" s="24" t="str">
        <f t="array" ref="K89">IF($A89="","",IFERROR(INDEX('04_Property_Economics'!$AJ$5:$AJ$404,MATCH($A89,'04_Property_Economics'!$AX$5:$AX$404,0)),""))</f>
        <v/>
      </c>
      <c r="L89" s="24" t="str">
        <f t="array" ref="L89">IF($A89="","",IFERROR(INDEX('04_Property_Economics'!$AF$5:$AF$404,MATCH($A89,'04_Property_Economics'!$AX$5:$AX$404,0)),""))</f>
        <v/>
      </c>
      <c r="M89" s="24" t="str">
        <f t="array" ref="M89">IF($A89="","",IFERROR(INDEX('04_Property_Economics'!$U$5:$U$404,MATCH($A89,'04_Property_Economics'!$AX$5:$AX$404,0)),""))</f>
        <v/>
      </c>
      <c r="N89" s="24" t="str">
        <f t="array" ref="N89">IF($A89="","",IFERROR(INDEX('04_Property_Economics'!$W$5:$W$404,MATCH($A89,'04_Property_Economics'!$AX$5:$AX$404,0)),""))</f>
        <v/>
      </c>
      <c r="O89" s="24" t="str">
        <f t="shared" si="2"/>
        <v/>
      </c>
      <c r="P89" s="24" t="str">
        <f t="array" ref="P89">IF($A89="","",IFERROR(INDEX('04_Property_Economics'!$S$5:$S$404,MATCH($A89,'04_Property_Economics'!$AX$5:$AX$404,0)),""))</f>
        <v/>
      </c>
      <c r="Q89" s="24" t="str">
        <f t="array" ref="Q89">IF($A89="","",IFERROR(INDEX('04_Property_Economics'!$AQ$5:$AQ$404,MATCH($A89,'04_Property_Economics'!$AX$5:$AX$404,0)),""))</f>
        <v/>
      </c>
      <c r="R89" s="27" t="str">
        <f t="array" ref="R89">IF($A89="","",IFERROR(INDEX('04_Property_Economics'!$AR$5:$AR$404,MATCH($A89,'04_Property_Economics'!$AX$5:$AX$404,0)),""))</f>
        <v/>
      </c>
      <c r="S89" s="2" t="str">
        <f t="array" ref="S89">IF($A89="","",IFERROR(INDEX('04_Property_Economics'!$AS$5:$AS$404,MATCH($A89,'04_Property_Economics'!$AX$5:$AX$404,0)),""))</f>
        <v/>
      </c>
      <c r="T89" s="2" t="str">
        <f t="array" ref="T89">IF($A89="","",IFERROR(INDEX('04_Property_Economics'!$AZ$5:$AZ$404,MATCH($A89,'04_Property_Economics'!$AX$5:$AX$404,0)),""))</f>
        <v/>
      </c>
    </row>
    <row r="90" ht="15.75" customHeight="1">
      <c r="A90" s="2" t="str">
        <f t="shared" si="1"/>
        <v/>
      </c>
      <c r="B90" s="2" t="str">
        <f t="array" ref="B90">IF($A90="","",IFERROR(INDEX('04_Property_Economics'!$B$5:$B$404,MATCH($A90,'04_Property_Economics'!$AX$5:$AX$404,0)),""))</f>
        <v/>
      </c>
      <c r="C90" s="2" t="str">
        <f t="array" ref="C90">IF($A90="","",IFERROR(INDEX('04_Property_Economics'!$C$5:$C$404,MATCH($A90,'04_Property_Economics'!$AX$5:$AX$404,0)),""))</f>
        <v/>
      </c>
      <c r="D90" s="24" t="str">
        <f t="array" ref="D90">IF($A90="","",IFERROR(INDEX('04_Property_Economics'!$H$5:$H$404,MATCH($A90,'04_Property_Economics'!$AX$5:$AX$404,0)),""))</f>
        <v/>
      </c>
      <c r="E90" s="25" t="str">
        <f t="array" ref="E90">IF($A90="","",IFERROR(INDEX('04_Property_Economics'!$I$5:$I$404,MATCH($A90,'04_Property_Economics'!$AX$5:$AX$404,0)),""))</f>
        <v/>
      </c>
      <c r="F90" s="25" t="str">
        <f t="array" ref="F90">IF($A90="","",IFERROR(INDEX('04_Property_Economics'!$J$5:$J$404,MATCH($A90,'04_Property_Economics'!$AX$5:$AX$404,0)),""))</f>
        <v/>
      </c>
      <c r="G90" s="26" t="str">
        <f t="array" ref="G90">IF($A90="","",IFERROR(INDEX('04_Property_Economics'!$AC$5:$AC$404,MATCH($A90,'04_Property_Economics'!$AX$5:$AX$404,0)),""))</f>
        <v/>
      </c>
      <c r="H90" s="24" t="str">
        <f t="array" ref="H90">IF($A90="","",IFERROR(INDEX('04_Property_Economics'!$AD$5:$AD$404,MATCH($A90,'04_Property_Economics'!$AX$5:$AX$404,0)),""))</f>
        <v/>
      </c>
      <c r="I90" s="24" t="str">
        <f t="array" ref="I90">IF($A90="","",IFERROR(INDEX('04_Property_Economics'!$AH$5:$AH$404,MATCH($A90,'04_Property_Economics'!$AX$5:$AX$404,0)),""))</f>
        <v/>
      </c>
      <c r="J90" s="24" t="str">
        <f t="array" ref="J90">IF($A90="","",IFERROR(INDEX('04_Property_Economics'!$AI$5:$AI$404,MATCH($A90,'04_Property_Economics'!$AX$5:$AX$404,0)),""))</f>
        <v/>
      </c>
      <c r="K90" s="24" t="str">
        <f t="array" ref="K90">IF($A90="","",IFERROR(INDEX('04_Property_Economics'!$AJ$5:$AJ$404,MATCH($A90,'04_Property_Economics'!$AX$5:$AX$404,0)),""))</f>
        <v/>
      </c>
      <c r="L90" s="24" t="str">
        <f t="array" ref="L90">IF($A90="","",IFERROR(INDEX('04_Property_Economics'!$AF$5:$AF$404,MATCH($A90,'04_Property_Economics'!$AX$5:$AX$404,0)),""))</f>
        <v/>
      </c>
      <c r="M90" s="24" t="str">
        <f t="array" ref="M90">IF($A90="","",IFERROR(INDEX('04_Property_Economics'!$U$5:$U$404,MATCH($A90,'04_Property_Economics'!$AX$5:$AX$404,0)),""))</f>
        <v/>
      </c>
      <c r="N90" s="24" t="str">
        <f t="array" ref="N90">IF($A90="","",IFERROR(INDEX('04_Property_Economics'!$W$5:$W$404,MATCH($A90,'04_Property_Economics'!$AX$5:$AX$404,0)),""))</f>
        <v/>
      </c>
      <c r="O90" s="24" t="str">
        <f t="shared" si="2"/>
        <v/>
      </c>
      <c r="P90" s="24" t="str">
        <f t="array" ref="P90">IF($A90="","",IFERROR(INDEX('04_Property_Economics'!$S$5:$S$404,MATCH($A90,'04_Property_Economics'!$AX$5:$AX$404,0)),""))</f>
        <v/>
      </c>
      <c r="Q90" s="24" t="str">
        <f t="array" ref="Q90">IF($A90="","",IFERROR(INDEX('04_Property_Economics'!$AQ$5:$AQ$404,MATCH($A90,'04_Property_Economics'!$AX$5:$AX$404,0)),""))</f>
        <v/>
      </c>
      <c r="R90" s="27" t="str">
        <f t="array" ref="R90">IF($A90="","",IFERROR(INDEX('04_Property_Economics'!$AR$5:$AR$404,MATCH($A90,'04_Property_Economics'!$AX$5:$AX$404,0)),""))</f>
        <v/>
      </c>
      <c r="S90" s="2" t="str">
        <f t="array" ref="S90">IF($A90="","",IFERROR(INDEX('04_Property_Economics'!$AS$5:$AS$404,MATCH($A90,'04_Property_Economics'!$AX$5:$AX$404,0)),""))</f>
        <v/>
      </c>
      <c r="T90" s="2" t="str">
        <f t="array" ref="T90">IF($A90="","",IFERROR(INDEX('04_Property_Economics'!$AZ$5:$AZ$404,MATCH($A90,'04_Property_Economics'!$AX$5:$AX$404,0)),""))</f>
        <v/>
      </c>
    </row>
    <row r="91" ht="15.75" customHeight="1">
      <c r="A91" s="2" t="str">
        <f t="shared" si="1"/>
        <v/>
      </c>
      <c r="B91" s="2" t="str">
        <f t="array" ref="B91">IF($A91="","",IFERROR(INDEX('04_Property_Economics'!$B$5:$B$404,MATCH($A91,'04_Property_Economics'!$AX$5:$AX$404,0)),""))</f>
        <v/>
      </c>
      <c r="C91" s="2" t="str">
        <f t="array" ref="C91">IF($A91="","",IFERROR(INDEX('04_Property_Economics'!$C$5:$C$404,MATCH($A91,'04_Property_Economics'!$AX$5:$AX$404,0)),""))</f>
        <v/>
      </c>
      <c r="D91" s="24" t="str">
        <f t="array" ref="D91">IF($A91="","",IFERROR(INDEX('04_Property_Economics'!$H$5:$H$404,MATCH($A91,'04_Property_Economics'!$AX$5:$AX$404,0)),""))</f>
        <v/>
      </c>
      <c r="E91" s="25" t="str">
        <f t="array" ref="E91">IF($A91="","",IFERROR(INDEX('04_Property_Economics'!$I$5:$I$404,MATCH($A91,'04_Property_Economics'!$AX$5:$AX$404,0)),""))</f>
        <v/>
      </c>
      <c r="F91" s="25" t="str">
        <f t="array" ref="F91">IF($A91="","",IFERROR(INDEX('04_Property_Economics'!$J$5:$J$404,MATCH($A91,'04_Property_Economics'!$AX$5:$AX$404,0)),""))</f>
        <v/>
      </c>
      <c r="G91" s="26" t="str">
        <f t="array" ref="G91">IF($A91="","",IFERROR(INDEX('04_Property_Economics'!$AC$5:$AC$404,MATCH($A91,'04_Property_Economics'!$AX$5:$AX$404,0)),""))</f>
        <v/>
      </c>
      <c r="H91" s="24" t="str">
        <f t="array" ref="H91">IF($A91="","",IFERROR(INDEX('04_Property_Economics'!$AD$5:$AD$404,MATCH($A91,'04_Property_Economics'!$AX$5:$AX$404,0)),""))</f>
        <v/>
      </c>
      <c r="I91" s="24" t="str">
        <f t="array" ref="I91">IF($A91="","",IFERROR(INDEX('04_Property_Economics'!$AH$5:$AH$404,MATCH($A91,'04_Property_Economics'!$AX$5:$AX$404,0)),""))</f>
        <v/>
      </c>
      <c r="J91" s="24" t="str">
        <f t="array" ref="J91">IF($A91="","",IFERROR(INDEX('04_Property_Economics'!$AI$5:$AI$404,MATCH($A91,'04_Property_Economics'!$AX$5:$AX$404,0)),""))</f>
        <v/>
      </c>
      <c r="K91" s="24" t="str">
        <f t="array" ref="K91">IF($A91="","",IFERROR(INDEX('04_Property_Economics'!$AJ$5:$AJ$404,MATCH($A91,'04_Property_Economics'!$AX$5:$AX$404,0)),""))</f>
        <v/>
      </c>
      <c r="L91" s="24" t="str">
        <f t="array" ref="L91">IF($A91="","",IFERROR(INDEX('04_Property_Economics'!$AF$5:$AF$404,MATCH($A91,'04_Property_Economics'!$AX$5:$AX$404,0)),""))</f>
        <v/>
      </c>
      <c r="M91" s="24" t="str">
        <f t="array" ref="M91">IF($A91="","",IFERROR(INDEX('04_Property_Economics'!$U$5:$U$404,MATCH($A91,'04_Property_Economics'!$AX$5:$AX$404,0)),""))</f>
        <v/>
      </c>
      <c r="N91" s="24" t="str">
        <f t="array" ref="N91">IF($A91="","",IFERROR(INDEX('04_Property_Economics'!$W$5:$W$404,MATCH($A91,'04_Property_Economics'!$AX$5:$AX$404,0)),""))</f>
        <v/>
      </c>
      <c r="O91" s="24" t="str">
        <f t="shared" si="2"/>
        <v/>
      </c>
      <c r="P91" s="24" t="str">
        <f t="array" ref="P91">IF($A91="","",IFERROR(INDEX('04_Property_Economics'!$S$5:$S$404,MATCH($A91,'04_Property_Economics'!$AX$5:$AX$404,0)),""))</f>
        <v/>
      </c>
      <c r="Q91" s="24" t="str">
        <f t="array" ref="Q91">IF($A91="","",IFERROR(INDEX('04_Property_Economics'!$AQ$5:$AQ$404,MATCH($A91,'04_Property_Economics'!$AX$5:$AX$404,0)),""))</f>
        <v/>
      </c>
      <c r="R91" s="27" t="str">
        <f t="array" ref="R91">IF($A91="","",IFERROR(INDEX('04_Property_Economics'!$AR$5:$AR$404,MATCH($A91,'04_Property_Economics'!$AX$5:$AX$404,0)),""))</f>
        <v/>
      </c>
      <c r="S91" s="2" t="str">
        <f t="array" ref="S91">IF($A91="","",IFERROR(INDEX('04_Property_Economics'!$AS$5:$AS$404,MATCH($A91,'04_Property_Economics'!$AX$5:$AX$404,0)),""))</f>
        <v/>
      </c>
      <c r="T91" s="2" t="str">
        <f t="array" ref="T91">IF($A91="","",IFERROR(INDEX('04_Property_Economics'!$AZ$5:$AZ$404,MATCH($A91,'04_Property_Economics'!$AX$5:$AX$404,0)),""))</f>
        <v/>
      </c>
    </row>
    <row r="92" ht="15.75" customHeight="1">
      <c r="A92" s="2" t="str">
        <f t="shared" si="1"/>
        <v/>
      </c>
      <c r="B92" s="2" t="str">
        <f t="array" ref="B92">IF($A92="","",IFERROR(INDEX('04_Property_Economics'!$B$5:$B$404,MATCH($A92,'04_Property_Economics'!$AX$5:$AX$404,0)),""))</f>
        <v/>
      </c>
      <c r="C92" s="2" t="str">
        <f t="array" ref="C92">IF($A92="","",IFERROR(INDEX('04_Property_Economics'!$C$5:$C$404,MATCH($A92,'04_Property_Economics'!$AX$5:$AX$404,0)),""))</f>
        <v/>
      </c>
      <c r="D92" s="24" t="str">
        <f t="array" ref="D92">IF($A92="","",IFERROR(INDEX('04_Property_Economics'!$H$5:$H$404,MATCH($A92,'04_Property_Economics'!$AX$5:$AX$404,0)),""))</f>
        <v/>
      </c>
      <c r="E92" s="25" t="str">
        <f t="array" ref="E92">IF($A92="","",IFERROR(INDEX('04_Property_Economics'!$I$5:$I$404,MATCH($A92,'04_Property_Economics'!$AX$5:$AX$404,0)),""))</f>
        <v/>
      </c>
      <c r="F92" s="25" t="str">
        <f t="array" ref="F92">IF($A92="","",IFERROR(INDEX('04_Property_Economics'!$J$5:$J$404,MATCH($A92,'04_Property_Economics'!$AX$5:$AX$404,0)),""))</f>
        <v/>
      </c>
      <c r="G92" s="26" t="str">
        <f t="array" ref="G92">IF($A92="","",IFERROR(INDEX('04_Property_Economics'!$AC$5:$AC$404,MATCH($A92,'04_Property_Economics'!$AX$5:$AX$404,0)),""))</f>
        <v/>
      </c>
      <c r="H92" s="24" t="str">
        <f t="array" ref="H92">IF($A92="","",IFERROR(INDEX('04_Property_Economics'!$AD$5:$AD$404,MATCH($A92,'04_Property_Economics'!$AX$5:$AX$404,0)),""))</f>
        <v/>
      </c>
      <c r="I92" s="24" t="str">
        <f t="array" ref="I92">IF($A92="","",IFERROR(INDEX('04_Property_Economics'!$AH$5:$AH$404,MATCH($A92,'04_Property_Economics'!$AX$5:$AX$404,0)),""))</f>
        <v/>
      </c>
      <c r="J92" s="24" t="str">
        <f t="array" ref="J92">IF($A92="","",IFERROR(INDEX('04_Property_Economics'!$AI$5:$AI$404,MATCH($A92,'04_Property_Economics'!$AX$5:$AX$404,0)),""))</f>
        <v/>
      </c>
      <c r="K92" s="24" t="str">
        <f t="array" ref="K92">IF($A92="","",IFERROR(INDEX('04_Property_Economics'!$AJ$5:$AJ$404,MATCH($A92,'04_Property_Economics'!$AX$5:$AX$404,0)),""))</f>
        <v/>
      </c>
      <c r="L92" s="24" t="str">
        <f t="array" ref="L92">IF($A92="","",IFERROR(INDEX('04_Property_Economics'!$AF$5:$AF$404,MATCH($A92,'04_Property_Economics'!$AX$5:$AX$404,0)),""))</f>
        <v/>
      </c>
      <c r="M92" s="24" t="str">
        <f t="array" ref="M92">IF($A92="","",IFERROR(INDEX('04_Property_Economics'!$U$5:$U$404,MATCH($A92,'04_Property_Economics'!$AX$5:$AX$404,0)),""))</f>
        <v/>
      </c>
      <c r="N92" s="24" t="str">
        <f t="array" ref="N92">IF($A92="","",IFERROR(INDEX('04_Property_Economics'!$W$5:$W$404,MATCH($A92,'04_Property_Economics'!$AX$5:$AX$404,0)),""))</f>
        <v/>
      </c>
      <c r="O92" s="24" t="str">
        <f t="shared" si="2"/>
        <v/>
      </c>
      <c r="P92" s="24" t="str">
        <f t="array" ref="P92">IF($A92="","",IFERROR(INDEX('04_Property_Economics'!$S$5:$S$404,MATCH($A92,'04_Property_Economics'!$AX$5:$AX$404,0)),""))</f>
        <v/>
      </c>
      <c r="Q92" s="24" t="str">
        <f t="array" ref="Q92">IF($A92="","",IFERROR(INDEX('04_Property_Economics'!$AQ$5:$AQ$404,MATCH($A92,'04_Property_Economics'!$AX$5:$AX$404,0)),""))</f>
        <v/>
      </c>
      <c r="R92" s="27" t="str">
        <f t="array" ref="R92">IF($A92="","",IFERROR(INDEX('04_Property_Economics'!$AR$5:$AR$404,MATCH($A92,'04_Property_Economics'!$AX$5:$AX$404,0)),""))</f>
        <v/>
      </c>
      <c r="S92" s="2" t="str">
        <f t="array" ref="S92">IF($A92="","",IFERROR(INDEX('04_Property_Economics'!$AS$5:$AS$404,MATCH($A92,'04_Property_Economics'!$AX$5:$AX$404,0)),""))</f>
        <v/>
      </c>
      <c r="T92" s="2" t="str">
        <f t="array" ref="T92">IF($A92="","",IFERROR(INDEX('04_Property_Economics'!$AZ$5:$AZ$404,MATCH($A92,'04_Property_Economics'!$AX$5:$AX$404,0)),""))</f>
        <v/>
      </c>
    </row>
    <row r="93" ht="15.75" customHeight="1">
      <c r="A93" s="2" t="str">
        <f t="shared" si="1"/>
        <v/>
      </c>
      <c r="B93" s="2" t="str">
        <f t="array" ref="B93">IF($A93="","",IFERROR(INDEX('04_Property_Economics'!$B$5:$B$404,MATCH($A93,'04_Property_Economics'!$AX$5:$AX$404,0)),""))</f>
        <v/>
      </c>
      <c r="C93" s="2" t="str">
        <f t="array" ref="C93">IF($A93="","",IFERROR(INDEX('04_Property_Economics'!$C$5:$C$404,MATCH($A93,'04_Property_Economics'!$AX$5:$AX$404,0)),""))</f>
        <v/>
      </c>
      <c r="D93" s="24" t="str">
        <f t="array" ref="D93">IF($A93="","",IFERROR(INDEX('04_Property_Economics'!$H$5:$H$404,MATCH($A93,'04_Property_Economics'!$AX$5:$AX$404,0)),""))</f>
        <v/>
      </c>
      <c r="E93" s="25" t="str">
        <f t="array" ref="E93">IF($A93="","",IFERROR(INDEX('04_Property_Economics'!$I$5:$I$404,MATCH($A93,'04_Property_Economics'!$AX$5:$AX$404,0)),""))</f>
        <v/>
      </c>
      <c r="F93" s="25" t="str">
        <f t="array" ref="F93">IF($A93="","",IFERROR(INDEX('04_Property_Economics'!$J$5:$J$404,MATCH($A93,'04_Property_Economics'!$AX$5:$AX$404,0)),""))</f>
        <v/>
      </c>
      <c r="G93" s="26" t="str">
        <f t="array" ref="G93">IF($A93="","",IFERROR(INDEX('04_Property_Economics'!$AC$5:$AC$404,MATCH($A93,'04_Property_Economics'!$AX$5:$AX$404,0)),""))</f>
        <v/>
      </c>
      <c r="H93" s="24" t="str">
        <f t="array" ref="H93">IF($A93="","",IFERROR(INDEX('04_Property_Economics'!$AD$5:$AD$404,MATCH($A93,'04_Property_Economics'!$AX$5:$AX$404,0)),""))</f>
        <v/>
      </c>
      <c r="I93" s="24" t="str">
        <f t="array" ref="I93">IF($A93="","",IFERROR(INDEX('04_Property_Economics'!$AH$5:$AH$404,MATCH($A93,'04_Property_Economics'!$AX$5:$AX$404,0)),""))</f>
        <v/>
      </c>
      <c r="J93" s="24" t="str">
        <f t="array" ref="J93">IF($A93="","",IFERROR(INDEX('04_Property_Economics'!$AI$5:$AI$404,MATCH($A93,'04_Property_Economics'!$AX$5:$AX$404,0)),""))</f>
        <v/>
      </c>
      <c r="K93" s="24" t="str">
        <f t="array" ref="K93">IF($A93="","",IFERROR(INDEX('04_Property_Economics'!$AJ$5:$AJ$404,MATCH($A93,'04_Property_Economics'!$AX$5:$AX$404,0)),""))</f>
        <v/>
      </c>
      <c r="L93" s="24" t="str">
        <f t="array" ref="L93">IF($A93="","",IFERROR(INDEX('04_Property_Economics'!$AF$5:$AF$404,MATCH($A93,'04_Property_Economics'!$AX$5:$AX$404,0)),""))</f>
        <v/>
      </c>
      <c r="M93" s="24" t="str">
        <f t="array" ref="M93">IF($A93="","",IFERROR(INDEX('04_Property_Economics'!$U$5:$U$404,MATCH($A93,'04_Property_Economics'!$AX$5:$AX$404,0)),""))</f>
        <v/>
      </c>
      <c r="N93" s="24" t="str">
        <f t="array" ref="N93">IF($A93="","",IFERROR(INDEX('04_Property_Economics'!$W$5:$W$404,MATCH($A93,'04_Property_Economics'!$AX$5:$AX$404,0)),""))</f>
        <v/>
      </c>
      <c r="O93" s="24" t="str">
        <f t="shared" si="2"/>
        <v/>
      </c>
      <c r="P93" s="24" t="str">
        <f t="array" ref="P93">IF($A93="","",IFERROR(INDEX('04_Property_Economics'!$S$5:$S$404,MATCH($A93,'04_Property_Economics'!$AX$5:$AX$404,0)),""))</f>
        <v/>
      </c>
      <c r="Q93" s="24" t="str">
        <f t="array" ref="Q93">IF($A93="","",IFERROR(INDEX('04_Property_Economics'!$AQ$5:$AQ$404,MATCH($A93,'04_Property_Economics'!$AX$5:$AX$404,0)),""))</f>
        <v/>
      </c>
      <c r="R93" s="27" t="str">
        <f t="array" ref="R93">IF($A93="","",IFERROR(INDEX('04_Property_Economics'!$AR$5:$AR$404,MATCH($A93,'04_Property_Economics'!$AX$5:$AX$404,0)),""))</f>
        <v/>
      </c>
      <c r="S93" s="2" t="str">
        <f t="array" ref="S93">IF($A93="","",IFERROR(INDEX('04_Property_Economics'!$AS$5:$AS$404,MATCH($A93,'04_Property_Economics'!$AX$5:$AX$404,0)),""))</f>
        <v/>
      </c>
      <c r="T93" s="2" t="str">
        <f t="array" ref="T93">IF($A93="","",IFERROR(INDEX('04_Property_Economics'!$AZ$5:$AZ$404,MATCH($A93,'04_Property_Economics'!$AX$5:$AX$404,0)),""))</f>
        <v/>
      </c>
    </row>
    <row r="94" ht="15.75" customHeight="1">
      <c r="A94" s="2" t="str">
        <f t="shared" si="1"/>
        <v/>
      </c>
      <c r="B94" s="2" t="str">
        <f t="array" ref="B94">IF($A94="","",IFERROR(INDEX('04_Property_Economics'!$B$5:$B$404,MATCH($A94,'04_Property_Economics'!$AX$5:$AX$404,0)),""))</f>
        <v/>
      </c>
      <c r="C94" s="2" t="str">
        <f t="array" ref="C94">IF($A94="","",IFERROR(INDEX('04_Property_Economics'!$C$5:$C$404,MATCH($A94,'04_Property_Economics'!$AX$5:$AX$404,0)),""))</f>
        <v/>
      </c>
      <c r="D94" s="24" t="str">
        <f t="array" ref="D94">IF($A94="","",IFERROR(INDEX('04_Property_Economics'!$H$5:$H$404,MATCH($A94,'04_Property_Economics'!$AX$5:$AX$404,0)),""))</f>
        <v/>
      </c>
      <c r="E94" s="25" t="str">
        <f t="array" ref="E94">IF($A94="","",IFERROR(INDEX('04_Property_Economics'!$I$5:$I$404,MATCH($A94,'04_Property_Economics'!$AX$5:$AX$404,0)),""))</f>
        <v/>
      </c>
      <c r="F94" s="25" t="str">
        <f t="array" ref="F94">IF($A94="","",IFERROR(INDEX('04_Property_Economics'!$J$5:$J$404,MATCH($A94,'04_Property_Economics'!$AX$5:$AX$404,0)),""))</f>
        <v/>
      </c>
      <c r="G94" s="26" t="str">
        <f t="array" ref="G94">IF($A94="","",IFERROR(INDEX('04_Property_Economics'!$AC$5:$AC$404,MATCH($A94,'04_Property_Economics'!$AX$5:$AX$404,0)),""))</f>
        <v/>
      </c>
      <c r="H94" s="24" t="str">
        <f t="array" ref="H94">IF($A94="","",IFERROR(INDEX('04_Property_Economics'!$AD$5:$AD$404,MATCH($A94,'04_Property_Economics'!$AX$5:$AX$404,0)),""))</f>
        <v/>
      </c>
      <c r="I94" s="24" t="str">
        <f t="array" ref="I94">IF($A94="","",IFERROR(INDEX('04_Property_Economics'!$AH$5:$AH$404,MATCH($A94,'04_Property_Economics'!$AX$5:$AX$404,0)),""))</f>
        <v/>
      </c>
      <c r="J94" s="24" t="str">
        <f t="array" ref="J94">IF($A94="","",IFERROR(INDEX('04_Property_Economics'!$AI$5:$AI$404,MATCH($A94,'04_Property_Economics'!$AX$5:$AX$404,0)),""))</f>
        <v/>
      </c>
      <c r="K94" s="24" t="str">
        <f t="array" ref="K94">IF($A94="","",IFERROR(INDEX('04_Property_Economics'!$AJ$5:$AJ$404,MATCH($A94,'04_Property_Economics'!$AX$5:$AX$404,0)),""))</f>
        <v/>
      </c>
      <c r="L94" s="24" t="str">
        <f t="array" ref="L94">IF($A94="","",IFERROR(INDEX('04_Property_Economics'!$AF$5:$AF$404,MATCH($A94,'04_Property_Economics'!$AX$5:$AX$404,0)),""))</f>
        <v/>
      </c>
      <c r="M94" s="24" t="str">
        <f t="array" ref="M94">IF($A94="","",IFERROR(INDEX('04_Property_Economics'!$U$5:$U$404,MATCH($A94,'04_Property_Economics'!$AX$5:$AX$404,0)),""))</f>
        <v/>
      </c>
      <c r="N94" s="24" t="str">
        <f t="array" ref="N94">IF($A94="","",IFERROR(INDEX('04_Property_Economics'!$W$5:$W$404,MATCH($A94,'04_Property_Economics'!$AX$5:$AX$404,0)),""))</f>
        <v/>
      </c>
      <c r="O94" s="24" t="str">
        <f t="shared" si="2"/>
        <v/>
      </c>
      <c r="P94" s="24" t="str">
        <f t="array" ref="P94">IF($A94="","",IFERROR(INDEX('04_Property_Economics'!$S$5:$S$404,MATCH($A94,'04_Property_Economics'!$AX$5:$AX$404,0)),""))</f>
        <v/>
      </c>
      <c r="Q94" s="24" t="str">
        <f t="array" ref="Q94">IF($A94="","",IFERROR(INDEX('04_Property_Economics'!$AQ$5:$AQ$404,MATCH($A94,'04_Property_Economics'!$AX$5:$AX$404,0)),""))</f>
        <v/>
      </c>
      <c r="R94" s="27" t="str">
        <f t="array" ref="R94">IF($A94="","",IFERROR(INDEX('04_Property_Economics'!$AR$5:$AR$404,MATCH($A94,'04_Property_Economics'!$AX$5:$AX$404,0)),""))</f>
        <v/>
      </c>
      <c r="S94" s="2" t="str">
        <f t="array" ref="S94">IF($A94="","",IFERROR(INDEX('04_Property_Economics'!$AS$5:$AS$404,MATCH($A94,'04_Property_Economics'!$AX$5:$AX$404,0)),""))</f>
        <v/>
      </c>
      <c r="T94" s="2" t="str">
        <f t="array" ref="T94">IF($A94="","",IFERROR(INDEX('04_Property_Economics'!$AZ$5:$AZ$404,MATCH($A94,'04_Property_Economics'!$AX$5:$AX$404,0)),""))</f>
        <v/>
      </c>
    </row>
    <row r="95" ht="15.75" customHeight="1">
      <c r="A95" s="2" t="str">
        <f t="shared" si="1"/>
        <v/>
      </c>
      <c r="B95" s="2" t="str">
        <f t="array" ref="B95">IF($A95="","",IFERROR(INDEX('04_Property_Economics'!$B$5:$B$404,MATCH($A95,'04_Property_Economics'!$AX$5:$AX$404,0)),""))</f>
        <v/>
      </c>
      <c r="C95" s="2" t="str">
        <f t="array" ref="C95">IF($A95="","",IFERROR(INDEX('04_Property_Economics'!$C$5:$C$404,MATCH($A95,'04_Property_Economics'!$AX$5:$AX$404,0)),""))</f>
        <v/>
      </c>
      <c r="D95" s="24" t="str">
        <f t="array" ref="D95">IF($A95="","",IFERROR(INDEX('04_Property_Economics'!$H$5:$H$404,MATCH($A95,'04_Property_Economics'!$AX$5:$AX$404,0)),""))</f>
        <v/>
      </c>
      <c r="E95" s="25" t="str">
        <f t="array" ref="E95">IF($A95="","",IFERROR(INDEX('04_Property_Economics'!$I$5:$I$404,MATCH($A95,'04_Property_Economics'!$AX$5:$AX$404,0)),""))</f>
        <v/>
      </c>
      <c r="F95" s="25" t="str">
        <f t="array" ref="F95">IF($A95="","",IFERROR(INDEX('04_Property_Economics'!$J$5:$J$404,MATCH($A95,'04_Property_Economics'!$AX$5:$AX$404,0)),""))</f>
        <v/>
      </c>
      <c r="G95" s="26" t="str">
        <f t="array" ref="G95">IF($A95="","",IFERROR(INDEX('04_Property_Economics'!$AC$5:$AC$404,MATCH($A95,'04_Property_Economics'!$AX$5:$AX$404,0)),""))</f>
        <v/>
      </c>
      <c r="H95" s="24" t="str">
        <f t="array" ref="H95">IF($A95="","",IFERROR(INDEX('04_Property_Economics'!$AD$5:$AD$404,MATCH($A95,'04_Property_Economics'!$AX$5:$AX$404,0)),""))</f>
        <v/>
      </c>
      <c r="I95" s="24" t="str">
        <f t="array" ref="I95">IF($A95="","",IFERROR(INDEX('04_Property_Economics'!$AH$5:$AH$404,MATCH($A95,'04_Property_Economics'!$AX$5:$AX$404,0)),""))</f>
        <v/>
      </c>
      <c r="J95" s="24" t="str">
        <f t="array" ref="J95">IF($A95="","",IFERROR(INDEX('04_Property_Economics'!$AI$5:$AI$404,MATCH($A95,'04_Property_Economics'!$AX$5:$AX$404,0)),""))</f>
        <v/>
      </c>
      <c r="K95" s="24" t="str">
        <f t="array" ref="K95">IF($A95="","",IFERROR(INDEX('04_Property_Economics'!$AJ$5:$AJ$404,MATCH($A95,'04_Property_Economics'!$AX$5:$AX$404,0)),""))</f>
        <v/>
      </c>
      <c r="L95" s="24" t="str">
        <f t="array" ref="L95">IF($A95="","",IFERROR(INDEX('04_Property_Economics'!$AF$5:$AF$404,MATCH($A95,'04_Property_Economics'!$AX$5:$AX$404,0)),""))</f>
        <v/>
      </c>
      <c r="M95" s="24" t="str">
        <f t="array" ref="M95">IF($A95="","",IFERROR(INDEX('04_Property_Economics'!$U$5:$U$404,MATCH($A95,'04_Property_Economics'!$AX$5:$AX$404,0)),""))</f>
        <v/>
      </c>
      <c r="N95" s="24" t="str">
        <f t="array" ref="N95">IF($A95="","",IFERROR(INDEX('04_Property_Economics'!$W$5:$W$404,MATCH($A95,'04_Property_Economics'!$AX$5:$AX$404,0)),""))</f>
        <v/>
      </c>
      <c r="O95" s="24" t="str">
        <f t="shared" si="2"/>
        <v/>
      </c>
      <c r="P95" s="24" t="str">
        <f t="array" ref="P95">IF($A95="","",IFERROR(INDEX('04_Property_Economics'!$S$5:$S$404,MATCH($A95,'04_Property_Economics'!$AX$5:$AX$404,0)),""))</f>
        <v/>
      </c>
      <c r="Q95" s="24" t="str">
        <f t="array" ref="Q95">IF($A95="","",IFERROR(INDEX('04_Property_Economics'!$AQ$5:$AQ$404,MATCH($A95,'04_Property_Economics'!$AX$5:$AX$404,0)),""))</f>
        <v/>
      </c>
      <c r="R95" s="27" t="str">
        <f t="array" ref="R95">IF($A95="","",IFERROR(INDEX('04_Property_Economics'!$AR$5:$AR$404,MATCH($A95,'04_Property_Economics'!$AX$5:$AX$404,0)),""))</f>
        <v/>
      </c>
      <c r="S95" s="2" t="str">
        <f t="array" ref="S95">IF($A95="","",IFERROR(INDEX('04_Property_Economics'!$AS$5:$AS$404,MATCH($A95,'04_Property_Economics'!$AX$5:$AX$404,0)),""))</f>
        <v/>
      </c>
      <c r="T95" s="2" t="str">
        <f t="array" ref="T95">IF($A95="","",IFERROR(INDEX('04_Property_Economics'!$AZ$5:$AZ$404,MATCH($A95,'04_Property_Economics'!$AX$5:$AX$404,0)),""))</f>
        <v/>
      </c>
    </row>
    <row r="96" ht="15.75" customHeight="1">
      <c r="A96" s="2" t="str">
        <f t="shared" si="1"/>
        <v/>
      </c>
      <c r="B96" s="2" t="str">
        <f t="array" ref="B96">IF($A96="","",IFERROR(INDEX('04_Property_Economics'!$B$5:$B$404,MATCH($A96,'04_Property_Economics'!$AX$5:$AX$404,0)),""))</f>
        <v/>
      </c>
      <c r="C96" s="2" t="str">
        <f t="array" ref="C96">IF($A96="","",IFERROR(INDEX('04_Property_Economics'!$C$5:$C$404,MATCH($A96,'04_Property_Economics'!$AX$5:$AX$404,0)),""))</f>
        <v/>
      </c>
      <c r="D96" s="24" t="str">
        <f t="array" ref="D96">IF($A96="","",IFERROR(INDEX('04_Property_Economics'!$H$5:$H$404,MATCH($A96,'04_Property_Economics'!$AX$5:$AX$404,0)),""))</f>
        <v/>
      </c>
      <c r="E96" s="25" t="str">
        <f t="array" ref="E96">IF($A96="","",IFERROR(INDEX('04_Property_Economics'!$I$5:$I$404,MATCH($A96,'04_Property_Economics'!$AX$5:$AX$404,0)),""))</f>
        <v/>
      </c>
      <c r="F96" s="25" t="str">
        <f t="array" ref="F96">IF($A96="","",IFERROR(INDEX('04_Property_Economics'!$J$5:$J$404,MATCH($A96,'04_Property_Economics'!$AX$5:$AX$404,0)),""))</f>
        <v/>
      </c>
      <c r="G96" s="26" t="str">
        <f t="array" ref="G96">IF($A96="","",IFERROR(INDEX('04_Property_Economics'!$AC$5:$AC$404,MATCH($A96,'04_Property_Economics'!$AX$5:$AX$404,0)),""))</f>
        <v/>
      </c>
      <c r="H96" s="24" t="str">
        <f t="array" ref="H96">IF($A96="","",IFERROR(INDEX('04_Property_Economics'!$AD$5:$AD$404,MATCH($A96,'04_Property_Economics'!$AX$5:$AX$404,0)),""))</f>
        <v/>
      </c>
      <c r="I96" s="24" t="str">
        <f t="array" ref="I96">IF($A96="","",IFERROR(INDEX('04_Property_Economics'!$AH$5:$AH$404,MATCH($A96,'04_Property_Economics'!$AX$5:$AX$404,0)),""))</f>
        <v/>
      </c>
      <c r="J96" s="24" t="str">
        <f t="array" ref="J96">IF($A96="","",IFERROR(INDEX('04_Property_Economics'!$AI$5:$AI$404,MATCH($A96,'04_Property_Economics'!$AX$5:$AX$404,0)),""))</f>
        <v/>
      </c>
      <c r="K96" s="24" t="str">
        <f t="array" ref="K96">IF($A96="","",IFERROR(INDEX('04_Property_Economics'!$AJ$5:$AJ$404,MATCH($A96,'04_Property_Economics'!$AX$5:$AX$404,0)),""))</f>
        <v/>
      </c>
      <c r="L96" s="24" t="str">
        <f t="array" ref="L96">IF($A96="","",IFERROR(INDEX('04_Property_Economics'!$AF$5:$AF$404,MATCH($A96,'04_Property_Economics'!$AX$5:$AX$404,0)),""))</f>
        <v/>
      </c>
      <c r="M96" s="24" t="str">
        <f t="array" ref="M96">IF($A96="","",IFERROR(INDEX('04_Property_Economics'!$U$5:$U$404,MATCH($A96,'04_Property_Economics'!$AX$5:$AX$404,0)),""))</f>
        <v/>
      </c>
      <c r="N96" s="24" t="str">
        <f t="array" ref="N96">IF($A96="","",IFERROR(INDEX('04_Property_Economics'!$W$5:$W$404,MATCH($A96,'04_Property_Economics'!$AX$5:$AX$404,0)),""))</f>
        <v/>
      </c>
      <c r="O96" s="24" t="str">
        <f t="shared" si="2"/>
        <v/>
      </c>
      <c r="P96" s="24" t="str">
        <f t="array" ref="P96">IF($A96="","",IFERROR(INDEX('04_Property_Economics'!$S$5:$S$404,MATCH($A96,'04_Property_Economics'!$AX$5:$AX$404,0)),""))</f>
        <v/>
      </c>
      <c r="Q96" s="24" t="str">
        <f t="array" ref="Q96">IF($A96="","",IFERROR(INDEX('04_Property_Economics'!$AQ$5:$AQ$404,MATCH($A96,'04_Property_Economics'!$AX$5:$AX$404,0)),""))</f>
        <v/>
      </c>
      <c r="R96" s="27" t="str">
        <f t="array" ref="R96">IF($A96="","",IFERROR(INDEX('04_Property_Economics'!$AR$5:$AR$404,MATCH($A96,'04_Property_Economics'!$AX$5:$AX$404,0)),""))</f>
        <v/>
      </c>
      <c r="S96" s="2" t="str">
        <f t="array" ref="S96">IF($A96="","",IFERROR(INDEX('04_Property_Economics'!$AS$5:$AS$404,MATCH($A96,'04_Property_Economics'!$AX$5:$AX$404,0)),""))</f>
        <v/>
      </c>
      <c r="T96" s="2" t="str">
        <f t="array" ref="T96">IF($A96="","",IFERROR(INDEX('04_Property_Economics'!$AZ$5:$AZ$404,MATCH($A96,'04_Property_Economics'!$AX$5:$AX$404,0)),""))</f>
        <v/>
      </c>
    </row>
    <row r="97" ht="15.75" customHeight="1">
      <c r="A97" s="2" t="str">
        <f t="shared" si="1"/>
        <v/>
      </c>
      <c r="B97" s="2" t="str">
        <f t="array" ref="B97">IF($A97="","",IFERROR(INDEX('04_Property_Economics'!$B$5:$B$404,MATCH($A97,'04_Property_Economics'!$AX$5:$AX$404,0)),""))</f>
        <v/>
      </c>
      <c r="C97" s="2" t="str">
        <f t="array" ref="C97">IF($A97="","",IFERROR(INDEX('04_Property_Economics'!$C$5:$C$404,MATCH($A97,'04_Property_Economics'!$AX$5:$AX$404,0)),""))</f>
        <v/>
      </c>
      <c r="D97" s="24" t="str">
        <f t="array" ref="D97">IF($A97="","",IFERROR(INDEX('04_Property_Economics'!$H$5:$H$404,MATCH($A97,'04_Property_Economics'!$AX$5:$AX$404,0)),""))</f>
        <v/>
      </c>
      <c r="E97" s="25" t="str">
        <f t="array" ref="E97">IF($A97="","",IFERROR(INDEX('04_Property_Economics'!$I$5:$I$404,MATCH($A97,'04_Property_Economics'!$AX$5:$AX$404,0)),""))</f>
        <v/>
      </c>
      <c r="F97" s="25" t="str">
        <f t="array" ref="F97">IF($A97="","",IFERROR(INDEX('04_Property_Economics'!$J$5:$J$404,MATCH($A97,'04_Property_Economics'!$AX$5:$AX$404,0)),""))</f>
        <v/>
      </c>
      <c r="G97" s="26" t="str">
        <f t="array" ref="G97">IF($A97="","",IFERROR(INDEX('04_Property_Economics'!$AC$5:$AC$404,MATCH($A97,'04_Property_Economics'!$AX$5:$AX$404,0)),""))</f>
        <v/>
      </c>
      <c r="H97" s="24" t="str">
        <f t="array" ref="H97">IF($A97="","",IFERROR(INDEX('04_Property_Economics'!$AD$5:$AD$404,MATCH($A97,'04_Property_Economics'!$AX$5:$AX$404,0)),""))</f>
        <v/>
      </c>
      <c r="I97" s="24" t="str">
        <f t="array" ref="I97">IF($A97="","",IFERROR(INDEX('04_Property_Economics'!$AH$5:$AH$404,MATCH($A97,'04_Property_Economics'!$AX$5:$AX$404,0)),""))</f>
        <v/>
      </c>
      <c r="J97" s="24" t="str">
        <f t="array" ref="J97">IF($A97="","",IFERROR(INDEX('04_Property_Economics'!$AI$5:$AI$404,MATCH($A97,'04_Property_Economics'!$AX$5:$AX$404,0)),""))</f>
        <v/>
      </c>
      <c r="K97" s="24" t="str">
        <f t="array" ref="K97">IF($A97="","",IFERROR(INDEX('04_Property_Economics'!$AJ$5:$AJ$404,MATCH($A97,'04_Property_Economics'!$AX$5:$AX$404,0)),""))</f>
        <v/>
      </c>
      <c r="L97" s="24" t="str">
        <f t="array" ref="L97">IF($A97="","",IFERROR(INDEX('04_Property_Economics'!$AF$5:$AF$404,MATCH($A97,'04_Property_Economics'!$AX$5:$AX$404,0)),""))</f>
        <v/>
      </c>
      <c r="M97" s="24" t="str">
        <f t="array" ref="M97">IF($A97="","",IFERROR(INDEX('04_Property_Economics'!$U$5:$U$404,MATCH($A97,'04_Property_Economics'!$AX$5:$AX$404,0)),""))</f>
        <v/>
      </c>
      <c r="N97" s="24" t="str">
        <f t="array" ref="N97">IF($A97="","",IFERROR(INDEX('04_Property_Economics'!$W$5:$W$404,MATCH($A97,'04_Property_Economics'!$AX$5:$AX$404,0)),""))</f>
        <v/>
      </c>
      <c r="O97" s="24" t="str">
        <f t="shared" si="2"/>
        <v/>
      </c>
      <c r="P97" s="24" t="str">
        <f t="array" ref="P97">IF($A97="","",IFERROR(INDEX('04_Property_Economics'!$S$5:$S$404,MATCH($A97,'04_Property_Economics'!$AX$5:$AX$404,0)),""))</f>
        <v/>
      </c>
      <c r="Q97" s="24" t="str">
        <f t="array" ref="Q97">IF($A97="","",IFERROR(INDEX('04_Property_Economics'!$AQ$5:$AQ$404,MATCH($A97,'04_Property_Economics'!$AX$5:$AX$404,0)),""))</f>
        <v/>
      </c>
      <c r="R97" s="27" t="str">
        <f t="array" ref="R97">IF($A97="","",IFERROR(INDEX('04_Property_Economics'!$AR$5:$AR$404,MATCH($A97,'04_Property_Economics'!$AX$5:$AX$404,0)),""))</f>
        <v/>
      </c>
      <c r="S97" s="2" t="str">
        <f t="array" ref="S97">IF($A97="","",IFERROR(INDEX('04_Property_Economics'!$AS$5:$AS$404,MATCH($A97,'04_Property_Economics'!$AX$5:$AX$404,0)),""))</f>
        <v/>
      </c>
      <c r="T97" s="2" t="str">
        <f t="array" ref="T97">IF($A97="","",IFERROR(INDEX('04_Property_Economics'!$AZ$5:$AZ$404,MATCH($A97,'04_Property_Economics'!$AX$5:$AX$404,0)),""))</f>
        <v/>
      </c>
    </row>
    <row r="98" ht="15.75" customHeight="1">
      <c r="A98" s="2" t="str">
        <f t="shared" si="1"/>
        <v/>
      </c>
      <c r="B98" s="2" t="str">
        <f t="array" ref="B98">IF($A98="","",IFERROR(INDEX('04_Property_Economics'!$B$5:$B$404,MATCH($A98,'04_Property_Economics'!$AX$5:$AX$404,0)),""))</f>
        <v/>
      </c>
      <c r="C98" s="2" t="str">
        <f t="array" ref="C98">IF($A98="","",IFERROR(INDEX('04_Property_Economics'!$C$5:$C$404,MATCH($A98,'04_Property_Economics'!$AX$5:$AX$404,0)),""))</f>
        <v/>
      </c>
      <c r="D98" s="24" t="str">
        <f t="array" ref="D98">IF($A98="","",IFERROR(INDEX('04_Property_Economics'!$H$5:$H$404,MATCH($A98,'04_Property_Economics'!$AX$5:$AX$404,0)),""))</f>
        <v/>
      </c>
      <c r="E98" s="25" t="str">
        <f t="array" ref="E98">IF($A98="","",IFERROR(INDEX('04_Property_Economics'!$I$5:$I$404,MATCH($A98,'04_Property_Economics'!$AX$5:$AX$404,0)),""))</f>
        <v/>
      </c>
      <c r="F98" s="25" t="str">
        <f t="array" ref="F98">IF($A98="","",IFERROR(INDEX('04_Property_Economics'!$J$5:$J$404,MATCH($A98,'04_Property_Economics'!$AX$5:$AX$404,0)),""))</f>
        <v/>
      </c>
      <c r="G98" s="26" t="str">
        <f t="array" ref="G98">IF($A98="","",IFERROR(INDEX('04_Property_Economics'!$AC$5:$AC$404,MATCH($A98,'04_Property_Economics'!$AX$5:$AX$404,0)),""))</f>
        <v/>
      </c>
      <c r="H98" s="24" t="str">
        <f t="array" ref="H98">IF($A98="","",IFERROR(INDEX('04_Property_Economics'!$AD$5:$AD$404,MATCH($A98,'04_Property_Economics'!$AX$5:$AX$404,0)),""))</f>
        <v/>
      </c>
      <c r="I98" s="24" t="str">
        <f t="array" ref="I98">IF($A98="","",IFERROR(INDEX('04_Property_Economics'!$AH$5:$AH$404,MATCH($A98,'04_Property_Economics'!$AX$5:$AX$404,0)),""))</f>
        <v/>
      </c>
      <c r="J98" s="24" t="str">
        <f t="array" ref="J98">IF($A98="","",IFERROR(INDEX('04_Property_Economics'!$AI$5:$AI$404,MATCH($A98,'04_Property_Economics'!$AX$5:$AX$404,0)),""))</f>
        <v/>
      </c>
      <c r="K98" s="24" t="str">
        <f t="array" ref="K98">IF($A98="","",IFERROR(INDEX('04_Property_Economics'!$AJ$5:$AJ$404,MATCH($A98,'04_Property_Economics'!$AX$5:$AX$404,0)),""))</f>
        <v/>
      </c>
      <c r="L98" s="24" t="str">
        <f t="array" ref="L98">IF($A98="","",IFERROR(INDEX('04_Property_Economics'!$AF$5:$AF$404,MATCH($A98,'04_Property_Economics'!$AX$5:$AX$404,0)),""))</f>
        <v/>
      </c>
      <c r="M98" s="24" t="str">
        <f t="array" ref="M98">IF($A98="","",IFERROR(INDEX('04_Property_Economics'!$U$5:$U$404,MATCH($A98,'04_Property_Economics'!$AX$5:$AX$404,0)),""))</f>
        <v/>
      </c>
      <c r="N98" s="24" t="str">
        <f t="array" ref="N98">IF($A98="","",IFERROR(INDEX('04_Property_Economics'!$W$5:$W$404,MATCH($A98,'04_Property_Economics'!$AX$5:$AX$404,0)),""))</f>
        <v/>
      </c>
      <c r="O98" s="24" t="str">
        <f t="shared" si="2"/>
        <v/>
      </c>
      <c r="P98" s="24" t="str">
        <f t="array" ref="P98">IF($A98="","",IFERROR(INDEX('04_Property_Economics'!$S$5:$S$404,MATCH($A98,'04_Property_Economics'!$AX$5:$AX$404,0)),""))</f>
        <v/>
      </c>
      <c r="Q98" s="24" t="str">
        <f t="array" ref="Q98">IF($A98="","",IFERROR(INDEX('04_Property_Economics'!$AQ$5:$AQ$404,MATCH($A98,'04_Property_Economics'!$AX$5:$AX$404,0)),""))</f>
        <v/>
      </c>
      <c r="R98" s="27" t="str">
        <f t="array" ref="R98">IF($A98="","",IFERROR(INDEX('04_Property_Economics'!$AR$5:$AR$404,MATCH($A98,'04_Property_Economics'!$AX$5:$AX$404,0)),""))</f>
        <v/>
      </c>
      <c r="S98" s="2" t="str">
        <f t="array" ref="S98">IF($A98="","",IFERROR(INDEX('04_Property_Economics'!$AS$5:$AS$404,MATCH($A98,'04_Property_Economics'!$AX$5:$AX$404,0)),""))</f>
        <v/>
      </c>
      <c r="T98" s="2" t="str">
        <f t="array" ref="T98">IF($A98="","",IFERROR(INDEX('04_Property_Economics'!$AZ$5:$AZ$404,MATCH($A98,'04_Property_Economics'!$AX$5:$AX$404,0)),""))</f>
        <v/>
      </c>
    </row>
    <row r="99" ht="15.75" customHeight="1">
      <c r="A99" s="2" t="str">
        <f t="shared" si="1"/>
        <v/>
      </c>
      <c r="B99" s="2" t="str">
        <f t="array" ref="B99">IF($A99="","",IFERROR(INDEX('04_Property_Economics'!$B$5:$B$404,MATCH($A99,'04_Property_Economics'!$AX$5:$AX$404,0)),""))</f>
        <v/>
      </c>
      <c r="C99" s="2" t="str">
        <f t="array" ref="C99">IF($A99="","",IFERROR(INDEX('04_Property_Economics'!$C$5:$C$404,MATCH($A99,'04_Property_Economics'!$AX$5:$AX$404,0)),""))</f>
        <v/>
      </c>
      <c r="D99" s="24" t="str">
        <f t="array" ref="D99">IF($A99="","",IFERROR(INDEX('04_Property_Economics'!$H$5:$H$404,MATCH($A99,'04_Property_Economics'!$AX$5:$AX$404,0)),""))</f>
        <v/>
      </c>
      <c r="E99" s="25" t="str">
        <f t="array" ref="E99">IF($A99="","",IFERROR(INDEX('04_Property_Economics'!$I$5:$I$404,MATCH($A99,'04_Property_Economics'!$AX$5:$AX$404,0)),""))</f>
        <v/>
      </c>
      <c r="F99" s="25" t="str">
        <f t="array" ref="F99">IF($A99="","",IFERROR(INDEX('04_Property_Economics'!$J$5:$J$404,MATCH($A99,'04_Property_Economics'!$AX$5:$AX$404,0)),""))</f>
        <v/>
      </c>
      <c r="G99" s="26" t="str">
        <f t="array" ref="G99">IF($A99="","",IFERROR(INDEX('04_Property_Economics'!$AC$5:$AC$404,MATCH($A99,'04_Property_Economics'!$AX$5:$AX$404,0)),""))</f>
        <v/>
      </c>
      <c r="H99" s="24" t="str">
        <f t="array" ref="H99">IF($A99="","",IFERROR(INDEX('04_Property_Economics'!$AD$5:$AD$404,MATCH($A99,'04_Property_Economics'!$AX$5:$AX$404,0)),""))</f>
        <v/>
      </c>
      <c r="I99" s="24" t="str">
        <f t="array" ref="I99">IF($A99="","",IFERROR(INDEX('04_Property_Economics'!$AH$5:$AH$404,MATCH($A99,'04_Property_Economics'!$AX$5:$AX$404,0)),""))</f>
        <v/>
      </c>
      <c r="J99" s="24" t="str">
        <f t="array" ref="J99">IF($A99="","",IFERROR(INDEX('04_Property_Economics'!$AI$5:$AI$404,MATCH($A99,'04_Property_Economics'!$AX$5:$AX$404,0)),""))</f>
        <v/>
      </c>
      <c r="K99" s="24" t="str">
        <f t="array" ref="K99">IF($A99="","",IFERROR(INDEX('04_Property_Economics'!$AJ$5:$AJ$404,MATCH($A99,'04_Property_Economics'!$AX$5:$AX$404,0)),""))</f>
        <v/>
      </c>
      <c r="L99" s="24" t="str">
        <f t="array" ref="L99">IF($A99="","",IFERROR(INDEX('04_Property_Economics'!$AF$5:$AF$404,MATCH($A99,'04_Property_Economics'!$AX$5:$AX$404,0)),""))</f>
        <v/>
      </c>
      <c r="M99" s="24" t="str">
        <f t="array" ref="M99">IF($A99="","",IFERROR(INDEX('04_Property_Economics'!$U$5:$U$404,MATCH($A99,'04_Property_Economics'!$AX$5:$AX$404,0)),""))</f>
        <v/>
      </c>
      <c r="N99" s="24" t="str">
        <f t="array" ref="N99">IF($A99="","",IFERROR(INDEX('04_Property_Economics'!$W$5:$W$404,MATCH($A99,'04_Property_Economics'!$AX$5:$AX$404,0)),""))</f>
        <v/>
      </c>
      <c r="O99" s="24" t="str">
        <f t="shared" si="2"/>
        <v/>
      </c>
      <c r="P99" s="24" t="str">
        <f t="array" ref="P99">IF($A99="","",IFERROR(INDEX('04_Property_Economics'!$S$5:$S$404,MATCH($A99,'04_Property_Economics'!$AX$5:$AX$404,0)),""))</f>
        <v/>
      </c>
      <c r="Q99" s="24" t="str">
        <f t="array" ref="Q99">IF($A99="","",IFERROR(INDEX('04_Property_Economics'!$AQ$5:$AQ$404,MATCH($A99,'04_Property_Economics'!$AX$5:$AX$404,0)),""))</f>
        <v/>
      </c>
      <c r="R99" s="27" t="str">
        <f t="array" ref="R99">IF($A99="","",IFERROR(INDEX('04_Property_Economics'!$AR$5:$AR$404,MATCH($A99,'04_Property_Economics'!$AX$5:$AX$404,0)),""))</f>
        <v/>
      </c>
      <c r="S99" s="2" t="str">
        <f t="array" ref="S99">IF($A99="","",IFERROR(INDEX('04_Property_Economics'!$AS$5:$AS$404,MATCH($A99,'04_Property_Economics'!$AX$5:$AX$404,0)),""))</f>
        <v/>
      </c>
      <c r="T99" s="2" t="str">
        <f t="array" ref="T99">IF($A99="","",IFERROR(INDEX('04_Property_Economics'!$AZ$5:$AZ$404,MATCH($A99,'04_Property_Economics'!$AX$5:$AX$404,0)),""))</f>
        <v/>
      </c>
    </row>
    <row r="100" ht="15.75" customHeight="1">
      <c r="A100" s="2" t="str">
        <f t="shared" si="1"/>
        <v/>
      </c>
      <c r="B100" s="2" t="str">
        <f t="array" ref="B100">IF($A100="","",IFERROR(INDEX('04_Property_Economics'!$B$5:$B$404,MATCH($A100,'04_Property_Economics'!$AX$5:$AX$404,0)),""))</f>
        <v/>
      </c>
      <c r="C100" s="2" t="str">
        <f t="array" ref="C100">IF($A100="","",IFERROR(INDEX('04_Property_Economics'!$C$5:$C$404,MATCH($A100,'04_Property_Economics'!$AX$5:$AX$404,0)),""))</f>
        <v/>
      </c>
      <c r="D100" s="24" t="str">
        <f t="array" ref="D100">IF($A100="","",IFERROR(INDEX('04_Property_Economics'!$H$5:$H$404,MATCH($A100,'04_Property_Economics'!$AX$5:$AX$404,0)),""))</f>
        <v/>
      </c>
      <c r="E100" s="25" t="str">
        <f t="array" ref="E100">IF($A100="","",IFERROR(INDEX('04_Property_Economics'!$I$5:$I$404,MATCH($A100,'04_Property_Economics'!$AX$5:$AX$404,0)),""))</f>
        <v/>
      </c>
      <c r="F100" s="25" t="str">
        <f t="array" ref="F100">IF($A100="","",IFERROR(INDEX('04_Property_Economics'!$J$5:$J$404,MATCH($A100,'04_Property_Economics'!$AX$5:$AX$404,0)),""))</f>
        <v/>
      </c>
      <c r="G100" s="26" t="str">
        <f t="array" ref="G100">IF($A100="","",IFERROR(INDEX('04_Property_Economics'!$AC$5:$AC$404,MATCH($A100,'04_Property_Economics'!$AX$5:$AX$404,0)),""))</f>
        <v/>
      </c>
      <c r="H100" s="24" t="str">
        <f t="array" ref="H100">IF($A100="","",IFERROR(INDEX('04_Property_Economics'!$AD$5:$AD$404,MATCH($A100,'04_Property_Economics'!$AX$5:$AX$404,0)),""))</f>
        <v/>
      </c>
      <c r="I100" s="24" t="str">
        <f t="array" ref="I100">IF($A100="","",IFERROR(INDEX('04_Property_Economics'!$AH$5:$AH$404,MATCH($A100,'04_Property_Economics'!$AX$5:$AX$404,0)),""))</f>
        <v/>
      </c>
      <c r="J100" s="24" t="str">
        <f t="array" ref="J100">IF($A100="","",IFERROR(INDEX('04_Property_Economics'!$AI$5:$AI$404,MATCH($A100,'04_Property_Economics'!$AX$5:$AX$404,0)),""))</f>
        <v/>
      </c>
      <c r="K100" s="24" t="str">
        <f t="array" ref="K100">IF($A100="","",IFERROR(INDEX('04_Property_Economics'!$AJ$5:$AJ$404,MATCH($A100,'04_Property_Economics'!$AX$5:$AX$404,0)),""))</f>
        <v/>
      </c>
      <c r="L100" s="24" t="str">
        <f t="array" ref="L100">IF($A100="","",IFERROR(INDEX('04_Property_Economics'!$AF$5:$AF$404,MATCH($A100,'04_Property_Economics'!$AX$5:$AX$404,0)),""))</f>
        <v/>
      </c>
      <c r="M100" s="24" t="str">
        <f t="array" ref="M100">IF($A100="","",IFERROR(INDEX('04_Property_Economics'!$U$5:$U$404,MATCH($A100,'04_Property_Economics'!$AX$5:$AX$404,0)),""))</f>
        <v/>
      </c>
      <c r="N100" s="24" t="str">
        <f t="array" ref="N100">IF($A100="","",IFERROR(INDEX('04_Property_Economics'!$W$5:$W$404,MATCH($A100,'04_Property_Economics'!$AX$5:$AX$404,0)),""))</f>
        <v/>
      </c>
      <c r="O100" s="24" t="str">
        <f t="shared" si="2"/>
        <v/>
      </c>
      <c r="P100" s="24" t="str">
        <f t="array" ref="P100">IF($A100="","",IFERROR(INDEX('04_Property_Economics'!$S$5:$S$404,MATCH($A100,'04_Property_Economics'!$AX$5:$AX$404,0)),""))</f>
        <v/>
      </c>
      <c r="Q100" s="24" t="str">
        <f t="array" ref="Q100">IF($A100="","",IFERROR(INDEX('04_Property_Economics'!$AQ$5:$AQ$404,MATCH($A100,'04_Property_Economics'!$AX$5:$AX$404,0)),""))</f>
        <v/>
      </c>
      <c r="R100" s="27" t="str">
        <f t="array" ref="R100">IF($A100="","",IFERROR(INDEX('04_Property_Economics'!$AR$5:$AR$404,MATCH($A100,'04_Property_Economics'!$AX$5:$AX$404,0)),""))</f>
        <v/>
      </c>
      <c r="S100" s="2" t="str">
        <f t="array" ref="S100">IF($A100="","",IFERROR(INDEX('04_Property_Economics'!$AS$5:$AS$404,MATCH($A100,'04_Property_Economics'!$AX$5:$AX$404,0)),""))</f>
        <v/>
      </c>
      <c r="T100" s="2" t="str">
        <f t="array" ref="T100">IF($A100="","",IFERROR(INDEX('04_Property_Economics'!$AZ$5:$AZ$404,MATCH($A100,'04_Property_Economics'!$AX$5:$AX$404,0)),""))</f>
        <v/>
      </c>
    </row>
    <row r="101" ht="15.75" customHeight="1">
      <c r="A101" s="2" t="str">
        <f t="shared" si="1"/>
        <v/>
      </c>
      <c r="B101" s="2" t="str">
        <f t="array" ref="B101">IF($A101="","",IFERROR(INDEX('04_Property_Economics'!$B$5:$B$404,MATCH($A101,'04_Property_Economics'!$AX$5:$AX$404,0)),""))</f>
        <v/>
      </c>
      <c r="C101" s="2" t="str">
        <f t="array" ref="C101">IF($A101="","",IFERROR(INDEX('04_Property_Economics'!$C$5:$C$404,MATCH($A101,'04_Property_Economics'!$AX$5:$AX$404,0)),""))</f>
        <v/>
      </c>
      <c r="D101" s="24" t="str">
        <f t="array" ref="D101">IF($A101="","",IFERROR(INDEX('04_Property_Economics'!$H$5:$H$404,MATCH($A101,'04_Property_Economics'!$AX$5:$AX$404,0)),""))</f>
        <v/>
      </c>
      <c r="E101" s="25" t="str">
        <f t="array" ref="E101">IF($A101="","",IFERROR(INDEX('04_Property_Economics'!$I$5:$I$404,MATCH($A101,'04_Property_Economics'!$AX$5:$AX$404,0)),""))</f>
        <v/>
      </c>
      <c r="F101" s="25" t="str">
        <f t="array" ref="F101">IF($A101="","",IFERROR(INDEX('04_Property_Economics'!$J$5:$J$404,MATCH($A101,'04_Property_Economics'!$AX$5:$AX$404,0)),""))</f>
        <v/>
      </c>
      <c r="G101" s="26" t="str">
        <f t="array" ref="G101">IF($A101="","",IFERROR(INDEX('04_Property_Economics'!$AC$5:$AC$404,MATCH($A101,'04_Property_Economics'!$AX$5:$AX$404,0)),""))</f>
        <v/>
      </c>
      <c r="H101" s="24" t="str">
        <f t="array" ref="H101">IF($A101="","",IFERROR(INDEX('04_Property_Economics'!$AD$5:$AD$404,MATCH($A101,'04_Property_Economics'!$AX$5:$AX$404,0)),""))</f>
        <v/>
      </c>
      <c r="I101" s="24" t="str">
        <f t="array" ref="I101">IF($A101="","",IFERROR(INDEX('04_Property_Economics'!$AH$5:$AH$404,MATCH($A101,'04_Property_Economics'!$AX$5:$AX$404,0)),""))</f>
        <v/>
      </c>
      <c r="J101" s="24" t="str">
        <f t="array" ref="J101">IF($A101="","",IFERROR(INDEX('04_Property_Economics'!$AI$5:$AI$404,MATCH($A101,'04_Property_Economics'!$AX$5:$AX$404,0)),""))</f>
        <v/>
      </c>
      <c r="K101" s="24" t="str">
        <f t="array" ref="K101">IF($A101="","",IFERROR(INDEX('04_Property_Economics'!$AJ$5:$AJ$404,MATCH($A101,'04_Property_Economics'!$AX$5:$AX$404,0)),""))</f>
        <v/>
      </c>
      <c r="L101" s="24" t="str">
        <f t="array" ref="L101">IF($A101="","",IFERROR(INDEX('04_Property_Economics'!$AF$5:$AF$404,MATCH($A101,'04_Property_Economics'!$AX$5:$AX$404,0)),""))</f>
        <v/>
      </c>
      <c r="M101" s="24" t="str">
        <f t="array" ref="M101">IF($A101="","",IFERROR(INDEX('04_Property_Economics'!$U$5:$U$404,MATCH($A101,'04_Property_Economics'!$AX$5:$AX$404,0)),""))</f>
        <v/>
      </c>
      <c r="N101" s="24" t="str">
        <f t="array" ref="N101">IF($A101="","",IFERROR(INDEX('04_Property_Economics'!$W$5:$W$404,MATCH($A101,'04_Property_Economics'!$AX$5:$AX$404,0)),""))</f>
        <v/>
      </c>
      <c r="O101" s="24" t="str">
        <f t="shared" si="2"/>
        <v/>
      </c>
      <c r="P101" s="24" t="str">
        <f t="array" ref="P101">IF($A101="","",IFERROR(INDEX('04_Property_Economics'!$S$5:$S$404,MATCH($A101,'04_Property_Economics'!$AX$5:$AX$404,0)),""))</f>
        <v/>
      </c>
      <c r="Q101" s="24" t="str">
        <f t="array" ref="Q101">IF($A101="","",IFERROR(INDEX('04_Property_Economics'!$AQ$5:$AQ$404,MATCH($A101,'04_Property_Economics'!$AX$5:$AX$404,0)),""))</f>
        <v/>
      </c>
      <c r="R101" s="27" t="str">
        <f t="array" ref="R101">IF($A101="","",IFERROR(INDEX('04_Property_Economics'!$AR$5:$AR$404,MATCH($A101,'04_Property_Economics'!$AX$5:$AX$404,0)),""))</f>
        <v/>
      </c>
      <c r="S101" s="2" t="str">
        <f t="array" ref="S101">IF($A101="","",IFERROR(INDEX('04_Property_Economics'!$AS$5:$AS$404,MATCH($A101,'04_Property_Economics'!$AX$5:$AX$404,0)),""))</f>
        <v/>
      </c>
      <c r="T101" s="2" t="str">
        <f t="array" ref="T101">IF($A101="","",IFERROR(INDEX('04_Property_Economics'!$AZ$5:$AZ$404,MATCH($A101,'04_Property_Economics'!$AX$5:$AX$404,0)),""))</f>
        <v/>
      </c>
    </row>
    <row r="102" ht="15.75" customHeight="1">
      <c r="A102" s="2" t="str">
        <f t="shared" si="1"/>
        <v/>
      </c>
      <c r="B102" s="2" t="str">
        <f t="array" ref="B102">IF($A102="","",IFERROR(INDEX('04_Property_Economics'!$B$5:$B$404,MATCH($A102,'04_Property_Economics'!$AX$5:$AX$404,0)),""))</f>
        <v/>
      </c>
      <c r="C102" s="2" t="str">
        <f t="array" ref="C102">IF($A102="","",IFERROR(INDEX('04_Property_Economics'!$C$5:$C$404,MATCH($A102,'04_Property_Economics'!$AX$5:$AX$404,0)),""))</f>
        <v/>
      </c>
      <c r="D102" s="24" t="str">
        <f t="array" ref="D102">IF($A102="","",IFERROR(INDEX('04_Property_Economics'!$H$5:$H$404,MATCH($A102,'04_Property_Economics'!$AX$5:$AX$404,0)),""))</f>
        <v/>
      </c>
      <c r="E102" s="25" t="str">
        <f t="array" ref="E102">IF($A102="","",IFERROR(INDEX('04_Property_Economics'!$I$5:$I$404,MATCH($A102,'04_Property_Economics'!$AX$5:$AX$404,0)),""))</f>
        <v/>
      </c>
      <c r="F102" s="25" t="str">
        <f t="array" ref="F102">IF($A102="","",IFERROR(INDEX('04_Property_Economics'!$J$5:$J$404,MATCH($A102,'04_Property_Economics'!$AX$5:$AX$404,0)),""))</f>
        <v/>
      </c>
      <c r="G102" s="26" t="str">
        <f t="array" ref="G102">IF($A102="","",IFERROR(INDEX('04_Property_Economics'!$AC$5:$AC$404,MATCH($A102,'04_Property_Economics'!$AX$5:$AX$404,0)),""))</f>
        <v/>
      </c>
      <c r="H102" s="24" t="str">
        <f t="array" ref="H102">IF($A102="","",IFERROR(INDEX('04_Property_Economics'!$AD$5:$AD$404,MATCH($A102,'04_Property_Economics'!$AX$5:$AX$404,0)),""))</f>
        <v/>
      </c>
      <c r="I102" s="24" t="str">
        <f t="array" ref="I102">IF($A102="","",IFERROR(INDEX('04_Property_Economics'!$AH$5:$AH$404,MATCH($A102,'04_Property_Economics'!$AX$5:$AX$404,0)),""))</f>
        <v/>
      </c>
      <c r="J102" s="24" t="str">
        <f t="array" ref="J102">IF($A102="","",IFERROR(INDEX('04_Property_Economics'!$AI$5:$AI$404,MATCH($A102,'04_Property_Economics'!$AX$5:$AX$404,0)),""))</f>
        <v/>
      </c>
      <c r="K102" s="24" t="str">
        <f t="array" ref="K102">IF($A102="","",IFERROR(INDEX('04_Property_Economics'!$AJ$5:$AJ$404,MATCH($A102,'04_Property_Economics'!$AX$5:$AX$404,0)),""))</f>
        <v/>
      </c>
      <c r="L102" s="24" t="str">
        <f t="array" ref="L102">IF($A102="","",IFERROR(INDEX('04_Property_Economics'!$AF$5:$AF$404,MATCH($A102,'04_Property_Economics'!$AX$5:$AX$404,0)),""))</f>
        <v/>
      </c>
      <c r="M102" s="24" t="str">
        <f t="array" ref="M102">IF($A102="","",IFERROR(INDEX('04_Property_Economics'!$U$5:$U$404,MATCH($A102,'04_Property_Economics'!$AX$5:$AX$404,0)),""))</f>
        <v/>
      </c>
      <c r="N102" s="24" t="str">
        <f t="array" ref="N102">IF($A102="","",IFERROR(INDEX('04_Property_Economics'!$W$5:$W$404,MATCH($A102,'04_Property_Economics'!$AX$5:$AX$404,0)),""))</f>
        <v/>
      </c>
      <c r="O102" s="24" t="str">
        <f t="shared" si="2"/>
        <v/>
      </c>
      <c r="P102" s="24" t="str">
        <f t="array" ref="P102">IF($A102="","",IFERROR(INDEX('04_Property_Economics'!$S$5:$S$404,MATCH($A102,'04_Property_Economics'!$AX$5:$AX$404,0)),""))</f>
        <v/>
      </c>
      <c r="Q102" s="24" t="str">
        <f t="array" ref="Q102">IF($A102="","",IFERROR(INDEX('04_Property_Economics'!$AQ$5:$AQ$404,MATCH($A102,'04_Property_Economics'!$AX$5:$AX$404,0)),""))</f>
        <v/>
      </c>
      <c r="R102" s="27" t="str">
        <f t="array" ref="R102">IF($A102="","",IFERROR(INDEX('04_Property_Economics'!$AR$5:$AR$404,MATCH($A102,'04_Property_Economics'!$AX$5:$AX$404,0)),""))</f>
        <v/>
      </c>
      <c r="S102" s="2" t="str">
        <f t="array" ref="S102">IF($A102="","",IFERROR(INDEX('04_Property_Economics'!$AS$5:$AS$404,MATCH($A102,'04_Property_Economics'!$AX$5:$AX$404,0)),""))</f>
        <v/>
      </c>
      <c r="T102" s="2" t="str">
        <f t="array" ref="T102">IF($A102="","",IFERROR(INDEX('04_Property_Economics'!$AZ$5:$AZ$404,MATCH($A102,'04_Property_Economics'!$AX$5:$AX$404,0)),""))</f>
        <v/>
      </c>
    </row>
    <row r="103" ht="15.75" customHeight="1">
      <c r="A103" s="2" t="str">
        <f t="shared" si="1"/>
        <v/>
      </c>
      <c r="B103" s="2" t="str">
        <f t="array" ref="B103">IF($A103="","",IFERROR(INDEX('04_Property_Economics'!$B$5:$B$404,MATCH($A103,'04_Property_Economics'!$AX$5:$AX$404,0)),""))</f>
        <v/>
      </c>
      <c r="C103" s="2" t="str">
        <f t="array" ref="C103">IF($A103="","",IFERROR(INDEX('04_Property_Economics'!$C$5:$C$404,MATCH($A103,'04_Property_Economics'!$AX$5:$AX$404,0)),""))</f>
        <v/>
      </c>
      <c r="D103" s="24" t="str">
        <f t="array" ref="D103">IF($A103="","",IFERROR(INDEX('04_Property_Economics'!$H$5:$H$404,MATCH($A103,'04_Property_Economics'!$AX$5:$AX$404,0)),""))</f>
        <v/>
      </c>
      <c r="E103" s="25" t="str">
        <f t="array" ref="E103">IF($A103="","",IFERROR(INDEX('04_Property_Economics'!$I$5:$I$404,MATCH($A103,'04_Property_Economics'!$AX$5:$AX$404,0)),""))</f>
        <v/>
      </c>
      <c r="F103" s="25" t="str">
        <f t="array" ref="F103">IF($A103="","",IFERROR(INDEX('04_Property_Economics'!$J$5:$J$404,MATCH($A103,'04_Property_Economics'!$AX$5:$AX$404,0)),""))</f>
        <v/>
      </c>
      <c r="G103" s="26" t="str">
        <f t="array" ref="G103">IF($A103="","",IFERROR(INDEX('04_Property_Economics'!$AC$5:$AC$404,MATCH($A103,'04_Property_Economics'!$AX$5:$AX$404,0)),""))</f>
        <v/>
      </c>
      <c r="H103" s="24" t="str">
        <f t="array" ref="H103">IF($A103="","",IFERROR(INDEX('04_Property_Economics'!$AD$5:$AD$404,MATCH($A103,'04_Property_Economics'!$AX$5:$AX$404,0)),""))</f>
        <v/>
      </c>
      <c r="I103" s="24" t="str">
        <f t="array" ref="I103">IF($A103="","",IFERROR(INDEX('04_Property_Economics'!$AH$5:$AH$404,MATCH($A103,'04_Property_Economics'!$AX$5:$AX$404,0)),""))</f>
        <v/>
      </c>
      <c r="J103" s="24" t="str">
        <f t="array" ref="J103">IF($A103="","",IFERROR(INDEX('04_Property_Economics'!$AI$5:$AI$404,MATCH($A103,'04_Property_Economics'!$AX$5:$AX$404,0)),""))</f>
        <v/>
      </c>
      <c r="K103" s="24" t="str">
        <f t="array" ref="K103">IF($A103="","",IFERROR(INDEX('04_Property_Economics'!$AJ$5:$AJ$404,MATCH($A103,'04_Property_Economics'!$AX$5:$AX$404,0)),""))</f>
        <v/>
      </c>
      <c r="L103" s="24" t="str">
        <f t="array" ref="L103">IF($A103="","",IFERROR(INDEX('04_Property_Economics'!$AF$5:$AF$404,MATCH($A103,'04_Property_Economics'!$AX$5:$AX$404,0)),""))</f>
        <v/>
      </c>
      <c r="M103" s="24" t="str">
        <f t="array" ref="M103">IF($A103="","",IFERROR(INDEX('04_Property_Economics'!$U$5:$U$404,MATCH($A103,'04_Property_Economics'!$AX$5:$AX$404,0)),""))</f>
        <v/>
      </c>
      <c r="N103" s="24" t="str">
        <f t="array" ref="N103">IF($A103="","",IFERROR(INDEX('04_Property_Economics'!$W$5:$W$404,MATCH($A103,'04_Property_Economics'!$AX$5:$AX$404,0)),""))</f>
        <v/>
      </c>
      <c r="O103" s="24" t="str">
        <f t="shared" si="2"/>
        <v/>
      </c>
      <c r="P103" s="24" t="str">
        <f t="array" ref="P103">IF($A103="","",IFERROR(INDEX('04_Property_Economics'!$S$5:$S$404,MATCH($A103,'04_Property_Economics'!$AX$5:$AX$404,0)),""))</f>
        <v/>
      </c>
      <c r="Q103" s="24" t="str">
        <f t="array" ref="Q103">IF($A103="","",IFERROR(INDEX('04_Property_Economics'!$AQ$5:$AQ$404,MATCH($A103,'04_Property_Economics'!$AX$5:$AX$404,0)),""))</f>
        <v/>
      </c>
      <c r="R103" s="27" t="str">
        <f t="array" ref="R103">IF($A103="","",IFERROR(INDEX('04_Property_Economics'!$AR$5:$AR$404,MATCH($A103,'04_Property_Economics'!$AX$5:$AX$404,0)),""))</f>
        <v/>
      </c>
      <c r="S103" s="2" t="str">
        <f t="array" ref="S103">IF($A103="","",IFERROR(INDEX('04_Property_Economics'!$AS$5:$AS$404,MATCH($A103,'04_Property_Economics'!$AX$5:$AX$404,0)),""))</f>
        <v/>
      </c>
      <c r="T103" s="2" t="str">
        <f t="array" ref="T103">IF($A103="","",IFERROR(INDEX('04_Property_Economics'!$AZ$5:$AZ$404,MATCH($A103,'04_Property_Economics'!$AX$5:$AX$404,0)),""))</f>
        <v/>
      </c>
    </row>
    <row r="104" ht="15.75" customHeight="1">
      <c r="A104" s="2" t="str">
        <f t="shared" si="1"/>
        <v/>
      </c>
      <c r="B104" s="2" t="str">
        <f t="array" ref="B104">IF($A104="","",IFERROR(INDEX('04_Property_Economics'!$B$5:$B$404,MATCH($A104,'04_Property_Economics'!$AX$5:$AX$404,0)),""))</f>
        <v/>
      </c>
      <c r="C104" s="2" t="str">
        <f t="array" ref="C104">IF($A104="","",IFERROR(INDEX('04_Property_Economics'!$C$5:$C$404,MATCH($A104,'04_Property_Economics'!$AX$5:$AX$404,0)),""))</f>
        <v/>
      </c>
      <c r="D104" s="24" t="str">
        <f t="array" ref="D104">IF($A104="","",IFERROR(INDEX('04_Property_Economics'!$H$5:$H$404,MATCH($A104,'04_Property_Economics'!$AX$5:$AX$404,0)),""))</f>
        <v/>
      </c>
      <c r="E104" s="25" t="str">
        <f t="array" ref="E104">IF($A104="","",IFERROR(INDEX('04_Property_Economics'!$I$5:$I$404,MATCH($A104,'04_Property_Economics'!$AX$5:$AX$404,0)),""))</f>
        <v/>
      </c>
      <c r="F104" s="25" t="str">
        <f t="array" ref="F104">IF($A104="","",IFERROR(INDEX('04_Property_Economics'!$J$5:$J$404,MATCH($A104,'04_Property_Economics'!$AX$5:$AX$404,0)),""))</f>
        <v/>
      </c>
      <c r="G104" s="26" t="str">
        <f t="array" ref="G104">IF($A104="","",IFERROR(INDEX('04_Property_Economics'!$AC$5:$AC$404,MATCH($A104,'04_Property_Economics'!$AX$5:$AX$404,0)),""))</f>
        <v/>
      </c>
      <c r="H104" s="24" t="str">
        <f t="array" ref="H104">IF($A104="","",IFERROR(INDEX('04_Property_Economics'!$AD$5:$AD$404,MATCH($A104,'04_Property_Economics'!$AX$5:$AX$404,0)),""))</f>
        <v/>
      </c>
      <c r="I104" s="24" t="str">
        <f t="array" ref="I104">IF($A104="","",IFERROR(INDEX('04_Property_Economics'!$AH$5:$AH$404,MATCH($A104,'04_Property_Economics'!$AX$5:$AX$404,0)),""))</f>
        <v/>
      </c>
      <c r="J104" s="24" t="str">
        <f t="array" ref="J104">IF($A104="","",IFERROR(INDEX('04_Property_Economics'!$AI$5:$AI$404,MATCH($A104,'04_Property_Economics'!$AX$5:$AX$404,0)),""))</f>
        <v/>
      </c>
      <c r="K104" s="24" t="str">
        <f t="array" ref="K104">IF($A104="","",IFERROR(INDEX('04_Property_Economics'!$AJ$5:$AJ$404,MATCH($A104,'04_Property_Economics'!$AX$5:$AX$404,0)),""))</f>
        <v/>
      </c>
      <c r="L104" s="24" t="str">
        <f t="array" ref="L104">IF($A104="","",IFERROR(INDEX('04_Property_Economics'!$AF$5:$AF$404,MATCH($A104,'04_Property_Economics'!$AX$5:$AX$404,0)),""))</f>
        <v/>
      </c>
      <c r="M104" s="24" t="str">
        <f t="array" ref="M104">IF($A104="","",IFERROR(INDEX('04_Property_Economics'!$U$5:$U$404,MATCH($A104,'04_Property_Economics'!$AX$5:$AX$404,0)),""))</f>
        <v/>
      </c>
      <c r="N104" s="24" t="str">
        <f t="array" ref="N104">IF($A104="","",IFERROR(INDEX('04_Property_Economics'!$W$5:$W$404,MATCH($A104,'04_Property_Economics'!$AX$5:$AX$404,0)),""))</f>
        <v/>
      </c>
      <c r="O104" s="24" t="str">
        <f t="shared" si="2"/>
        <v/>
      </c>
      <c r="P104" s="24" t="str">
        <f t="array" ref="P104">IF($A104="","",IFERROR(INDEX('04_Property_Economics'!$S$5:$S$404,MATCH($A104,'04_Property_Economics'!$AX$5:$AX$404,0)),""))</f>
        <v/>
      </c>
      <c r="Q104" s="24" t="str">
        <f t="array" ref="Q104">IF($A104="","",IFERROR(INDEX('04_Property_Economics'!$AQ$5:$AQ$404,MATCH($A104,'04_Property_Economics'!$AX$5:$AX$404,0)),""))</f>
        <v/>
      </c>
      <c r="R104" s="27" t="str">
        <f t="array" ref="R104">IF($A104="","",IFERROR(INDEX('04_Property_Economics'!$AR$5:$AR$404,MATCH($A104,'04_Property_Economics'!$AX$5:$AX$404,0)),""))</f>
        <v/>
      </c>
      <c r="S104" s="2" t="str">
        <f t="array" ref="S104">IF($A104="","",IFERROR(INDEX('04_Property_Economics'!$AS$5:$AS$404,MATCH($A104,'04_Property_Economics'!$AX$5:$AX$404,0)),""))</f>
        <v/>
      </c>
      <c r="T104" s="2" t="str">
        <f t="array" ref="T104">IF($A104="","",IFERROR(INDEX('04_Property_Economics'!$AZ$5:$AZ$404,MATCH($A104,'04_Property_Economics'!$AX$5:$AX$404,0)),""))</f>
        <v/>
      </c>
    </row>
    <row r="105" ht="15.75" customHeight="1">
      <c r="A105" s="2" t="str">
        <f t="shared" si="1"/>
        <v/>
      </c>
      <c r="B105" s="2" t="str">
        <f t="array" ref="B105">IF($A105="","",IFERROR(INDEX('04_Property_Economics'!$B$5:$B$404,MATCH($A105,'04_Property_Economics'!$AX$5:$AX$404,0)),""))</f>
        <v/>
      </c>
      <c r="C105" s="2" t="str">
        <f t="array" ref="C105">IF($A105="","",IFERROR(INDEX('04_Property_Economics'!$C$5:$C$404,MATCH($A105,'04_Property_Economics'!$AX$5:$AX$404,0)),""))</f>
        <v/>
      </c>
      <c r="D105" s="24" t="str">
        <f t="array" ref="D105">IF($A105="","",IFERROR(INDEX('04_Property_Economics'!$H$5:$H$404,MATCH($A105,'04_Property_Economics'!$AX$5:$AX$404,0)),""))</f>
        <v/>
      </c>
      <c r="E105" s="25" t="str">
        <f t="array" ref="E105">IF($A105="","",IFERROR(INDEX('04_Property_Economics'!$I$5:$I$404,MATCH($A105,'04_Property_Economics'!$AX$5:$AX$404,0)),""))</f>
        <v/>
      </c>
      <c r="F105" s="25" t="str">
        <f t="array" ref="F105">IF($A105="","",IFERROR(INDEX('04_Property_Economics'!$J$5:$J$404,MATCH($A105,'04_Property_Economics'!$AX$5:$AX$404,0)),""))</f>
        <v/>
      </c>
      <c r="G105" s="26" t="str">
        <f t="array" ref="G105">IF($A105="","",IFERROR(INDEX('04_Property_Economics'!$AC$5:$AC$404,MATCH($A105,'04_Property_Economics'!$AX$5:$AX$404,0)),""))</f>
        <v/>
      </c>
      <c r="H105" s="24" t="str">
        <f t="array" ref="H105">IF($A105="","",IFERROR(INDEX('04_Property_Economics'!$AD$5:$AD$404,MATCH($A105,'04_Property_Economics'!$AX$5:$AX$404,0)),""))</f>
        <v/>
      </c>
      <c r="I105" s="24" t="str">
        <f t="array" ref="I105">IF($A105="","",IFERROR(INDEX('04_Property_Economics'!$AH$5:$AH$404,MATCH($A105,'04_Property_Economics'!$AX$5:$AX$404,0)),""))</f>
        <v/>
      </c>
      <c r="J105" s="24" t="str">
        <f t="array" ref="J105">IF($A105="","",IFERROR(INDEX('04_Property_Economics'!$AI$5:$AI$404,MATCH($A105,'04_Property_Economics'!$AX$5:$AX$404,0)),""))</f>
        <v/>
      </c>
      <c r="K105" s="24" t="str">
        <f t="array" ref="K105">IF($A105="","",IFERROR(INDEX('04_Property_Economics'!$AJ$5:$AJ$404,MATCH($A105,'04_Property_Economics'!$AX$5:$AX$404,0)),""))</f>
        <v/>
      </c>
      <c r="L105" s="24" t="str">
        <f t="array" ref="L105">IF($A105="","",IFERROR(INDEX('04_Property_Economics'!$AF$5:$AF$404,MATCH($A105,'04_Property_Economics'!$AX$5:$AX$404,0)),""))</f>
        <v/>
      </c>
      <c r="M105" s="24" t="str">
        <f t="array" ref="M105">IF($A105="","",IFERROR(INDEX('04_Property_Economics'!$U$5:$U$404,MATCH($A105,'04_Property_Economics'!$AX$5:$AX$404,0)),""))</f>
        <v/>
      </c>
      <c r="N105" s="24" t="str">
        <f t="array" ref="N105">IF($A105="","",IFERROR(INDEX('04_Property_Economics'!$W$5:$W$404,MATCH($A105,'04_Property_Economics'!$AX$5:$AX$404,0)),""))</f>
        <v/>
      </c>
      <c r="O105" s="24" t="str">
        <f t="shared" si="2"/>
        <v/>
      </c>
      <c r="P105" s="24" t="str">
        <f t="array" ref="P105">IF($A105="","",IFERROR(INDEX('04_Property_Economics'!$S$5:$S$404,MATCH($A105,'04_Property_Economics'!$AX$5:$AX$404,0)),""))</f>
        <v/>
      </c>
      <c r="Q105" s="24" t="str">
        <f t="array" ref="Q105">IF($A105="","",IFERROR(INDEX('04_Property_Economics'!$AQ$5:$AQ$404,MATCH($A105,'04_Property_Economics'!$AX$5:$AX$404,0)),""))</f>
        <v/>
      </c>
      <c r="R105" s="27" t="str">
        <f t="array" ref="R105">IF($A105="","",IFERROR(INDEX('04_Property_Economics'!$AR$5:$AR$404,MATCH($A105,'04_Property_Economics'!$AX$5:$AX$404,0)),""))</f>
        <v/>
      </c>
      <c r="S105" s="2" t="str">
        <f t="array" ref="S105">IF($A105="","",IFERROR(INDEX('04_Property_Economics'!$AS$5:$AS$404,MATCH($A105,'04_Property_Economics'!$AX$5:$AX$404,0)),""))</f>
        <v/>
      </c>
      <c r="T105" s="2" t="str">
        <f t="array" ref="T105">IF($A105="","",IFERROR(INDEX('04_Property_Economics'!$AZ$5:$AZ$404,MATCH($A105,'04_Property_Economics'!$AX$5:$AX$404,0)),""))</f>
        <v/>
      </c>
    </row>
    <row r="106" ht="15.75" customHeight="1">
      <c r="A106" s="2" t="str">
        <f t="shared" si="1"/>
        <v/>
      </c>
      <c r="B106" s="2" t="str">
        <f t="array" ref="B106">IF($A106="","",IFERROR(INDEX('04_Property_Economics'!$B$5:$B$404,MATCH($A106,'04_Property_Economics'!$AX$5:$AX$404,0)),""))</f>
        <v/>
      </c>
      <c r="C106" s="2" t="str">
        <f t="array" ref="C106">IF($A106="","",IFERROR(INDEX('04_Property_Economics'!$C$5:$C$404,MATCH($A106,'04_Property_Economics'!$AX$5:$AX$404,0)),""))</f>
        <v/>
      </c>
      <c r="D106" s="24" t="str">
        <f t="array" ref="D106">IF($A106="","",IFERROR(INDEX('04_Property_Economics'!$H$5:$H$404,MATCH($A106,'04_Property_Economics'!$AX$5:$AX$404,0)),""))</f>
        <v/>
      </c>
      <c r="E106" s="25" t="str">
        <f t="array" ref="E106">IF($A106="","",IFERROR(INDEX('04_Property_Economics'!$I$5:$I$404,MATCH($A106,'04_Property_Economics'!$AX$5:$AX$404,0)),""))</f>
        <v/>
      </c>
      <c r="F106" s="25" t="str">
        <f t="array" ref="F106">IF($A106="","",IFERROR(INDEX('04_Property_Economics'!$J$5:$J$404,MATCH($A106,'04_Property_Economics'!$AX$5:$AX$404,0)),""))</f>
        <v/>
      </c>
      <c r="G106" s="26" t="str">
        <f t="array" ref="G106">IF($A106="","",IFERROR(INDEX('04_Property_Economics'!$AC$5:$AC$404,MATCH($A106,'04_Property_Economics'!$AX$5:$AX$404,0)),""))</f>
        <v/>
      </c>
      <c r="H106" s="24" t="str">
        <f t="array" ref="H106">IF($A106="","",IFERROR(INDEX('04_Property_Economics'!$AD$5:$AD$404,MATCH($A106,'04_Property_Economics'!$AX$5:$AX$404,0)),""))</f>
        <v/>
      </c>
      <c r="I106" s="24" t="str">
        <f t="array" ref="I106">IF($A106="","",IFERROR(INDEX('04_Property_Economics'!$AH$5:$AH$404,MATCH($A106,'04_Property_Economics'!$AX$5:$AX$404,0)),""))</f>
        <v/>
      </c>
      <c r="J106" s="24" t="str">
        <f t="array" ref="J106">IF($A106="","",IFERROR(INDEX('04_Property_Economics'!$AI$5:$AI$404,MATCH($A106,'04_Property_Economics'!$AX$5:$AX$404,0)),""))</f>
        <v/>
      </c>
      <c r="K106" s="24" t="str">
        <f t="array" ref="K106">IF($A106="","",IFERROR(INDEX('04_Property_Economics'!$AJ$5:$AJ$404,MATCH($A106,'04_Property_Economics'!$AX$5:$AX$404,0)),""))</f>
        <v/>
      </c>
      <c r="L106" s="24" t="str">
        <f t="array" ref="L106">IF($A106="","",IFERROR(INDEX('04_Property_Economics'!$AF$5:$AF$404,MATCH($A106,'04_Property_Economics'!$AX$5:$AX$404,0)),""))</f>
        <v/>
      </c>
      <c r="M106" s="24" t="str">
        <f t="array" ref="M106">IF($A106="","",IFERROR(INDEX('04_Property_Economics'!$U$5:$U$404,MATCH($A106,'04_Property_Economics'!$AX$5:$AX$404,0)),""))</f>
        <v/>
      </c>
      <c r="N106" s="24" t="str">
        <f t="array" ref="N106">IF($A106="","",IFERROR(INDEX('04_Property_Economics'!$W$5:$W$404,MATCH($A106,'04_Property_Economics'!$AX$5:$AX$404,0)),""))</f>
        <v/>
      </c>
      <c r="O106" s="24" t="str">
        <f t="shared" si="2"/>
        <v/>
      </c>
      <c r="P106" s="24" t="str">
        <f t="array" ref="P106">IF($A106="","",IFERROR(INDEX('04_Property_Economics'!$S$5:$S$404,MATCH($A106,'04_Property_Economics'!$AX$5:$AX$404,0)),""))</f>
        <v/>
      </c>
      <c r="Q106" s="24" t="str">
        <f t="array" ref="Q106">IF($A106="","",IFERROR(INDEX('04_Property_Economics'!$AQ$5:$AQ$404,MATCH($A106,'04_Property_Economics'!$AX$5:$AX$404,0)),""))</f>
        <v/>
      </c>
      <c r="R106" s="27" t="str">
        <f t="array" ref="R106">IF($A106="","",IFERROR(INDEX('04_Property_Economics'!$AR$5:$AR$404,MATCH($A106,'04_Property_Economics'!$AX$5:$AX$404,0)),""))</f>
        <v/>
      </c>
      <c r="S106" s="2" t="str">
        <f t="array" ref="S106">IF($A106="","",IFERROR(INDEX('04_Property_Economics'!$AS$5:$AS$404,MATCH($A106,'04_Property_Economics'!$AX$5:$AX$404,0)),""))</f>
        <v/>
      </c>
      <c r="T106" s="2" t="str">
        <f t="array" ref="T106">IF($A106="","",IFERROR(INDEX('04_Property_Economics'!$AZ$5:$AZ$404,MATCH($A106,'04_Property_Economics'!$AX$5:$AX$404,0)),""))</f>
        <v/>
      </c>
    </row>
    <row r="107" ht="15.75" customHeight="1">
      <c r="A107" s="2" t="str">
        <f t="shared" si="1"/>
        <v/>
      </c>
      <c r="B107" s="2" t="str">
        <f t="array" ref="B107">IF($A107="","",IFERROR(INDEX('04_Property_Economics'!$B$5:$B$404,MATCH($A107,'04_Property_Economics'!$AX$5:$AX$404,0)),""))</f>
        <v/>
      </c>
      <c r="C107" s="2" t="str">
        <f t="array" ref="C107">IF($A107="","",IFERROR(INDEX('04_Property_Economics'!$C$5:$C$404,MATCH($A107,'04_Property_Economics'!$AX$5:$AX$404,0)),""))</f>
        <v/>
      </c>
      <c r="D107" s="24" t="str">
        <f t="array" ref="D107">IF($A107="","",IFERROR(INDEX('04_Property_Economics'!$H$5:$H$404,MATCH($A107,'04_Property_Economics'!$AX$5:$AX$404,0)),""))</f>
        <v/>
      </c>
      <c r="E107" s="25" t="str">
        <f t="array" ref="E107">IF($A107="","",IFERROR(INDEX('04_Property_Economics'!$I$5:$I$404,MATCH($A107,'04_Property_Economics'!$AX$5:$AX$404,0)),""))</f>
        <v/>
      </c>
      <c r="F107" s="25" t="str">
        <f t="array" ref="F107">IF($A107="","",IFERROR(INDEX('04_Property_Economics'!$J$5:$J$404,MATCH($A107,'04_Property_Economics'!$AX$5:$AX$404,0)),""))</f>
        <v/>
      </c>
      <c r="G107" s="26" t="str">
        <f t="array" ref="G107">IF($A107="","",IFERROR(INDEX('04_Property_Economics'!$AC$5:$AC$404,MATCH($A107,'04_Property_Economics'!$AX$5:$AX$404,0)),""))</f>
        <v/>
      </c>
      <c r="H107" s="24" t="str">
        <f t="array" ref="H107">IF($A107="","",IFERROR(INDEX('04_Property_Economics'!$AD$5:$AD$404,MATCH($A107,'04_Property_Economics'!$AX$5:$AX$404,0)),""))</f>
        <v/>
      </c>
      <c r="I107" s="24" t="str">
        <f t="array" ref="I107">IF($A107="","",IFERROR(INDEX('04_Property_Economics'!$AH$5:$AH$404,MATCH($A107,'04_Property_Economics'!$AX$5:$AX$404,0)),""))</f>
        <v/>
      </c>
      <c r="J107" s="24" t="str">
        <f t="array" ref="J107">IF($A107="","",IFERROR(INDEX('04_Property_Economics'!$AI$5:$AI$404,MATCH($A107,'04_Property_Economics'!$AX$5:$AX$404,0)),""))</f>
        <v/>
      </c>
      <c r="K107" s="24" t="str">
        <f t="array" ref="K107">IF($A107="","",IFERROR(INDEX('04_Property_Economics'!$AJ$5:$AJ$404,MATCH($A107,'04_Property_Economics'!$AX$5:$AX$404,0)),""))</f>
        <v/>
      </c>
      <c r="L107" s="24" t="str">
        <f t="array" ref="L107">IF($A107="","",IFERROR(INDEX('04_Property_Economics'!$AF$5:$AF$404,MATCH($A107,'04_Property_Economics'!$AX$5:$AX$404,0)),""))</f>
        <v/>
      </c>
      <c r="M107" s="24" t="str">
        <f t="array" ref="M107">IF($A107="","",IFERROR(INDEX('04_Property_Economics'!$U$5:$U$404,MATCH($A107,'04_Property_Economics'!$AX$5:$AX$404,0)),""))</f>
        <v/>
      </c>
      <c r="N107" s="24" t="str">
        <f t="array" ref="N107">IF($A107="","",IFERROR(INDEX('04_Property_Economics'!$W$5:$W$404,MATCH($A107,'04_Property_Economics'!$AX$5:$AX$404,0)),""))</f>
        <v/>
      </c>
      <c r="O107" s="24" t="str">
        <f t="shared" si="2"/>
        <v/>
      </c>
      <c r="P107" s="24" t="str">
        <f t="array" ref="P107">IF($A107="","",IFERROR(INDEX('04_Property_Economics'!$S$5:$S$404,MATCH($A107,'04_Property_Economics'!$AX$5:$AX$404,0)),""))</f>
        <v/>
      </c>
      <c r="Q107" s="24" t="str">
        <f t="array" ref="Q107">IF($A107="","",IFERROR(INDEX('04_Property_Economics'!$AQ$5:$AQ$404,MATCH($A107,'04_Property_Economics'!$AX$5:$AX$404,0)),""))</f>
        <v/>
      </c>
      <c r="R107" s="27" t="str">
        <f t="array" ref="R107">IF($A107="","",IFERROR(INDEX('04_Property_Economics'!$AR$5:$AR$404,MATCH($A107,'04_Property_Economics'!$AX$5:$AX$404,0)),""))</f>
        <v/>
      </c>
      <c r="S107" s="2" t="str">
        <f t="array" ref="S107">IF($A107="","",IFERROR(INDEX('04_Property_Economics'!$AS$5:$AS$404,MATCH($A107,'04_Property_Economics'!$AX$5:$AX$404,0)),""))</f>
        <v/>
      </c>
      <c r="T107" s="2" t="str">
        <f t="array" ref="T107">IF($A107="","",IFERROR(INDEX('04_Property_Economics'!$AZ$5:$AZ$404,MATCH($A107,'04_Property_Economics'!$AX$5:$AX$404,0)),""))</f>
        <v/>
      </c>
    </row>
    <row r="108" ht="15.75" customHeight="1">
      <c r="A108" s="2" t="str">
        <f t="shared" si="1"/>
        <v/>
      </c>
      <c r="B108" s="2" t="str">
        <f t="array" ref="B108">IF($A108="","",IFERROR(INDEX('04_Property_Economics'!$B$5:$B$404,MATCH($A108,'04_Property_Economics'!$AX$5:$AX$404,0)),""))</f>
        <v/>
      </c>
      <c r="C108" s="2" t="str">
        <f t="array" ref="C108">IF($A108="","",IFERROR(INDEX('04_Property_Economics'!$C$5:$C$404,MATCH($A108,'04_Property_Economics'!$AX$5:$AX$404,0)),""))</f>
        <v/>
      </c>
      <c r="D108" s="24" t="str">
        <f t="array" ref="D108">IF($A108="","",IFERROR(INDEX('04_Property_Economics'!$H$5:$H$404,MATCH($A108,'04_Property_Economics'!$AX$5:$AX$404,0)),""))</f>
        <v/>
      </c>
      <c r="E108" s="25" t="str">
        <f t="array" ref="E108">IF($A108="","",IFERROR(INDEX('04_Property_Economics'!$I$5:$I$404,MATCH($A108,'04_Property_Economics'!$AX$5:$AX$404,0)),""))</f>
        <v/>
      </c>
      <c r="F108" s="25" t="str">
        <f t="array" ref="F108">IF($A108="","",IFERROR(INDEX('04_Property_Economics'!$J$5:$J$404,MATCH($A108,'04_Property_Economics'!$AX$5:$AX$404,0)),""))</f>
        <v/>
      </c>
      <c r="G108" s="26" t="str">
        <f t="array" ref="G108">IF($A108="","",IFERROR(INDEX('04_Property_Economics'!$AC$5:$AC$404,MATCH($A108,'04_Property_Economics'!$AX$5:$AX$404,0)),""))</f>
        <v/>
      </c>
      <c r="H108" s="24" t="str">
        <f t="array" ref="H108">IF($A108="","",IFERROR(INDEX('04_Property_Economics'!$AD$5:$AD$404,MATCH($A108,'04_Property_Economics'!$AX$5:$AX$404,0)),""))</f>
        <v/>
      </c>
      <c r="I108" s="24" t="str">
        <f t="array" ref="I108">IF($A108="","",IFERROR(INDEX('04_Property_Economics'!$AH$5:$AH$404,MATCH($A108,'04_Property_Economics'!$AX$5:$AX$404,0)),""))</f>
        <v/>
      </c>
      <c r="J108" s="24" t="str">
        <f t="array" ref="J108">IF($A108="","",IFERROR(INDEX('04_Property_Economics'!$AI$5:$AI$404,MATCH($A108,'04_Property_Economics'!$AX$5:$AX$404,0)),""))</f>
        <v/>
      </c>
      <c r="K108" s="24" t="str">
        <f t="array" ref="K108">IF($A108="","",IFERROR(INDEX('04_Property_Economics'!$AJ$5:$AJ$404,MATCH($A108,'04_Property_Economics'!$AX$5:$AX$404,0)),""))</f>
        <v/>
      </c>
      <c r="L108" s="24" t="str">
        <f t="array" ref="L108">IF($A108="","",IFERROR(INDEX('04_Property_Economics'!$AF$5:$AF$404,MATCH($A108,'04_Property_Economics'!$AX$5:$AX$404,0)),""))</f>
        <v/>
      </c>
      <c r="M108" s="24" t="str">
        <f t="array" ref="M108">IF($A108="","",IFERROR(INDEX('04_Property_Economics'!$U$5:$U$404,MATCH($A108,'04_Property_Economics'!$AX$5:$AX$404,0)),""))</f>
        <v/>
      </c>
      <c r="N108" s="24" t="str">
        <f t="array" ref="N108">IF($A108="","",IFERROR(INDEX('04_Property_Economics'!$W$5:$W$404,MATCH($A108,'04_Property_Economics'!$AX$5:$AX$404,0)),""))</f>
        <v/>
      </c>
      <c r="O108" s="24" t="str">
        <f t="shared" si="2"/>
        <v/>
      </c>
      <c r="P108" s="24" t="str">
        <f t="array" ref="P108">IF($A108="","",IFERROR(INDEX('04_Property_Economics'!$S$5:$S$404,MATCH($A108,'04_Property_Economics'!$AX$5:$AX$404,0)),""))</f>
        <v/>
      </c>
      <c r="Q108" s="24" t="str">
        <f t="array" ref="Q108">IF($A108="","",IFERROR(INDEX('04_Property_Economics'!$AQ$5:$AQ$404,MATCH($A108,'04_Property_Economics'!$AX$5:$AX$404,0)),""))</f>
        <v/>
      </c>
      <c r="R108" s="27" t="str">
        <f t="array" ref="R108">IF($A108="","",IFERROR(INDEX('04_Property_Economics'!$AR$5:$AR$404,MATCH($A108,'04_Property_Economics'!$AX$5:$AX$404,0)),""))</f>
        <v/>
      </c>
      <c r="S108" s="2" t="str">
        <f t="array" ref="S108">IF($A108="","",IFERROR(INDEX('04_Property_Economics'!$AS$5:$AS$404,MATCH($A108,'04_Property_Economics'!$AX$5:$AX$404,0)),""))</f>
        <v/>
      </c>
      <c r="T108" s="2" t="str">
        <f t="array" ref="T108">IF($A108="","",IFERROR(INDEX('04_Property_Economics'!$AZ$5:$AZ$404,MATCH($A108,'04_Property_Economics'!$AX$5:$AX$404,0)),""))</f>
        <v/>
      </c>
    </row>
    <row r="109" ht="15.75" customHeight="1">
      <c r="A109" s="2" t="str">
        <f t="shared" si="1"/>
        <v/>
      </c>
      <c r="B109" s="2" t="str">
        <f t="array" ref="B109">IF($A109="","",IFERROR(INDEX('04_Property_Economics'!$B$5:$B$404,MATCH($A109,'04_Property_Economics'!$AX$5:$AX$404,0)),""))</f>
        <v/>
      </c>
      <c r="C109" s="2" t="str">
        <f t="array" ref="C109">IF($A109="","",IFERROR(INDEX('04_Property_Economics'!$C$5:$C$404,MATCH($A109,'04_Property_Economics'!$AX$5:$AX$404,0)),""))</f>
        <v/>
      </c>
      <c r="D109" s="24" t="str">
        <f t="array" ref="D109">IF($A109="","",IFERROR(INDEX('04_Property_Economics'!$H$5:$H$404,MATCH($A109,'04_Property_Economics'!$AX$5:$AX$404,0)),""))</f>
        <v/>
      </c>
      <c r="E109" s="25" t="str">
        <f t="array" ref="E109">IF($A109="","",IFERROR(INDEX('04_Property_Economics'!$I$5:$I$404,MATCH($A109,'04_Property_Economics'!$AX$5:$AX$404,0)),""))</f>
        <v/>
      </c>
      <c r="F109" s="25" t="str">
        <f t="array" ref="F109">IF($A109="","",IFERROR(INDEX('04_Property_Economics'!$J$5:$J$404,MATCH($A109,'04_Property_Economics'!$AX$5:$AX$404,0)),""))</f>
        <v/>
      </c>
      <c r="G109" s="26" t="str">
        <f t="array" ref="G109">IF($A109="","",IFERROR(INDEX('04_Property_Economics'!$AC$5:$AC$404,MATCH($A109,'04_Property_Economics'!$AX$5:$AX$404,0)),""))</f>
        <v/>
      </c>
      <c r="H109" s="24" t="str">
        <f t="array" ref="H109">IF($A109="","",IFERROR(INDEX('04_Property_Economics'!$AD$5:$AD$404,MATCH($A109,'04_Property_Economics'!$AX$5:$AX$404,0)),""))</f>
        <v/>
      </c>
      <c r="I109" s="24" t="str">
        <f t="array" ref="I109">IF($A109="","",IFERROR(INDEX('04_Property_Economics'!$AH$5:$AH$404,MATCH($A109,'04_Property_Economics'!$AX$5:$AX$404,0)),""))</f>
        <v/>
      </c>
      <c r="J109" s="24" t="str">
        <f t="array" ref="J109">IF($A109="","",IFERROR(INDEX('04_Property_Economics'!$AI$5:$AI$404,MATCH($A109,'04_Property_Economics'!$AX$5:$AX$404,0)),""))</f>
        <v/>
      </c>
      <c r="K109" s="24" t="str">
        <f t="array" ref="K109">IF($A109="","",IFERROR(INDEX('04_Property_Economics'!$AJ$5:$AJ$404,MATCH($A109,'04_Property_Economics'!$AX$5:$AX$404,0)),""))</f>
        <v/>
      </c>
      <c r="L109" s="24" t="str">
        <f t="array" ref="L109">IF($A109="","",IFERROR(INDEX('04_Property_Economics'!$AF$5:$AF$404,MATCH($A109,'04_Property_Economics'!$AX$5:$AX$404,0)),""))</f>
        <v/>
      </c>
      <c r="M109" s="24" t="str">
        <f t="array" ref="M109">IF($A109="","",IFERROR(INDEX('04_Property_Economics'!$U$5:$U$404,MATCH($A109,'04_Property_Economics'!$AX$5:$AX$404,0)),""))</f>
        <v/>
      </c>
      <c r="N109" s="24" t="str">
        <f t="array" ref="N109">IF($A109="","",IFERROR(INDEX('04_Property_Economics'!$W$5:$W$404,MATCH($A109,'04_Property_Economics'!$AX$5:$AX$404,0)),""))</f>
        <v/>
      </c>
      <c r="O109" s="24" t="str">
        <f t="shared" si="2"/>
        <v/>
      </c>
      <c r="P109" s="24" t="str">
        <f t="array" ref="P109">IF($A109="","",IFERROR(INDEX('04_Property_Economics'!$S$5:$S$404,MATCH($A109,'04_Property_Economics'!$AX$5:$AX$404,0)),""))</f>
        <v/>
      </c>
      <c r="Q109" s="24" t="str">
        <f t="array" ref="Q109">IF($A109="","",IFERROR(INDEX('04_Property_Economics'!$AQ$5:$AQ$404,MATCH($A109,'04_Property_Economics'!$AX$5:$AX$404,0)),""))</f>
        <v/>
      </c>
      <c r="R109" s="27" t="str">
        <f t="array" ref="R109">IF($A109="","",IFERROR(INDEX('04_Property_Economics'!$AR$5:$AR$404,MATCH($A109,'04_Property_Economics'!$AX$5:$AX$404,0)),""))</f>
        <v/>
      </c>
      <c r="S109" s="2" t="str">
        <f t="array" ref="S109">IF($A109="","",IFERROR(INDEX('04_Property_Economics'!$AS$5:$AS$404,MATCH($A109,'04_Property_Economics'!$AX$5:$AX$404,0)),""))</f>
        <v/>
      </c>
      <c r="T109" s="2" t="str">
        <f t="array" ref="T109">IF($A109="","",IFERROR(INDEX('04_Property_Economics'!$AZ$5:$AZ$404,MATCH($A109,'04_Property_Economics'!$AX$5:$AX$404,0)),""))</f>
        <v/>
      </c>
    </row>
    <row r="110" ht="15.75" customHeight="1">
      <c r="A110" s="2" t="str">
        <f t="shared" si="1"/>
        <v/>
      </c>
      <c r="B110" s="2" t="str">
        <f t="array" ref="B110">IF($A110="","",IFERROR(INDEX('04_Property_Economics'!$B$5:$B$404,MATCH($A110,'04_Property_Economics'!$AX$5:$AX$404,0)),""))</f>
        <v/>
      </c>
      <c r="C110" s="2" t="str">
        <f t="array" ref="C110">IF($A110="","",IFERROR(INDEX('04_Property_Economics'!$C$5:$C$404,MATCH($A110,'04_Property_Economics'!$AX$5:$AX$404,0)),""))</f>
        <v/>
      </c>
      <c r="D110" s="24" t="str">
        <f t="array" ref="D110">IF($A110="","",IFERROR(INDEX('04_Property_Economics'!$H$5:$H$404,MATCH($A110,'04_Property_Economics'!$AX$5:$AX$404,0)),""))</f>
        <v/>
      </c>
      <c r="E110" s="25" t="str">
        <f t="array" ref="E110">IF($A110="","",IFERROR(INDEX('04_Property_Economics'!$I$5:$I$404,MATCH($A110,'04_Property_Economics'!$AX$5:$AX$404,0)),""))</f>
        <v/>
      </c>
      <c r="F110" s="25" t="str">
        <f t="array" ref="F110">IF($A110="","",IFERROR(INDEX('04_Property_Economics'!$J$5:$J$404,MATCH($A110,'04_Property_Economics'!$AX$5:$AX$404,0)),""))</f>
        <v/>
      </c>
      <c r="G110" s="26" t="str">
        <f t="array" ref="G110">IF($A110="","",IFERROR(INDEX('04_Property_Economics'!$AC$5:$AC$404,MATCH($A110,'04_Property_Economics'!$AX$5:$AX$404,0)),""))</f>
        <v/>
      </c>
      <c r="H110" s="24" t="str">
        <f t="array" ref="H110">IF($A110="","",IFERROR(INDEX('04_Property_Economics'!$AD$5:$AD$404,MATCH($A110,'04_Property_Economics'!$AX$5:$AX$404,0)),""))</f>
        <v/>
      </c>
      <c r="I110" s="24" t="str">
        <f t="array" ref="I110">IF($A110="","",IFERROR(INDEX('04_Property_Economics'!$AH$5:$AH$404,MATCH($A110,'04_Property_Economics'!$AX$5:$AX$404,0)),""))</f>
        <v/>
      </c>
      <c r="J110" s="24" t="str">
        <f t="array" ref="J110">IF($A110="","",IFERROR(INDEX('04_Property_Economics'!$AI$5:$AI$404,MATCH($A110,'04_Property_Economics'!$AX$5:$AX$404,0)),""))</f>
        <v/>
      </c>
      <c r="K110" s="24" t="str">
        <f t="array" ref="K110">IF($A110="","",IFERROR(INDEX('04_Property_Economics'!$AJ$5:$AJ$404,MATCH($A110,'04_Property_Economics'!$AX$5:$AX$404,0)),""))</f>
        <v/>
      </c>
      <c r="L110" s="24" t="str">
        <f t="array" ref="L110">IF($A110="","",IFERROR(INDEX('04_Property_Economics'!$AF$5:$AF$404,MATCH($A110,'04_Property_Economics'!$AX$5:$AX$404,0)),""))</f>
        <v/>
      </c>
      <c r="M110" s="24" t="str">
        <f t="array" ref="M110">IF($A110="","",IFERROR(INDEX('04_Property_Economics'!$U$5:$U$404,MATCH($A110,'04_Property_Economics'!$AX$5:$AX$404,0)),""))</f>
        <v/>
      </c>
      <c r="N110" s="24" t="str">
        <f t="array" ref="N110">IF($A110="","",IFERROR(INDEX('04_Property_Economics'!$W$5:$W$404,MATCH($A110,'04_Property_Economics'!$AX$5:$AX$404,0)),""))</f>
        <v/>
      </c>
      <c r="O110" s="24" t="str">
        <f t="shared" si="2"/>
        <v/>
      </c>
      <c r="P110" s="24" t="str">
        <f t="array" ref="P110">IF($A110="","",IFERROR(INDEX('04_Property_Economics'!$S$5:$S$404,MATCH($A110,'04_Property_Economics'!$AX$5:$AX$404,0)),""))</f>
        <v/>
      </c>
      <c r="Q110" s="24" t="str">
        <f t="array" ref="Q110">IF($A110="","",IFERROR(INDEX('04_Property_Economics'!$AQ$5:$AQ$404,MATCH($A110,'04_Property_Economics'!$AX$5:$AX$404,0)),""))</f>
        <v/>
      </c>
      <c r="R110" s="27" t="str">
        <f t="array" ref="R110">IF($A110="","",IFERROR(INDEX('04_Property_Economics'!$AR$5:$AR$404,MATCH($A110,'04_Property_Economics'!$AX$5:$AX$404,0)),""))</f>
        <v/>
      </c>
      <c r="S110" s="2" t="str">
        <f t="array" ref="S110">IF($A110="","",IFERROR(INDEX('04_Property_Economics'!$AS$5:$AS$404,MATCH($A110,'04_Property_Economics'!$AX$5:$AX$404,0)),""))</f>
        <v/>
      </c>
      <c r="T110" s="2" t="str">
        <f t="array" ref="T110">IF($A110="","",IFERROR(INDEX('04_Property_Economics'!$AZ$5:$AZ$404,MATCH($A110,'04_Property_Economics'!$AX$5:$AX$404,0)),""))</f>
        <v/>
      </c>
    </row>
    <row r="111" ht="15.75" customHeight="1">
      <c r="A111" s="2" t="str">
        <f t="shared" si="1"/>
        <v/>
      </c>
      <c r="B111" s="2" t="str">
        <f t="array" ref="B111">IF($A111="","",IFERROR(INDEX('04_Property_Economics'!$B$5:$B$404,MATCH($A111,'04_Property_Economics'!$AX$5:$AX$404,0)),""))</f>
        <v/>
      </c>
      <c r="C111" s="2" t="str">
        <f t="array" ref="C111">IF($A111="","",IFERROR(INDEX('04_Property_Economics'!$C$5:$C$404,MATCH($A111,'04_Property_Economics'!$AX$5:$AX$404,0)),""))</f>
        <v/>
      </c>
      <c r="D111" s="24" t="str">
        <f t="array" ref="D111">IF($A111="","",IFERROR(INDEX('04_Property_Economics'!$H$5:$H$404,MATCH($A111,'04_Property_Economics'!$AX$5:$AX$404,0)),""))</f>
        <v/>
      </c>
      <c r="E111" s="25" t="str">
        <f t="array" ref="E111">IF($A111="","",IFERROR(INDEX('04_Property_Economics'!$I$5:$I$404,MATCH($A111,'04_Property_Economics'!$AX$5:$AX$404,0)),""))</f>
        <v/>
      </c>
      <c r="F111" s="25" t="str">
        <f t="array" ref="F111">IF($A111="","",IFERROR(INDEX('04_Property_Economics'!$J$5:$J$404,MATCH($A111,'04_Property_Economics'!$AX$5:$AX$404,0)),""))</f>
        <v/>
      </c>
      <c r="G111" s="26" t="str">
        <f t="array" ref="G111">IF($A111="","",IFERROR(INDEX('04_Property_Economics'!$AC$5:$AC$404,MATCH($A111,'04_Property_Economics'!$AX$5:$AX$404,0)),""))</f>
        <v/>
      </c>
      <c r="H111" s="24" t="str">
        <f t="array" ref="H111">IF($A111="","",IFERROR(INDEX('04_Property_Economics'!$AD$5:$AD$404,MATCH($A111,'04_Property_Economics'!$AX$5:$AX$404,0)),""))</f>
        <v/>
      </c>
      <c r="I111" s="24" t="str">
        <f t="array" ref="I111">IF($A111="","",IFERROR(INDEX('04_Property_Economics'!$AH$5:$AH$404,MATCH($A111,'04_Property_Economics'!$AX$5:$AX$404,0)),""))</f>
        <v/>
      </c>
      <c r="J111" s="24" t="str">
        <f t="array" ref="J111">IF($A111="","",IFERROR(INDEX('04_Property_Economics'!$AI$5:$AI$404,MATCH($A111,'04_Property_Economics'!$AX$5:$AX$404,0)),""))</f>
        <v/>
      </c>
      <c r="K111" s="24" t="str">
        <f t="array" ref="K111">IF($A111="","",IFERROR(INDEX('04_Property_Economics'!$AJ$5:$AJ$404,MATCH($A111,'04_Property_Economics'!$AX$5:$AX$404,0)),""))</f>
        <v/>
      </c>
      <c r="L111" s="24" t="str">
        <f t="array" ref="L111">IF($A111="","",IFERROR(INDEX('04_Property_Economics'!$AF$5:$AF$404,MATCH($A111,'04_Property_Economics'!$AX$5:$AX$404,0)),""))</f>
        <v/>
      </c>
      <c r="M111" s="24" t="str">
        <f t="array" ref="M111">IF($A111="","",IFERROR(INDEX('04_Property_Economics'!$U$5:$U$404,MATCH($A111,'04_Property_Economics'!$AX$5:$AX$404,0)),""))</f>
        <v/>
      </c>
      <c r="N111" s="24" t="str">
        <f t="array" ref="N111">IF($A111="","",IFERROR(INDEX('04_Property_Economics'!$W$5:$W$404,MATCH($A111,'04_Property_Economics'!$AX$5:$AX$404,0)),""))</f>
        <v/>
      </c>
      <c r="O111" s="24" t="str">
        <f t="shared" si="2"/>
        <v/>
      </c>
      <c r="P111" s="24" t="str">
        <f t="array" ref="P111">IF($A111="","",IFERROR(INDEX('04_Property_Economics'!$S$5:$S$404,MATCH($A111,'04_Property_Economics'!$AX$5:$AX$404,0)),""))</f>
        <v/>
      </c>
      <c r="Q111" s="24" t="str">
        <f t="array" ref="Q111">IF($A111="","",IFERROR(INDEX('04_Property_Economics'!$AQ$5:$AQ$404,MATCH($A111,'04_Property_Economics'!$AX$5:$AX$404,0)),""))</f>
        <v/>
      </c>
      <c r="R111" s="27" t="str">
        <f t="array" ref="R111">IF($A111="","",IFERROR(INDEX('04_Property_Economics'!$AR$5:$AR$404,MATCH($A111,'04_Property_Economics'!$AX$5:$AX$404,0)),""))</f>
        <v/>
      </c>
      <c r="S111" s="2" t="str">
        <f t="array" ref="S111">IF($A111="","",IFERROR(INDEX('04_Property_Economics'!$AS$5:$AS$404,MATCH($A111,'04_Property_Economics'!$AX$5:$AX$404,0)),""))</f>
        <v/>
      </c>
      <c r="T111" s="2" t="str">
        <f t="array" ref="T111">IF($A111="","",IFERROR(INDEX('04_Property_Economics'!$AZ$5:$AZ$404,MATCH($A111,'04_Property_Economics'!$AX$5:$AX$404,0)),""))</f>
        <v/>
      </c>
    </row>
    <row r="112" ht="15.75" customHeight="1">
      <c r="A112" s="2" t="str">
        <f t="shared" si="1"/>
        <v/>
      </c>
      <c r="B112" s="2" t="str">
        <f t="array" ref="B112">IF($A112="","",IFERROR(INDEX('04_Property_Economics'!$B$5:$B$404,MATCH($A112,'04_Property_Economics'!$AX$5:$AX$404,0)),""))</f>
        <v/>
      </c>
      <c r="C112" s="2" t="str">
        <f t="array" ref="C112">IF($A112="","",IFERROR(INDEX('04_Property_Economics'!$C$5:$C$404,MATCH($A112,'04_Property_Economics'!$AX$5:$AX$404,0)),""))</f>
        <v/>
      </c>
      <c r="D112" s="24" t="str">
        <f t="array" ref="D112">IF($A112="","",IFERROR(INDEX('04_Property_Economics'!$H$5:$H$404,MATCH($A112,'04_Property_Economics'!$AX$5:$AX$404,0)),""))</f>
        <v/>
      </c>
      <c r="E112" s="25" t="str">
        <f t="array" ref="E112">IF($A112="","",IFERROR(INDEX('04_Property_Economics'!$I$5:$I$404,MATCH($A112,'04_Property_Economics'!$AX$5:$AX$404,0)),""))</f>
        <v/>
      </c>
      <c r="F112" s="25" t="str">
        <f t="array" ref="F112">IF($A112="","",IFERROR(INDEX('04_Property_Economics'!$J$5:$J$404,MATCH($A112,'04_Property_Economics'!$AX$5:$AX$404,0)),""))</f>
        <v/>
      </c>
      <c r="G112" s="26" t="str">
        <f t="array" ref="G112">IF($A112="","",IFERROR(INDEX('04_Property_Economics'!$AC$5:$AC$404,MATCH($A112,'04_Property_Economics'!$AX$5:$AX$404,0)),""))</f>
        <v/>
      </c>
      <c r="H112" s="24" t="str">
        <f t="array" ref="H112">IF($A112="","",IFERROR(INDEX('04_Property_Economics'!$AD$5:$AD$404,MATCH($A112,'04_Property_Economics'!$AX$5:$AX$404,0)),""))</f>
        <v/>
      </c>
      <c r="I112" s="24" t="str">
        <f t="array" ref="I112">IF($A112="","",IFERROR(INDEX('04_Property_Economics'!$AH$5:$AH$404,MATCH($A112,'04_Property_Economics'!$AX$5:$AX$404,0)),""))</f>
        <v/>
      </c>
      <c r="J112" s="24" t="str">
        <f t="array" ref="J112">IF($A112="","",IFERROR(INDEX('04_Property_Economics'!$AI$5:$AI$404,MATCH($A112,'04_Property_Economics'!$AX$5:$AX$404,0)),""))</f>
        <v/>
      </c>
      <c r="K112" s="24" t="str">
        <f t="array" ref="K112">IF($A112="","",IFERROR(INDEX('04_Property_Economics'!$AJ$5:$AJ$404,MATCH($A112,'04_Property_Economics'!$AX$5:$AX$404,0)),""))</f>
        <v/>
      </c>
      <c r="L112" s="24" t="str">
        <f t="array" ref="L112">IF($A112="","",IFERROR(INDEX('04_Property_Economics'!$AF$5:$AF$404,MATCH($A112,'04_Property_Economics'!$AX$5:$AX$404,0)),""))</f>
        <v/>
      </c>
      <c r="M112" s="24" t="str">
        <f t="array" ref="M112">IF($A112="","",IFERROR(INDEX('04_Property_Economics'!$U$5:$U$404,MATCH($A112,'04_Property_Economics'!$AX$5:$AX$404,0)),""))</f>
        <v/>
      </c>
      <c r="N112" s="24" t="str">
        <f t="array" ref="N112">IF($A112="","",IFERROR(INDEX('04_Property_Economics'!$W$5:$W$404,MATCH($A112,'04_Property_Economics'!$AX$5:$AX$404,0)),""))</f>
        <v/>
      </c>
      <c r="O112" s="24" t="str">
        <f t="shared" si="2"/>
        <v/>
      </c>
      <c r="P112" s="24" t="str">
        <f t="array" ref="P112">IF($A112="","",IFERROR(INDEX('04_Property_Economics'!$S$5:$S$404,MATCH($A112,'04_Property_Economics'!$AX$5:$AX$404,0)),""))</f>
        <v/>
      </c>
      <c r="Q112" s="24" t="str">
        <f t="array" ref="Q112">IF($A112="","",IFERROR(INDEX('04_Property_Economics'!$AQ$5:$AQ$404,MATCH($A112,'04_Property_Economics'!$AX$5:$AX$404,0)),""))</f>
        <v/>
      </c>
      <c r="R112" s="27" t="str">
        <f t="array" ref="R112">IF($A112="","",IFERROR(INDEX('04_Property_Economics'!$AR$5:$AR$404,MATCH($A112,'04_Property_Economics'!$AX$5:$AX$404,0)),""))</f>
        <v/>
      </c>
      <c r="S112" s="2" t="str">
        <f t="array" ref="S112">IF($A112="","",IFERROR(INDEX('04_Property_Economics'!$AS$5:$AS$404,MATCH($A112,'04_Property_Economics'!$AX$5:$AX$404,0)),""))</f>
        <v/>
      </c>
      <c r="T112" s="2" t="str">
        <f t="array" ref="T112">IF($A112="","",IFERROR(INDEX('04_Property_Economics'!$AZ$5:$AZ$404,MATCH($A112,'04_Property_Economics'!$AX$5:$AX$404,0)),""))</f>
        <v/>
      </c>
    </row>
    <row r="113" ht="15.75" customHeight="1">
      <c r="A113" s="2" t="str">
        <f t="shared" si="1"/>
        <v/>
      </c>
      <c r="B113" s="2" t="str">
        <f t="array" ref="B113">IF($A113="","",IFERROR(INDEX('04_Property_Economics'!$B$5:$B$404,MATCH($A113,'04_Property_Economics'!$AX$5:$AX$404,0)),""))</f>
        <v/>
      </c>
      <c r="C113" s="2" t="str">
        <f t="array" ref="C113">IF($A113="","",IFERROR(INDEX('04_Property_Economics'!$C$5:$C$404,MATCH($A113,'04_Property_Economics'!$AX$5:$AX$404,0)),""))</f>
        <v/>
      </c>
      <c r="D113" s="24" t="str">
        <f t="array" ref="D113">IF($A113="","",IFERROR(INDEX('04_Property_Economics'!$H$5:$H$404,MATCH($A113,'04_Property_Economics'!$AX$5:$AX$404,0)),""))</f>
        <v/>
      </c>
      <c r="E113" s="25" t="str">
        <f t="array" ref="E113">IF($A113="","",IFERROR(INDEX('04_Property_Economics'!$I$5:$I$404,MATCH($A113,'04_Property_Economics'!$AX$5:$AX$404,0)),""))</f>
        <v/>
      </c>
      <c r="F113" s="25" t="str">
        <f t="array" ref="F113">IF($A113="","",IFERROR(INDEX('04_Property_Economics'!$J$5:$J$404,MATCH($A113,'04_Property_Economics'!$AX$5:$AX$404,0)),""))</f>
        <v/>
      </c>
      <c r="G113" s="26" t="str">
        <f t="array" ref="G113">IF($A113="","",IFERROR(INDEX('04_Property_Economics'!$AC$5:$AC$404,MATCH($A113,'04_Property_Economics'!$AX$5:$AX$404,0)),""))</f>
        <v/>
      </c>
      <c r="H113" s="24" t="str">
        <f t="array" ref="H113">IF($A113="","",IFERROR(INDEX('04_Property_Economics'!$AD$5:$AD$404,MATCH($A113,'04_Property_Economics'!$AX$5:$AX$404,0)),""))</f>
        <v/>
      </c>
      <c r="I113" s="24" t="str">
        <f t="array" ref="I113">IF($A113="","",IFERROR(INDEX('04_Property_Economics'!$AH$5:$AH$404,MATCH($A113,'04_Property_Economics'!$AX$5:$AX$404,0)),""))</f>
        <v/>
      </c>
      <c r="J113" s="24" t="str">
        <f t="array" ref="J113">IF($A113="","",IFERROR(INDEX('04_Property_Economics'!$AI$5:$AI$404,MATCH($A113,'04_Property_Economics'!$AX$5:$AX$404,0)),""))</f>
        <v/>
      </c>
      <c r="K113" s="24" t="str">
        <f t="array" ref="K113">IF($A113="","",IFERROR(INDEX('04_Property_Economics'!$AJ$5:$AJ$404,MATCH($A113,'04_Property_Economics'!$AX$5:$AX$404,0)),""))</f>
        <v/>
      </c>
      <c r="L113" s="24" t="str">
        <f t="array" ref="L113">IF($A113="","",IFERROR(INDEX('04_Property_Economics'!$AF$5:$AF$404,MATCH($A113,'04_Property_Economics'!$AX$5:$AX$404,0)),""))</f>
        <v/>
      </c>
      <c r="M113" s="24" t="str">
        <f t="array" ref="M113">IF($A113="","",IFERROR(INDEX('04_Property_Economics'!$U$5:$U$404,MATCH($A113,'04_Property_Economics'!$AX$5:$AX$404,0)),""))</f>
        <v/>
      </c>
      <c r="N113" s="24" t="str">
        <f t="array" ref="N113">IF($A113="","",IFERROR(INDEX('04_Property_Economics'!$W$5:$W$404,MATCH($A113,'04_Property_Economics'!$AX$5:$AX$404,0)),""))</f>
        <v/>
      </c>
      <c r="O113" s="24" t="str">
        <f t="shared" si="2"/>
        <v/>
      </c>
      <c r="P113" s="24" t="str">
        <f t="array" ref="P113">IF($A113="","",IFERROR(INDEX('04_Property_Economics'!$S$5:$S$404,MATCH($A113,'04_Property_Economics'!$AX$5:$AX$404,0)),""))</f>
        <v/>
      </c>
      <c r="Q113" s="24" t="str">
        <f t="array" ref="Q113">IF($A113="","",IFERROR(INDEX('04_Property_Economics'!$AQ$5:$AQ$404,MATCH($A113,'04_Property_Economics'!$AX$5:$AX$404,0)),""))</f>
        <v/>
      </c>
      <c r="R113" s="27" t="str">
        <f t="array" ref="R113">IF($A113="","",IFERROR(INDEX('04_Property_Economics'!$AR$5:$AR$404,MATCH($A113,'04_Property_Economics'!$AX$5:$AX$404,0)),""))</f>
        <v/>
      </c>
      <c r="S113" s="2" t="str">
        <f t="array" ref="S113">IF($A113="","",IFERROR(INDEX('04_Property_Economics'!$AS$5:$AS$404,MATCH($A113,'04_Property_Economics'!$AX$5:$AX$404,0)),""))</f>
        <v/>
      </c>
      <c r="T113" s="2" t="str">
        <f t="array" ref="T113">IF($A113="","",IFERROR(INDEX('04_Property_Economics'!$AZ$5:$AZ$404,MATCH($A113,'04_Property_Economics'!$AX$5:$AX$404,0)),""))</f>
        <v/>
      </c>
    </row>
    <row r="114" ht="15.75" customHeight="1">
      <c r="A114" s="2" t="str">
        <f t="shared" si="1"/>
        <v/>
      </c>
      <c r="B114" s="2" t="str">
        <f t="array" ref="B114">IF($A114="","",IFERROR(INDEX('04_Property_Economics'!$B$5:$B$404,MATCH($A114,'04_Property_Economics'!$AX$5:$AX$404,0)),""))</f>
        <v/>
      </c>
      <c r="C114" s="2" t="str">
        <f t="array" ref="C114">IF($A114="","",IFERROR(INDEX('04_Property_Economics'!$C$5:$C$404,MATCH($A114,'04_Property_Economics'!$AX$5:$AX$404,0)),""))</f>
        <v/>
      </c>
      <c r="D114" s="24" t="str">
        <f t="array" ref="D114">IF($A114="","",IFERROR(INDEX('04_Property_Economics'!$H$5:$H$404,MATCH($A114,'04_Property_Economics'!$AX$5:$AX$404,0)),""))</f>
        <v/>
      </c>
      <c r="E114" s="25" t="str">
        <f t="array" ref="E114">IF($A114="","",IFERROR(INDEX('04_Property_Economics'!$I$5:$I$404,MATCH($A114,'04_Property_Economics'!$AX$5:$AX$404,0)),""))</f>
        <v/>
      </c>
      <c r="F114" s="25" t="str">
        <f t="array" ref="F114">IF($A114="","",IFERROR(INDEX('04_Property_Economics'!$J$5:$J$404,MATCH($A114,'04_Property_Economics'!$AX$5:$AX$404,0)),""))</f>
        <v/>
      </c>
      <c r="G114" s="26" t="str">
        <f t="array" ref="G114">IF($A114="","",IFERROR(INDEX('04_Property_Economics'!$AC$5:$AC$404,MATCH($A114,'04_Property_Economics'!$AX$5:$AX$404,0)),""))</f>
        <v/>
      </c>
      <c r="H114" s="24" t="str">
        <f t="array" ref="H114">IF($A114="","",IFERROR(INDEX('04_Property_Economics'!$AD$5:$AD$404,MATCH($A114,'04_Property_Economics'!$AX$5:$AX$404,0)),""))</f>
        <v/>
      </c>
      <c r="I114" s="24" t="str">
        <f t="array" ref="I114">IF($A114="","",IFERROR(INDEX('04_Property_Economics'!$AH$5:$AH$404,MATCH($A114,'04_Property_Economics'!$AX$5:$AX$404,0)),""))</f>
        <v/>
      </c>
      <c r="J114" s="24" t="str">
        <f t="array" ref="J114">IF($A114="","",IFERROR(INDEX('04_Property_Economics'!$AI$5:$AI$404,MATCH($A114,'04_Property_Economics'!$AX$5:$AX$404,0)),""))</f>
        <v/>
      </c>
      <c r="K114" s="24" t="str">
        <f t="array" ref="K114">IF($A114="","",IFERROR(INDEX('04_Property_Economics'!$AJ$5:$AJ$404,MATCH($A114,'04_Property_Economics'!$AX$5:$AX$404,0)),""))</f>
        <v/>
      </c>
      <c r="L114" s="24" t="str">
        <f t="array" ref="L114">IF($A114="","",IFERROR(INDEX('04_Property_Economics'!$AF$5:$AF$404,MATCH($A114,'04_Property_Economics'!$AX$5:$AX$404,0)),""))</f>
        <v/>
      </c>
      <c r="M114" s="24" t="str">
        <f t="array" ref="M114">IF($A114="","",IFERROR(INDEX('04_Property_Economics'!$U$5:$U$404,MATCH($A114,'04_Property_Economics'!$AX$5:$AX$404,0)),""))</f>
        <v/>
      </c>
      <c r="N114" s="24" t="str">
        <f t="array" ref="N114">IF($A114="","",IFERROR(INDEX('04_Property_Economics'!$W$5:$W$404,MATCH($A114,'04_Property_Economics'!$AX$5:$AX$404,0)),""))</f>
        <v/>
      </c>
      <c r="O114" s="24" t="str">
        <f t="shared" si="2"/>
        <v/>
      </c>
      <c r="P114" s="24" t="str">
        <f t="array" ref="P114">IF($A114="","",IFERROR(INDEX('04_Property_Economics'!$S$5:$S$404,MATCH($A114,'04_Property_Economics'!$AX$5:$AX$404,0)),""))</f>
        <v/>
      </c>
      <c r="Q114" s="24" t="str">
        <f t="array" ref="Q114">IF($A114="","",IFERROR(INDEX('04_Property_Economics'!$AQ$5:$AQ$404,MATCH($A114,'04_Property_Economics'!$AX$5:$AX$404,0)),""))</f>
        <v/>
      </c>
      <c r="R114" s="27" t="str">
        <f t="array" ref="R114">IF($A114="","",IFERROR(INDEX('04_Property_Economics'!$AR$5:$AR$404,MATCH($A114,'04_Property_Economics'!$AX$5:$AX$404,0)),""))</f>
        <v/>
      </c>
      <c r="S114" s="2" t="str">
        <f t="array" ref="S114">IF($A114="","",IFERROR(INDEX('04_Property_Economics'!$AS$5:$AS$404,MATCH($A114,'04_Property_Economics'!$AX$5:$AX$404,0)),""))</f>
        <v/>
      </c>
      <c r="T114" s="2" t="str">
        <f t="array" ref="T114">IF($A114="","",IFERROR(INDEX('04_Property_Economics'!$AZ$5:$AZ$404,MATCH($A114,'04_Property_Economics'!$AX$5:$AX$404,0)),""))</f>
        <v/>
      </c>
    </row>
    <row r="115" ht="15.75" customHeight="1">
      <c r="A115" s="2" t="str">
        <f t="shared" si="1"/>
        <v/>
      </c>
      <c r="B115" s="2" t="str">
        <f t="array" ref="B115">IF($A115="","",IFERROR(INDEX('04_Property_Economics'!$B$5:$B$404,MATCH($A115,'04_Property_Economics'!$AX$5:$AX$404,0)),""))</f>
        <v/>
      </c>
      <c r="C115" s="2" t="str">
        <f t="array" ref="C115">IF($A115="","",IFERROR(INDEX('04_Property_Economics'!$C$5:$C$404,MATCH($A115,'04_Property_Economics'!$AX$5:$AX$404,0)),""))</f>
        <v/>
      </c>
      <c r="D115" s="24" t="str">
        <f t="array" ref="D115">IF($A115="","",IFERROR(INDEX('04_Property_Economics'!$H$5:$H$404,MATCH($A115,'04_Property_Economics'!$AX$5:$AX$404,0)),""))</f>
        <v/>
      </c>
      <c r="E115" s="25" t="str">
        <f t="array" ref="E115">IF($A115="","",IFERROR(INDEX('04_Property_Economics'!$I$5:$I$404,MATCH($A115,'04_Property_Economics'!$AX$5:$AX$404,0)),""))</f>
        <v/>
      </c>
      <c r="F115" s="25" t="str">
        <f t="array" ref="F115">IF($A115="","",IFERROR(INDEX('04_Property_Economics'!$J$5:$J$404,MATCH($A115,'04_Property_Economics'!$AX$5:$AX$404,0)),""))</f>
        <v/>
      </c>
      <c r="G115" s="26" t="str">
        <f t="array" ref="G115">IF($A115="","",IFERROR(INDEX('04_Property_Economics'!$AC$5:$AC$404,MATCH($A115,'04_Property_Economics'!$AX$5:$AX$404,0)),""))</f>
        <v/>
      </c>
      <c r="H115" s="24" t="str">
        <f t="array" ref="H115">IF($A115="","",IFERROR(INDEX('04_Property_Economics'!$AD$5:$AD$404,MATCH($A115,'04_Property_Economics'!$AX$5:$AX$404,0)),""))</f>
        <v/>
      </c>
      <c r="I115" s="24" t="str">
        <f t="array" ref="I115">IF($A115="","",IFERROR(INDEX('04_Property_Economics'!$AH$5:$AH$404,MATCH($A115,'04_Property_Economics'!$AX$5:$AX$404,0)),""))</f>
        <v/>
      </c>
      <c r="J115" s="24" t="str">
        <f t="array" ref="J115">IF($A115="","",IFERROR(INDEX('04_Property_Economics'!$AI$5:$AI$404,MATCH($A115,'04_Property_Economics'!$AX$5:$AX$404,0)),""))</f>
        <v/>
      </c>
      <c r="K115" s="24" t="str">
        <f t="array" ref="K115">IF($A115="","",IFERROR(INDEX('04_Property_Economics'!$AJ$5:$AJ$404,MATCH($A115,'04_Property_Economics'!$AX$5:$AX$404,0)),""))</f>
        <v/>
      </c>
      <c r="L115" s="24" t="str">
        <f t="array" ref="L115">IF($A115="","",IFERROR(INDEX('04_Property_Economics'!$AF$5:$AF$404,MATCH($A115,'04_Property_Economics'!$AX$5:$AX$404,0)),""))</f>
        <v/>
      </c>
      <c r="M115" s="24" t="str">
        <f t="array" ref="M115">IF($A115="","",IFERROR(INDEX('04_Property_Economics'!$U$5:$U$404,MATCH($A115,'04_Property_Economics'!$AX$5:$AX$404,0)),""))</f>
        <v/>
      </c>
      <c r="N115" s="24" t="str">
        <f t="array" ref="N115">IF($A115="","",IFERROR(INDEX('04_Property_Economics'!$W$5:$W$404,MATCH($A115,'04_Property_Economics'!$AX$5:$AX$404,0)),""))</f>
        <v/>
      </c>
      <c r="O115" s="24" t="str">
        <f t="shared" si="2"/>
        <v/>
      </c>
      <c r="P115" s="24" t="str">
        <f t="array" ref="P115">IF($A115="","",IFERROR(INDEX('04_Property_Economics'!$S$5:$S$404,MATCH($A115,'04_Property_Economics'!$AX$5:$AX$404,0)),""))</f>
        <v/>
      </c>
      <c r="Q115" s="24" t="str">
        <f t="array" ref="Q115">IF($A115="","",IFERROR(INDEX('04_Property_Economics'!$AQ$5:$AQ$404,MATCH($A115,'04_Property_Economics'!$AX$5:$AX$404,0)),""))</f>
        <v/>
      </c>
      <c r="R115" s="27" t="str">
        <f t="array" ref="R115">IF($A115="","",IFERROR(INDEX('04_Property_Economics'!$AR$5:$AR$404,MATCH($A115,'04_Property_Economics'!$AX$5:$AX$404,0)),""))</f>
        <v/>
      </c>
      <c r="S115" s="2" t="str">
        <f t="array" ref="S115">IF($A115="","",IFERROR(INDEX('04_Property_Economics'!$AS$5:$AS$404,MATCH($A115,'04_Property_Economics'!$AX$5:$AX$404,0)),""))</f>
        <v/>
      </c>
      <c r="T115" s="2" t="str">
        <f t="array" ref="T115">IF($A115="","",IFERROR(INDEX('04_Property_Economics'!$AZ$5:$AZ$404,MATCH($A115,'04_Property_Economics'!$AX$5:$AX$404,0)),""))</f>
        <v/>
      </c>
    </row>
    <row r="116" ht="15.75" customHeight="1">
      <c r="A116" s="2" t="str">
        <f t="shared" si="1"/>
        <v/>
      </c>
      <c r="B116" s="2" t="str">
        <f t="array" ref="B116">IF($A116="","",IFERROR(INDEX('04_Property_Economics'!$B$5:$B$404,MATCH($A116,'04_Property_Economics'!$AX$5:$AX$404,0)),""))</f>
        <v/>
      </c>
      <c r="C116" s="2" t="str">
        <f t="array" ref="C116">IF($A116="","",IFERROR(INDEX('04_Property_Economics'!$C$5:$C$404,MATCH($A116,'04_Property_Economics'!$AX$5:$AX$404,0)),""))</f>
        <v/>
      </c>
      <c r="D116" s="24" t="str">
        <f t="array" ref="D116">IF($A116="","",IFERROR(INDEX('04_Property_Economics'!$H$5:$H$404,MATCH($A116,'04_Property_Economics'!$AX$5:$AX$404,0)),""))</f>
        <v/>
      </c>
      <c r="E116" s="25" t="str">
        <f t="array" ref="E116">IF($A116="","",IFERROR(INDEX('04_Property_Economics'!$I$5:$I$404,MATCH($A116,'04_Property_Economics'!$AX$5:$AX$404,0)),""))</f>
        <v/>
      </c>
      <c r="F116" s="25" t="str">
        <f t="array" ref="F116">IF($A116="","",IFERROR(INDEX('04_Property_Economics'!$J$5:$J$404,MATCH($A116,'04_Property_Economics'!$AX$5:$AX$404,0)),""))</f>
        <v/>
      </c>
      <c r="G116" s="26" t="str">
        <f t="array" ref="G116">IF($A116="","",IFERROR(INDEX('04_Property_Economics'!$AC$5:$AC$404,MATCH($A116,'04_Property_Economics'!$AX$5:$AX$404,0)),""))</f>
        <v/>
      </c>
      <c r="H116" s="24" t="str">
        <f t="array" ref="H116">IF($A116="","",IFERROR(INDEX('04_Property_Economics'!$AD$5:$AD$404,MATCH($A116,'04_Property_Economics'!$AX$5:$AX$404,0)),""))</f>
        <v/>
      </c>
      <c r="I116" s="24" t="str">
        <f t="array" ref="I116">IF($A116="","",IFERROR(INDEX('04_Property_Economics'!$AH$5:$AH$404,MATCH($A116,'04_Property_Economics'!$AX$5:$AX$404,0)),""))</f>
        <v/>
      </c>
      <c r="J116" s="24" t="str">
        <f t="array" ref="J116">IF($A116="","",IFERROR(INDEX('04_Property_Economics'!$AI$5:$AI$404,MATCH($A116,'04_Property_Economics'!$AX$5:$AX$404,0)),""))</f>
        <v/>
      </c>
      <c r="K116" s="24" t="str">
        <f t="array" ref="K116">IF($A116="","",IFERROR(INDEX('04_Property_Economics'!$AJ$5:$AJ$404,MATCH($A116,'04_Property_Economics'!$AX$5:$AX$404,0)),""))</f>
        <v/>
      </c>
      <c r="L116" s="24" t="str">
        <f t="array" ref="L116">IF($A116="","",IFERROR(INDEX('04_Property_Economics'!$AF$5:$AF$404,MATCH($A116,'04_Property_Economics'!$AX$5:$AX$404,0)),""))</f>
        <v/>
      </c>
      <c r="M116" s="24" t="str">
        <f t="array" ref="M116">IF($A116="","",IFERROR(INDEX('04_Property_Economics'!$U$5:$U$404,MATCH($A116,'04_Property_Economics'!$AX$5:$AX$404,0)),""))</f>
        <v/>
      </c>
      <c r="N116" s="24" t="str">
        <f t="array" ref="N116">IF($A116="","",IFERROR(INDEX('04_Property_Economics'!$W$5:$W$404,MATCH($A116,'04_Property_Economics'!$AX$5:$AX$404,0)),""))</f>
        <v/>
      </c>
      <c r="O116" s="24" t="str">
        <f t="shared" si="2"/>
        <v/>
      </c>
      <c r="P116" s="24" t="str">
        <f t="array" ref="P116">IF($A116="","",IFERROR(INDEX('04_Property_Economics'!$S$5:$S$404,MATCH($A116,'04_Property_Economics'!$AX$5:$AX$404,0)),""))</f>
        <v/>
      </c>
      <c r="Q116" s="24" t="str">
        <f t="array" ref="Q116">IF($A116="","",IFERROR(INDEX('04_Property_Economics'!$AQ$5:$AQ$404,MATCH($A116,'04_Property_Economics'!$AX$5:$AX$404,0)),""))</f>
        <v/>
      </c>
      <c r="R116" s="27" t="str">
        <f t="array" ref="R116">IF($A116="","",IFERROR(INDEX('04_Property_Economics'!$AR$5:$AR$404,MATCH($A116,'04_Property_Economics'!$AX$5:$AX$404,0)),""))</f>
        <v/>
      </c>
      <c r="S116" s="2" t="str">
        <f t="array" ref="S116">IF($A116="","",IFERROR(INDEX('04_Property_Economics'!$AS$5:$AS$404,MATCH($A116,'04_Property_Economics'!$AX$5:$AX$404,0)),""))</f>
        <v/>
      </c>
      <c r="T116" s="2" t="str">
        <f t="array" ref="T116">IF($A116="","",IFERROR(INDEX('04_Property_Economics'!$AZ$5:$AZ$404,MATCH($A116,'04_Property_Economics'!$AX$5:$AX$404,0)),""))</f>
        <v/>
      </c>
    </row>
    <row r="117" ht="15.75" customHeight="1">
      <c r="A117" s="2" t="str">
        <f t="shared" si="1"/>
        <v/>
      </c>
      <c r="B117" s="2" t="str">
        <f t="array" ref="B117">IF($A117="","",IFERROR(INDEX('04_Property_Economics'!$B$5:$B$404,MATCH($A117,'04_Property_Economics'!$AX$5:$AX$404,0)),""))</f>
        <v/>
      </c>
      <c r="C117" s="2" t="str">
        <f t="array" ref="C117">IF($A117="","",IFERROR(INDEX('04_Property_Economics'!$C$5:$C$404,MATCH($A117,'04_Property_Economics'!$AX$5:$AX$404,0)),""))</f>
        <v/>
      </c>
      <c r="D117" s="24" t="str">
        <f t="array" ref="D117">IF($A117="","",IFERROR(INDEX('04_Property_Economics'!$H$5:$H$404,MATCH($A117,'04_Property_Economics'!$AX$5:$AX$404,0)),""))</f>
        <v/>
      </c>
      <c r="E117" s="25" t="str">
        <f t="array" ref="E117">IF($A117="","",IFERROR(INDEX('04_Property_Economics'!$I$5:$I$404,MATCH($A117,'04_Property_Economics'!$AX$5:$AX$404,0)),""))</f>
        <v/>
      </c>
      <c r="F117" s="25" t="str">
        <f t="array" ref="F117">IF($A117="","",IFERROR(INDEX('04_Property_Economics'!$J$5:$J$404,MATCH($A117,'04_Property_Economics'!$AX$5:$AX$404,0)),""))</f>
        <v/>
      </c>
      <c r="G117" s="26" t="str">
        <f t="array" ref="G117">IF($A117="","",IFERROR(INDEX('04_Property_Economics'!$AC$5:$AC$404,MATCH($A117,'04_Property_Economics'!$AX$5:$AX$404,0)),""))</f>
        <v/>
      </c>
      <c r="H117" s="24" t="str">
        <f t="array" ref="H117">IF($A117="","",IFERROR(INDEX('04_Property_Economics'!$AD$5:$AD$404,MATCH($A117,'04_Property_Economics'!$AX$5:$AX$404,0)),""))</f>
        <v/>
      </c>
      <c r="I117" s="24" t="str">
        <f t="array" ref="I117">IF($A117="","",IFERROR(INDEX('04_Property_Economics'!$AH$5:$AH$404,MATCH($A117,'04_Property_Economics'!$AX$5:$AX$404,0)),""))</f>
        <v/>
      </c>
      <c r="J117" s="24" t="str">
        <f t="array" ref="J117">IF($A117="","",IFERROR(INDEX('04_Property_Economics'!$AI$5:$AI$404,MATCH($A117,'04_Property_Economics'!$AX$5:$AX$404,0)),""))</f>
        <v/>
      </c>
      <c r="K117" s="24" t="str">
        <f t="array" ref="K117">IF($A117="","",IFERROR(INDEX('04_Property_Economics'!$AJ$5:$AJ$404,MATCH($A117,'04_Property_Economics'!$AX$5:$AX$404,0)),""))</f>
        <v/>
      </c>
      <c r="L117" s="24" t="str">
        <f t="array" ref="L117">IF($A117="","",IFERROR(INDEX('04_Property_Economics'!$AF$5:$AF$404,MATCH($A117,'04_Property_Economics'!$AX$5:$AX$404,0)),""))</f>
        <v/>
      </c>
      <c r="M117" s="24" t="str">
        <f t="array" ref="M117">IF($A117="","",IFERROR(INDEX('04_Property_Economics'!$U$5:$U$404,MATCH($A117,'04_Property_Economics'!$AX$5:$AX$404,0)),""))</f>
        <v/>
      </c>
      <c r="N117" s="24" t="str">
        <f t="array" ref="N117">IF($A117="","",IFERROR(INDEX('04_Property_Economics'!$W$5:$W$404,MATCH($A117,'04_Property_Economics'!$AX$5:$AX$404,0)),""))</f>
        <v/>
      </c>
      <c r="O117" s="24" t="str">
        <f t="shared" si="2"/>
        <v/>
      </c>
      <c r="P117" s="24" t="str">
        <f t="array" ref="P117">IF($A117="","",IFERROR(INDEX('04_Property_Economics'!$S$5:$S$404,MATCH($A117,'04_Property_Economics'!$AX$5:$AX$404,0)),""))</f>
        <v/>
      </c>
      <c r="Q117" s="24" t="str">
        <f t="array" ref="Q117">IF($A117="","",IFERROR(INDEX('04_Property_Economics'!$AQ$5:$AQ$404,MATCH($A117,'04_Property_Economics'!$AX$5:$AX$404,0)),""))</f>
        <v/>
      </c>
      <c r="R117" s="27" t="str">
        <f t="array" ref="R117">IF($A117="","",IFERROR(INDEX('04_Property_Economics'!$AR$5:$AR$404,MATCH($A117,'04_Property_Economics'!$AX$5:$AX$404,0)),""))</f>
        <v/>
      </c>
      <c r="S117" s="2" t="str">
        <f t="array" ref="S117">IF($A117="","",IFERROR(INDEX('04_Property_Economics'!$AS$5:$AS$404,MATCH($A117,'04_Property_Economics'!$AX$5:$AX$404,0)),""))</f>
        <v/>
      </c>
      <c r="T117" s="2" t="str">
        <f t="array" ref="T117">IF($A117="","",IFERROR(INDEX('04_Property_Economics'!$AZ$5:$AZ$404,MATCH($A117,'04_Property_Economics'!$AX$5:$AX$404,0)),""))</f>
        <v/>
      </c>
    </row>
    <row r="118" ht="15.75" customHeight="1">
      <c r="A118" s="2" t="str">
        <f t="shared" si="1"/>
        <v/>
      </c>
      <c r="B118" s="2" t="str">
        <f t="array" ref="B118">IF($A118="","",IFERROR(INDEX('04_Property_Economics'!$B$5:$B$404,MATCH($A118,'04_Property_Economics'!$AX$5:$AX$404,0)),""))</f>
        <v/>
      </c>
      <c r="C118" s="2" t="str">
        <f t="array" ref="C118">IF($A118="","",IFERROR(INDEX('04_Property_Economics'!$C$5:$C$404,MATCH($A118,'04_Property_Economics'!$AX$5:$AX$404,0)),""))</f>
        <v/>
      </c>
      <c r="D118" s="24" t="str">
        <f t="array" ref="D118">IF($A118="","",IFERROR(INDEX('04_Property_Economics'!$H$5:$H$404,MATCH($A118,'04_Property_Economics'!$AX$5:$AX$404,0)),""))</f>
        <v/>
      </c>
      <c r="E118" s="25" t="str">
        <f t="array" ref="E118">IF($A118="","",IFERROR(INDEX('04_Property_Economics'!$I$5:$I$404,MATCH($A118,'04_Property_Economics'!$AX$5:$AX$404,0)),""))</f>
        <v/>
      </c>
      <c r="F118" s="25" t="str">
        <f t="array" ref="F118">IF($A118="","",IFERROR(INDEX('04_Property_Economics'!$J$5:$J$404,MATCH($A118,'04_Property_Economics'!$AX$5:$AX$404,0)),""))</f>
        <v/>
      </c>
      <c r="G118" s="26" t="str">
        <f t="array" ref="G118">IF($A118="","",IFERROR(INDEX('04_Property_Economics'!$AC$5:$AC$404,MATCH($A118,'04_Property_Economics'!$AX$5:$AX$404,0)),""))</f>
        <v/>
      </c>
      <c r="H118" s="24" t="str">
        <f t="array" ref="H118">IF($A118="","",IFERROR(INDEX('04_Property_Economics'!$AD$5:$AD$404,MATCH($A118,'04_Property_Economics'!$AX$5:$AX$404,0)),""))</f>
        <v/>
      </c>
      <c r="I118" s="24" t="str">
        <f t="array" ref="I118">IF($A118="","",IFERROR(INDEX('04_Property_Economics'!$AH$5:$AH$404,MATCH($A118,'04_Property_Economics'!$AX$5:$AX$404,0)),""))</f>
        <v/>
      </c>
      <c r="J118" s="24" t="str">
        <f t="array" ref="J118">IF($A118="","",IFERROR(INDEX('04_Property_Economics'!$AI$5:$AI$404,MATCH($A118,'04_Property_Economics'!$AX$5:$AX$404,0)),""))</f>
        <v/>
      </c>
      <c r="K118" s="24" t="str">
        <f t="array" ref="K118">IF($A118="","",IFERROR(INDEX('04_Property_Economics'!$AJ$5:$AJ$404,MATCH($A118,'04_Property_Economics'!$AX$5:$AX$404,0)),""))</f>
        <v/>
      </c>
      <c r="L118" s="24" t="str">
        <f t="array" ref="L118">IF($A118="","",IFERROR(INDEX('04_Property_Economics'!$AF$5:$AF$404,MATCH($A118,'04_Property_Economics'!$AX$5:$AX$404,0)),""))</f>
        <v/>
      </c>
      <c r="M118" s="24" t="str">
        <f t="array" ref="M118">IF($A118="","",IFERROR(INDEX('04_Property_Economics'!$U$5:$U$404,MATCH($A118,'04_Property_Economics'!$AX$5:$AX$404,0)),""))</f>
        <v/>
      </c>
      <c r="N118" s="24" t="str">
        <f t="array" ref="N118">IF($A118="","",IFERROR(INDEX('04_Property_Economics'!$W$5:$W$404,MATCH($A118,'04_Property_Economics'!$AX$5:$AX$404,0)),""))</f>
        <v/>
      </c>
      <c r="O118" s="24" t="str">
        <f t="shared" si="2"/>
        <v/>
      </c>
      <c r="P118" s="24" t="str">
        <f t="array" ref="P118">IF($A118="","",IFERROR(INDEX('04_Property_Economics'!$S$5:$S$404,MATCH($A118,'04_Property_Economics'!$AX$5:$AX$404,0)),""))</f>
        <v/>
      </c>
      <c r="Q118" s="24" t="str">
        <f t="array" ref="Q118">IF($A118="","",IFERROR(INDEX('04_Property_Economics'!$AQ$5:$AQ$404,MATCH($A118,'04_Property_Economics'!$AX$5:$AX$404,0)),""))</f>
        <v/>
      </c>
      <c r="R118" s="27" t="str">
        <f t="array" ref="R118">IF($A118="","",IFERROR(INDEX('04_Property_Economics'!$AR$5:$AR$404,MATCH($A118,'04_Property_Economics'!$AX$5:$AX$404,0)),""))</f>
        <v/>
      </c>
      <c r="S118" s="2" t="str">
        <f t="array" ref="S118">IF($A118="","",IFERROR(INDEX('04_Property_Economics'!$AS$5:$AS$404,MATCH($A118,'04_Property_Economics'!$AX$5:$AX$404,0)),""))</f>
        <v/>
      </c>
      <c r="T118" s="2" t="str">
        <f t="array" ref="T118">IF($A118="","",IFERROR(INDEX('04_Property_Economics'!$AZ$5:$AZ$404,MATCH($A118,'04_Property_Economics'!$AX$5:$AX$404,0)),""))</f>
        <v/>
      </c>
    </row>
    <row r="119" ht="15.75" customHeight="1">
      <c r="A119" s="2" t="str">
        <f t="shared" si="1"/>
        <v/>
      </c>
      <c r="B119" s="2" t="str">
        <f t="array" ref="B119">IF($A119="","",IFERROR(INDEX('04_Property_Economics'!$B$5:$B$404,MATCH($A119,'04_Property_Economics'!$AX$5:$AX$404,0)),""))</f>
        <v/>
      </c>
      <c r="C119" s="2" t="str">
        <f t="array" ref="C119">IF($A119="","",IFERROR(INDEX('04_Property_Economics'!$C$5:$C$404,MATCH($A119,'04_Property_Economics'!$AX$5:$AX$404,0)),""))</f>
        <v/>
      </c>
      <c r="D119" s="24" t="str">
        <f t="array" ref="D119">IF($A119="","",IFERROR(INDEX('04_Property_Economics'!$H$5:$H$404,MATCH($A119,'04_Property_Economics'!$AX$5:$AX$404,0)),""))</f>
        <v/>
      </c>
      <c r="E119" s="25" t="str">
        <f t="array" ref="E119">IF($A119="","",IFERROR(INDEX('04_Property_Economics'!$I$5:$I$404,MATCH($A119,'04_Property_Economics'!$AX$5:$AX$404,0)),""))</f>
        <v/>
      </c>
      <c r="F119" s="25" t="str">
        <f t="array" ref="F119">IF($A119="","",IFERROR(INDEX('04_Property_Economics'!$J$5:$J$404,MATCH($A119,'04_Property_Economics'!$AX$5:$AX$404,0)),""))</f>
        <v/>
      </c>
      <c r="G119" s="26" t="str">
        <f t="array" ref="G119">IF($A119="","",IFERROR(INDEX('04_Property_Economics'!$AC$5:$AC$404,MATCH($A119,'04_Property_Economics'!$AX$5:$AX$404,0)),""))</f>
        <v/>
      </c>
      <c r="H119" s="24" t="str">
        <f t="array" ref="H119">IF($A119="","",IFERROR(INDEX('04_Property_Economics'!$AD$5:$AD$404,MATCH($A119,'04_Property_Economics'!$AX$5:$AX$404,0)),""))</f>
        <v/>
      </c>
      <c r="I119" s="24" t="str">
        <f t="array" ref="I119">IF($A119="","",IFERROR(INDEX('04_Property_Economics'!$AH$5:$AH$404,MATCH($A119,'04_Property_Economics'!$AX$5:$AX$404,0)),""))</f>
        <v/>
      </c>
      <c r="J119" s="24" t="str">
        <f t="array" ref="J119">IF($A119="","",IFERROR(INDEX('04_Property_Economics'!$AI$5:$AI$404,MATCH($A119,'04_Property_Economics'!$AX$5:$AX$404,0)),""))</f>
        <v/>
      </c>
      <c r="K119" s="24" t="str">
        <f t="array" ref="K119">IF($A119="","",IFERROR(INDEX('04_Property_Economics'!$AJ$5:$AJ$404,MATCH($A119,'04_Property_Economics'!$AX$5:$AX$404,0)),""))</f>
        <v/>
      </c>
      <c r="L119" s="24" t="str">
        <f t="array" ref="L119">IF($A119="","",IFERROR(INDEX('04_Property_Economics'!$AF$5:$AF$404,MATCH($A119,'04_Property_Economics'!$AX$5:$AX$404,0)),""))</f>
        <v/>
      </c>
      <c r="M119" s="24" t="str">
        <f t="array" ref="M119">IF($A119="","",IFERROR(INDEX('04_Property_Economics'!$U$5:$U$404,MATCH($A119,'04_Property_Economics'!$AX$5:$AX$404,0)),""))</f>
        <v/>
      </c>
      <c r="N119" s="24" t="str">
        <f t="array" ref="N119">IF($A119="","",IFERROR(INDEX('04_Property_Economics'!$W$5:$W$404,MATCH($A119,'04_Property_Economics'!$AX$5:$AX$404,0)),""))</f>
        <v/>
      </c>
      <c r="O119" s="24" t="str">
        <f t="shared" si="2"/>
        <v/>
      </c>
      <c r="P119" s="24" t="str">
        <f t="array" ref="P119">IF($A119="","",IFERROR(INDEX('04_Property_Economics'!$S$5:$S$404,MATCH($A119,'04_Property_Economics'!$AX$5:$AX$404,0)),""))</f>
        <v/>
      </c>
      <c r="Q119" s="24" t="str">
        <f t="array" ref="Q119">IF($A119="","",IFERROR(INDEX('04_Property_Economics'!$AQ$5:$AQ$404,MATCH($A119,'04_Property_Economics'!$AX$5:$AX$404,0)),""))</f>
        <v/>
      </c>
      <c r="R119" s="27" t="str">
        <f t="array" ref="R119">IF($A119="","",IFERROR(INDEX('04_Property_Economics'!$AR$5:$AR$404,MATCH($A119,'04_Property_Economics'!$AX$5:$AX$404,0)),""))</f>
        <v/>
      </c>
      <c r="S119" s="2" t="str">
        <f t="array" ref="S119">IF($A119="","",IFERROR(INDEX('04_Property_Economics'!$AS$5:$AS$404,MATCH($A119,'04_Property_Economics'!$AX$5:$AX$404,0)),""))</f>
        <v/>
      </c>
      <c r="T119" s="2" t="str">
        <f t="array" ref="T119">IF($A119="","",IFERROR(INDEX('04_Property_Economics'!$AZ$5:$AZ$404,MATCH($A119,'04_Property_Economics'!$AX$5:$AX$404,0)),""))</f>
        <v/>
      </c>
    </row>
    <row r="120" ht="15.75" customHeight="1">
      <c r="A120" s="2" t="str">
        <f t="shared" si="1"/>
        <v/>
      </c>
      <c r="B120" s="2" t="str">
        <f t="array" ref="B120">IF($A120="","",IFERROR(INDEX('04_Property_Economics'!$B$5:$B$404,MATCH($A120,'04_Property_Economics'!$AX$5:$AX$404,0)),""))</f>
        <v/>
      </c>
      <c r="C120" s="2" t="str">
        <f t="array" ref="C120">IF($A120="","",IFERROR(INDEX('04_Property_Economics'!$C$5:$C$404,MATCH($A120,'04_Property_Economics'!$AX$5:$AX$404,0)),""))</f>
        <v/>
      </c>
      <c r="D120" s="24" t="str">
        <f t="array" ref="D120">IF($A120="","",IFERROR(INDEX('04_Property_Economics'!$H$5:$H$404,MATCH($A120,'04_Property_Economics'!$AX$5:$AX$404,0)),""))</f>
        <v/>
      </c>
      <c r="E120" s="25" t="str">
        <f t="array" ref="E120">IF($A120="","",IFERROR(INDEX('04_Property_Economics'!$I$5:$I$404,MATCH($A120,'04_Property_Economics'!$AX$5:$AX$404,0)),""))</f>
        <v/>
      </c>
      <c r="F120" s="25" t="str">
        <f t="array" ref="F120">IF($A120="","",IFERROR(INDEX('04_Property_Economics'!$J$5:$J$404,MATCH($A120,'04_Property_Economics'!$AX$5:$AX$404,0)),""))</f>
        <v/>
      </c>
      <c r="G120" s="26" t="str">
        <f t="array" ref="G120">IF($A120="","",IFERROR(INDEX('04_Property_Economics'!$AC$5:$AC$404,MATCH($A120,'04_Property_Economics'!$AX$5:$AX$404,0)),""))</f>
        <v/>
      </c>
      <c r="H120" s="24" t="str">
        <f t="array" ref="H120">IF($A120="","",IFERROR(INDEX('04_Property_Economics'!$AD$5:$AD$404,MATCH($A120,'04_Property_Economics'!$AX$5:$AX$404,0)),""))</f>
        <v/>
      </c>
      <c r="I120" s="24" t="str">
        <f t="array" ref="I120">IF($A120="","",IFERROR(INDEX('04_Property_Economics'!$AH$5:$AH$404,MATCH($A120,'04_Property_Economics'!$AX$5:$AX$404,0)),""))</f>
        <v/>
      </c>
      <c r="J120" s="24" t="str">
        <f t="array" ref="J120">IF($A120="","",IFERROR(INDEX('04_Property_Economics'!$AI$5:$AI$404,MATCH($A120,'04_Property_Economics'!$AX$5:$AX$404,0)),""))</f>
        <v/>
      </c>
      <c r="K120" s="24" t="str">
        <f t="array" ref="K120">IF($A120="","",IFERROR(INDEX('04_Property_Economics'!$AJ$5:$AJ$404,MATCH($A120,'04_Property_Economics'!$AX$5:$AX$404,0)),""))</f>
        <v/>
      </c>
      <c r="L120" s="24" t="str">
        <f t="array" ref="L120">IF($A120="","",IFERROR(INDEX('04_Property_Economics'!$AF$5:$AF$404,MATCH($A120,'04_Property_Economics'!$AX$5:$AX$404,0)),""))</f>
        <v/>
      </c>
      <c r="M120" s="24" t="str">
        <f t="array" ref="M120">IF($A120="","",IFERROR(INDEX('04_Property_Economics'!$U$5:$U$404,MATCH($A120,'04_Property_Economics'!$AX$5:$AX$404,0)),""))</f>
        <v/>
      </c>
      <c r="N120" s="24" t="str">
        <f t="array" ref="N120">IF($A120="","",IFERROR(INDEX('04_Property_Economics'!$W$5:$W$404,MATCH($A120,'04_Property_Economics'!$AX$5:$AX$404,0)),""))</f>
        <v/>
      </c>
      <c r="O120" s="24" t="str">
        <f t="shared" si="2"/>
        <v/>
      </c>
      <c r="P120" s="24" t="str">
        <f t="array" ref="P120">IF($A120="","",IFERROR(INDEX('04_Property_Economics'!$S$5:$S$404,MATCH($A120,'04_Property_Economics'!$AX$5:$AX$404,0)),""))</f>
        <v/>
      </c>
      <c r="Q120" s="24" t="str">
        <f t="array" ref="Q120">IF($A120="","",IFERROR(INDEX('04_Property_Economics'!$AQ$5:$AQ$404,MATCH($A120,'04_Property_Economics'!$AX$5:$AX$404,0)),""))</f>
        <v/>
      </c>
      <c r="R120" s="27" t="str">
        <f t="array" ref="R120">IF($A120="","",IFERROR(INDEX('04_Property_Economics'!$AR$5:$AR$404,MATCH($A120,'04_Property_Economics'!$AX$5:$AX$404,0)),""))</f>
        <v/>
      </c>
      <c r="S120" s="2" t="str">
        <f t="array" ref="S120">IF($A120="","",IFERROR(INDEX('04_Property_Economics'!$AS$5:$AS$404,MATCH($A120,'04_Property_Economics'!$AX$5:$AX$404,0)),""))</f>
        <v/>
      </c>
      <c r="T120" s="2" t="str">
        <f t="array" ref="T120">IF($A120="","",IFERROR(INDEX('04_Property_Economics'!$AZ$5:$AZ$404,MATCH($A120,'04_Property_Economics'!$AX$5:$AX$404,0)),""))</f>
        <v/>
      </c>
    </row>
    <row r="121" ht="15.75" customHeight="1">
      <c r="A121" s="2" t="str">
        <f t="shared" si="1"/>
        <v/>
      </c>
      <c r="B121" s="2" t="str">
        <f t="array" ref="B121">IF($A121="","",IFERROR(INDEX('04_Property_Economics'!$B$5:$B$404,MATCH($A121,'04_Property_Economics'!$AX$5:$AX$404,0)),""))</f>
        <v/>
      </c>
      <c r="C121" s="2" t="str">
        <f t="array" ref="C121">IF($A121="","",IFERROR(INDEX('04_Property_Economics'!$C$5:$C$404,MATCH($A121,'04_Property_Economics'!$AX$5:$AX$404,0)),""))</f>
        <v/>
      </c>
      <c r="D121" s="24" t="str">
        <f t="array" ref="D121">IF($A121="","",IFERROR(INDEX('04_Property_Economics'!$H$5:$H$404,MATCH($A121,'04_Property_Economics'!$AX$5:$AX$404,0)),""))</f>
        <v/>
      </c>
      <c r="E121" s="25" t="str">
        <f t="array" ref="E121">IF($A121="","",IFERROR(INDEX('04_Property_Economics'!$I$5:$I$404,MATCH($A121,'04_Property_Economics'!$AX$5:$AX$404,0)),""))</f>
        <v/>
      </c>
      <c r="F121" s="25" t="str">
        <f t="array" ref="F121">IF($A121="","",IFERROR(INDEX('04_Property_Economics'!$J$5:$J$404,MATCH($A121,'04_Property_Economics'!$AX$5:$AX$404,0)),""))</f>
        <v/>
      </c>
      <c r="G121" s="26" t="str">
        <f t="array" ref="G121">IF($A121="","",IFERROR(INDEX('04_Property_Economics'!$AC$5:$AC$404,MATCH($A121,'04_Property_Economics'!$AX$5:$AX$404,0)),""))</f>
        <v/>
      </c>
      <c r="H121" s="24" t="str">
        <f t="array" ref="H121">IF($A121="","",IFERROR(INDEX('04_Property_Economics'!$AD$5:$AD$404,MATCH($A121,'04_Property_Economics'!$AX$5:$AX$404,0)),""))</f>
        <v/>
      </c>
      <c r="I121" s="24" t="str">
        <f t="array" ref="I121">IF($A121="","",IFERROR(INDEX('04_Property_Economics'!$AH$5:$AH$404,MATCH($A121,'04_Property_Economics'!$AX$5:$AX$404,0)),""))</f>
        <v/>
      </c>
      <c r="J121" s="24" t="str">
        <f t="array" ref="J121">IF($A121="","",IFERROR(INDEX('04_Property_Economics'!$AI$5:$AI$404,MATCH($A121,'04_Property_Economics'!$AX$5:$AX$404,0)),""))</f>
        <v/>
      </c>
      <c r="K121" s="24" t="str">
        <f t="array" ref="K121">IF($A121="","",IFERROR(INDEX('04_Property_Economics'!$AJ$5:$AJ$404,MATCH($A121,'04_Property_Economics'!$AX$5:$AX$404,0)),""))</f>
        <v/>
      </c>
      <c r="L121" s="24" t="str">
        <f t="array" ref="L121">IF($A121="","",IFERROR(INDEX('04_Property_Economics'!$AF$5:$AF$404,MATCH($A121,'04_Property_Economics'!$AX$5:$AX$404,0)),""))</f>
        <v/>
      </c>
      <c r="M121" s="24" t="str">
        <f t="array" ref="M121">IF($A121="","",IFERROR(INDEX('04_Property_Economics'!$U$5:$U$404,MATCH($A121,'04_Property_Economics'!$AX$5:$AX$404,0)),""))</f>
        <v/>
      </c>
      <c r="N121" s="24" t="str">
        <f t="array" ref="N121">IF($A121="","",IFERROR(INDEX('04_Property_Economics'!$W$5:$W$404,MATCH($A121,'04_Property_Economics'!$AX$5:$AX$404,0)),""))</f>
        <v/>
      </c>
      <c r="O121" s="24" t="str">
        <f t="shared" si="2"/>
        <v/>
      </c>
      <c r="P121" s="24" t="str">
        <f t="array" ref="P121">IF($A121="","",IFERROR(INDEX('04_Property_Economics'!$S$5:$S$404,MATCH($A121,'04_Property_Economics'!$AX$5:$AX$404,0)),""))</f>
        <v/>
      </c>
      <c r="Q121" s="24" t="str">
        <f t="array" ref="Q121">IF($A121="","",IFERROR(INDEX('04_Property_Economics'!$AQ$5:$AQ$404,MATCH($A121,'04_Property_Economics'!$AX$5:$AX$404,0)),""))</f>
        <v/>
      </c>
      <c r="R121" s="27" t="str">
        <f t="array" ref="R121">IF($A121="","",IFERROR(INDEX('04_Property_Economics'!$AR$5:$AR$404,MATCH($A121,'04_Property_Economics'!$AX$5:$AX$404,0)),""))</f>
        <v/>
      </c>
      <c r="S121" s="2" t="str">
        <f t="array" ref="S121">IF($A121="","",IFERROR(INDEX('04_Property_Economics'!$AS$5:$AS$404,MATCH($A121,'04_Property_Economics'!$AX$5:$AX$404,0)),""))</f>
        <v/>
      </c>
      <c r="T121" s="2" t="str">
        <f t="array" ref="T121">IF($A121="","",IFERROR(INDEX('04_Property_Economics'!$AZ$5:$AZ$404,MATCH($A121,'04_Property_Economics'!$AX$5:$AX$404,0)),""))</f>
        <v/>
      </c>
    </row>
    <row r="122" ht="15.75" customHeight="1">
      <c r="A122" s="2" t="str">
        <f t="shared" si="1"/>
        <v/>
      </c>
      <c r="B122" s="2" t="str">
        <f t="array" ref="B122">IF($A122="","",IFERROR(INDEX('04_Property_Economics'!$B$5:$B$404,MATCH($A122,'04_Property_Economics'!$AX$5:$AX$404,0)),""))</f>
        <v/>
      </c>
      <c r="C122" s="2" t="str">
        <f t="array" ref="C122">IF($A122="","",IFERROR(INDEX('04_Property_Economics'!$C$5:$C$404,MATCH($A122,'04_Property_Economics'!$AX$5:$AX$404,0)),""))</f>
        <v/>
      </c>
      <c r="D122" s="24" t="str">
        <f t="array" ref="D122">IF($A122="","",IFERROR(INDEX('04_Property_Economics'!$H$5:$H$404,MATCH($A122,'04_Property_Economics'!$AX$5:$AX$404,0)),""))</f>
        <v/>
      </c>
      <c r="E122" s="25" t="str">
        <f t="array" ref="E122">IF($A122="","",IFERROR(INDEX('04_Property_Economics'!$I$5:$I$404,MATCH($A122,'04_Property_Economics'!$AX$5:$AX$404,0)),""))</f>
        <v/>
      </c>
      <c r="F122" s="25" t="str">
        <f t="array" ref="F122">IF($A122="","",IFERROR(INDEX('04_Property_Economics'!$J$5:$J$404,MATCH($A122,'04_Property_Economics'!$AX$5:$AX$404,0)),""))</f>
        <v/>
      </c>
      <c r="G122" s="26" t="str">
        <f t="array" ref="G122">IF($A122="","",IFERROR(INDEX('04_Property_Economics'!$AC$5:$AC$404,MATCH($A122,'04_Property_Economics'!$AX$5:$AX$404,0)),""))</f>
        <v/>
      </c>
      <c r="H122" s="24" t="str">
        <f t="array" ref="H122">IF($A122="","",IFERROR(INDEX('04_Property_Economics'!$AD$5:$AD$404,MATCH($A122,'04_Property_Economics'!$AX$5:$AX$404,0)),""))</f>
        <v/>
      </c>
      <c r="I122" s="24" t="str">
        <f t="array" ref="I122">IF($A122="","",IFERROR(INDEX('04_Property_Economics'!$AH$5:$AH$404,MATCH($A122,'04_Property_Economics'!$AX$5:$AX$404,0)),""))</f>
        <v/>
      </c>
      <c r="J122" s="24" t="str">
        <f t="array" ref="J122">IF($A122="","",IFERROR(INDEX('04_Property_Economics'!$AI$5:$AI$404,MATCH($A122,'04_Property_Economics'!$AX$5:$AX$404,0)),""))</f>
        <v/>
      </c>
      <c r="K122" s="24" t="str">
        <f t="array" ref="K122">IF($A122="","",IFERROR(INDEX('04_Property_Economics'!$AJ$5:$AJ$404,MATCH($A122,'04_Property_Economics'!$AX$5:$AX$404,0)),""))</f>
        <v/>
      </c>
      <c r="L122" s="24" t="str">
        <f t="array" ref="L122">IF($A122="","",IFERROR(INDEX('04_Property_Economics'!$AF$5:$AF$404,MATCH($A122,'04_Property_Economics'!$AX$5:$AX$404,0)),""))</f>
        <v/>
      </c>
      <c r="M122" s="24" t="str">
        <f t="array" ref="M122">IF($A122="","",IFERROR(INDEX('04_Property_Economics'!$U$5:$U$404,MATCH($A122,'04_Property_Economics'!$AX$5:$AX$404,0)),""))</f>
        <v/>
      </c>
      <c r="N122" s="24" t="str">
        <f t="array" ref="N122">IF($A122="","",IFERROR(INDEX('04_Property_Economics'!$W$5:$W$404,MATCH($A122,'04_Property_Economics'!$AX$5:$AX$404,0)),""))</f>
        <v/>
      </c>
      <c r="O122" s="24" t="str">
        <f t="shared" si="2"/>
        <v/>
      </c>
      <c r="P122" s="24" t="str">
        <f t="array" ref="P122">IF($A122="","",IFERROR(INDEX('04_Property_Economics'!$S$5:$S$404,MATCH($A122,'04_Property_Economics'!$AX$5:$AX$404,0)),""))</f>
        <v/>
      </c>
      <c r="Q122" s="24" t="str">
        <f t="array" ref="Q122">IF($A122="","",IFERROR(INDEX('04_Property_Economics'!$AQ$5:$AQ$404,MATCH($A122,'04_Property_Economics'!$AX$5:$AX$404,0)),""))</f>
        <v/>
      </c>
      <c r="R122" s="27" t="str">
        <f t="array" ref="R122">IF($A122="","",IFERROR(INDEX('04_Property_Economics'!$AR$5:$AR$404,MATCH($A122,'04_Property_Economics'!$AX$5:$AX$404,0)),""))</f>
        <v/>
      </c>
      <c r="S122" s="2" t="str">
        <f t="array" ref="S122">IF($A122="","",IFERROR(INDEX('04_Property_Economics'!$AS$5:$AS$404,MATCH($A122,'04_Property_Economics'!$AX$5:$AX$404,0)),""))</f>
        <v/>
      </c>
      <c r="T122" s="2" t="str">
        <f t="array" ref="T122">IF($A122="","",IFERROR(INDEX('04_Property_Economics'!$AZ$5:$AZ$404,MATCH($A122,'04_Property_Economics'!$AX$5:$AX$404,0)),""))</f>
        <v/>
      </c>
    </row>
    <row r="123" ht="15.75" customHeight="1">
      <c r="A123" s="2" t="str">
        <f t="shared" si="1"/>
        <v/>
      </c>
      <c r="B123" s="2" t="str">
        <f t="array" ref="B123">IF($A123="","",IFERROR(INDEX('04_Property_Economics'!$B$5:$B$404,MATCH($A123,'04_Property_Economics'!$AX$5:$AX$404,0)),""))</f>
        <v/>
      </c>
      <c r="C123" s="2" t="str">
        <f t="array" ref="C123">IF($A123="","",IFERROR(INDEX('04_Property_Economics'!$C$5:$C$404,MATCH($A123,'04_Property_Economics'!$AX$5:$AX$404,0)),""))</f>
        <v/>
      </c>
      <c r="D123" s="24" t="str">
        <f t="array" ref="D123">IF($A123="","",IFERROR(INDEX('04_Property_Economics'!$H$5:$H$404,MATCH($A123,'04_Property_Economics'!$AX$5:$AX$404,0)),""))</f>
        <v/>
      </c>
      <c r="E123" s="25" t="str">
        <f t="array" ref="E123">IF($A123="","",IFERROR(INDEX('04_Property_Economics'!$I$5:$I$404,MATCH($A123,'04_Property_Economics'!$AX$5:$AX$404,0)),""))</f>
        <v/>
      </c>
      <c r="F123" s="25" t="str">
        <f t="array" ref="F123">IF($A123="","",IFERROR(INDEX('04_Property_Economics'!$J$5:$J$404,MATCH($A123,'04_Property_Economics'!$AX$5:$AX$404,0)),""))</f>
        <v/>
      </c>
      <c r="G123" s="26" t="str">
        <f t="array" ref="G123">IF($A123="","",IFERROR(INDEX('04_Property_Economics'!$AC$5:$AC$404,MATCH($A123,'04_Property_Economics'!$AX$5:$AX$404,0)),""))</f>
        <v/>
      </c>
      <c r="H123" s="24" t="str">
        <f t="array" ref="H123">IF($A123="","",IFERROR(INDEX('04_Property_Economics'!$AD$5:$AD$404,MATCH($A123,'04_Property_Economics'!$AX$5:$AX$404,0)),""))</f>
        <v/>
      </c>
      <c r="I123" s="24" t="str">
        <f t="array" ref="I123">IF($A123="","",IFERROR(INDEX('04_Property_Economics'!$AH$5:$AH$404,MATCH($A123,'04_Property_Economics'!$AX$5:$AX$404,0)),""))</f>
        <v/>
      </c>
      <c r="J123" s="24" t="str">
        <f t="array" ref="J123">IF($A123="","",IFERROR(INDEX('04_Property_Economics'!$AI$5:$AI$404,MATCH($A123,'04_Property_Economics'!$AX$5:$AX$404,0)),""))</f>
        <v/>
      </c>
      <c r="K123" s="24" t="str">
        <f t="array" ref="K123">IF($A123="","",IFERROR(INDEX('04_Property_Economics'!$AJ$5:$AJ$404,MATCH($A123,'04_Property_Economics'!$AX$5:$AX$404,0)),""))</f>
        <v/>
      </c>
      <c r="L123" s="24" t="str">
        <f t="array" ref="L123">IF($A123="","",IFERROR(INDEX('04_Property_Economics'!$AF$5:$AF$404,MATCH($A123,'04_Property_Economics'!$AX$5:$AX$404,0)),""))</f>
        <v/>
      </c>
      <c r="M123" s="24" t="str">
        <f t="array" ref="M123">IF($A123="","",IFERROR(INDEX('04_Property_Economics'!$U$5:$U$404,MATCH($A123,'04_Property_Economics'!$AX$5:$AX$404,0)),""))</f>
        <v/>
      </c>
      <c r="N123" s="24" t="str">
        <f t="array" ref="N123">IF($A123="","",IFERROR(INDEX('04_Property_Economics'!$W$5:$W$404,MATCH($A123,'04_Property_Economics'!$AX$5:$AX$404,0)),""))</f>
        <v/>
      </c>
      <c r="O123" s="24" t="str">
        <f t="shared" si="2"/>
        <v/>
      </c>
      <c r="P123" s="24" t="str">
        <f t="array" ref="P123">IF($A123="","",IFERROR(INDEX('04_Property_Economics'!$S$5:$S$404,MATCH($A123,'04_Property_Economics'!$AX$5:$AX$404,0)),""))</f>
        <v/>
      </c>
      <c r="Q123" s="24" t="str">
        <f t="array" ref="Q123">IF($A123="","",IFERROR(INDEX('04_Property_Economics'!$AQ$5:$AQ$404,MATCH($A123,'04_Property_Economics'!$AX$5:$AX$404,0)),""))</f>
        <v/>
      </c>
      <c r="R123" s="27" t="str">
        <f t="array" ref="R123">IF($A123="","",IFERROR(INDEX('04_Property_Economics'!$AR$5:$AR$404,MATCH($A123,'04_Property_Economics'!$AX$5:$AX$404,0)),""))</f>
        <v/>
      </c>
      <c r="S123" s="2" t="str">
        <f t="array" ref="S123">IF($A123="","",IFERROR(INDEX('04_Property_Economics'!$AS$5:$AS$404,MATCH($A123,'04_Property_Economics'!$AX$5:$AX$404,0)),""))</f>
        <v/>
      </c>
      <c r="T123" s="2" t="str">
        <f t="array" ref="T123">IF($A123="","",IFERROR(INDEX('04_Property_Economics'!$AZ$5:$AZ$404,MATCH($A123,'04_Property_Economics'!$AX$5:$AX$404,0)),""))</f>
        <v/>
      </c>
    </row>
    <row r="124" ht="15.75" customHeight="1">
      <c r="A124" s="2" t="str">
        <f t="shared" si="1"/>
        <v/>
      </c>
      <c r="B124" s="2" t="str">
        <f t="array" ref="B124">IF($A124="","",IFERROR(INDEX('04_Property_Economics'!$B$5:$B$404,MATCH($A124,'04_Property_Economics'!$AX$5:$AX$404,0)),""))</f>
        <v/>
      </c>
      <c r="C124" s="2" t="str">
        <f t="array" ref="C124">IF($A124="","",IFERROR(INDEX('04_Property_Economics'!$C$5:$C$404,MATCH($A124,'04_Property_Economics'!$AX$5:$AX$404,0)),""))</f>
        <v/>
      </c>
      <c r="D124" s="24" t="str">
        <f t="array" ref="D124">IF($A124="","",IFERROR(INDEX('04_Property_Economics'!$H$5:$H$404,MATCH($A124,'04_Property_Economics'!$AX$5:$AX$404,0)),""))</f>
        <v/>
      </c>
      <c r="E124" s="25" t="str">
        <f t="array" ref="E124">IF($A124="","",IFERROR(INDEX('04_Property_Economics'!$I$5:$I$404,MATCH($A124,'04_Property_Economics'!$AX$5:$AX$404,0)),""))</f>
        <v/>
      </c>
      <c r="F124" s="25" t="str">
        <f t="array" ref="F124">IF($A124="","",IFERROR(INDEX('04_Property_Economics'!$J$5:$J$404,MATCH($A124,'04_Property_Economics'!$AX$5:$AX$404,0)),""))</f>
        <v/>
      </c>
      <c r="G124" s="26" t="str">
        <f t="array" ref="G124">IF($A124="","",IFERROR(INDEX('04_Property_Economics'!$AC$5:$AC$404,MATCH($A124,'04_Property_Economics'!$AX$5:$AX$404,0)),""))</f>
        <v/>
      </c>
      <c r="H124" s="24" t="str">
        <f t="array" ref="H124">IF($A124="","",IFERROR(INDEX('04_Property_Economics'!$AD$5:$AD$404,MATCH($A124,'04_Property_Economics'!$AX$5:$AX$404,0)),""))</f>
        <v/>
      </c>
      <c r="I124" s="24" t="str">
        <f t="array" ref="I124">IF($A124="","",IFERROR(INDEX('04_Property_Economics'!$AH$5:$AH$404,MATCH($A124,'04_Property_Economics'!$AX$5:$AX$404,0)),""))</f>
        <v/>
      </c>
      <c r="J124" s="24" t="str">
        <f t="array" ref="J124">IF($A124="","",IFERROR(INDEX('04_Property_Economics'!$AI$5:$AI$404,MATCH($A124,'04_Property_Economics'!$AX$5:$AX$404,0)),""))</f>
        <v/>
      </c>
      <c r="K124" s="24" t="str">
        <f t="array" ref="K124">IF($A124="","",IFERROR(INDEX('04_Property_Economics'!$AJ$5:$AJ$404,MATCH($A124,'04_Property_Economics'!$AX$5:$AX$404,0)),""))</f>
        <v/>
      </c>
      <c r="L124" s="24" t="str">
        <f t="array" ref="L124">IF($A124="","",IFERROR(INDEX('04_Property_Economics'!$AF$5:$AF$404,MATCH($A124,'04_Property_Economics'!$AX$5:$AX$404,0)),""))</f>
        <v/>
      </c>
      <c r="M124" s="24" t="str">
        <f t="array" ref="M124">IF($A124="","",IFERROR(INDEX('04_Property_Economics'!$U$5:$U$404,MATCH($A124,'04_Property_Economics'!$AX$5:$AX$404,0)),""))</f>
        <v/>
      </c>
      <c r="N124" s="24" t="str">
        <f t="array" ref="N124">IF($A124="","",IFERROR(INDEX('04_Property_Economics'!$W$5:$W$404,MATCH($A124,'04_Property_Economics'!$AX$5:$AX$404,0)),""))</f>
        <v/>
      </c>
      <c r="O124" s="24" t="str">
        <f t="shared" si="2"/>
        <v/>
      </c>
      <c r="P124" s="24" t="str">
        <f t="array" ref="P124">IF($A124="","",IFERROR(INDEX('04_Property_Economics'!$S$5:$S$404,MATCH($A124,'04_Property_Economics'!$AX$5:$AX$404,0)),""))</f>
        <v/>
      </c>
      <c r="Q124" s="24" t="str">
        <f t="array" ref="Q124">IF($A124="","",IFERROR(INDEX('04_Property_Economics'!$AQ$5:$AQ$404,MATCH($A124,'04_Property_Economics'!$AX$5:$AX$404,0)),""))</f>
        <v/>
      </c>
      <c r="R124" s="27" t="str">
        <f t="array" ref="R124">IF($A124="","",IFERROR(INDEX('04_Property_Economics'!$AR$5:$AR$404,MATCH($A124,'04_Property_Economics'!$AX$5:$AX$404,0)),""))</f>
        <v/>
      </c>
      <c r="S124" s="2" t="str">
        <f t="array" ref="S124">IF($A124="","",IFERROR(INDEX('04_Property_Economics'!$AS$5:$AS$404,MATCH($A124,'04_Property_Economics'!$AX$5:$AX$404,0)),""))</f>
        <v/>
      </c>
      <c r="T124" s="2" t="str">
        <f t="array" ref="T124">IF($A124="","",IFERROR(INDEX('04_Property_Economics'!$AZ$5:$AZ$404,MATCH($A124,'04_Property_Economics'!$AX$5:$AX$404,0)),""))</f>
        <v/>
      </c>
    </row>
    <row r="125" ht="15.75" customHeight="1">
      <c r="A125" s="2" t="str">
        <f t="shared" si="1"/>
        <v/>
      </c>
      <c r="B125" s="2" t="str">
        <f t="array" ref="B125">IF($A125="","",IFERROR(INDEX('04_Property_Economics'!$B$5:$B$404,MATCH($A125,'04_Property_Economics'!$AX$5:$AX$404,0)),""))</f>
        <v/>
      </c>
      <c r="C125" s="2" t="str">
        <f t="array" ref="C125">IF($A125="","",IFERROR(INDEX('04_Property_Economics'!$C$5:$C$404,MATCH($A125,'04_Property_Economics'!$AX$5:$AX$404,0)),""))</f>
        <v/>
      </c>
      <c r="D125" s="24" t="str">
        <f t="array" ref="D125">IF($A125="","",IFERROR(INDEX('04_Property_Economics'!$H$5:$H$404,MATCH($A125,'04_Property_Economics'!$AX$5:$AX$404,0)),""))</f>
        <v/>
      </c>
      <c r="E125" s="25" t="str">
        <f t="array" ref="E125">IF($A125="","",IFERROR(INDEX('04_Property_Economics'!$I$5:$I$404,MATCH($A125,'04_Property_Economics'!$AX$5:$AX$404,0)),""))</f>
        <v/>
      </c>
      <c r="F125" s="25" t="str">
        <f t="array" ref="F125">IF($A125="","",IFERROR(INDEX('04_Property_Economics'!$J$5:$J$404,MATCH($A125,'04_Property_Economics'!$AX$5:$AX$404,0)),""))</f>
        <v/>
      </c>
      <c r="G125" s="26" t="str">
        <f t="array" ref="G125">IF($A125="","",IFERROR(INDEX('04_Property_Economics'!$AC$5:$AC$404,MATCH($A125,'04_Property_Economics'!$AX$5:$AX$404,0)),""))</f>
        <v/>
      </c>
      <c r="H125" s="24" t="str">
        <f t="array" ref="H125">IF($A125="","",IFERROR(INDEX('04_Property_Economics'!$AD$5:$AD$404,MATCH($A125,'04_Property_Economics'!$AX$5:$AX$404,0)),""))</f>
        <v/>
      </c>
      <c r="I125" s="24" t="str">
        <f t="array" ref="I125">IF($A125="","",IFERROR(INDEX('04_Property_Economics'!$AH$5:$AH$404,MATCH($A125,'04_Property_Economics'!$AX$5:$AX$404,0)),""))</f>
        <v/>
      </c>
      <c r="J125" s="24" t="str">
        <f t="array" ref="J125">IF($A125="","",IFERROR(INDEX('04_Property_Economics'!$AI$5:$AI$404,MATCH($A125,'04_Property_Economics'!$AX$5:$AX$404,0)),""))</f>
        <v/>
      </c>
      <c r="K125" s="24" t="str">
        <f t="array" ref="K125">IF($A125="","",IFERROR(INDEX('04_Property_Economics'!$AJ$5:$AJ$404,MATCH($A125,'04_Property_Economics'!$AX$5:$AX$404,0)),""))</f>
        <v/>
      </c>
      <c r="L125" s="24" t="str">
        <f t="array" ref="L125">IF($A125="","",IFERROR(INDEX('04_Property_Economics'!$AF$5:$AF$404,MATCH($A125,'04_Property_Economics'!$AX$5:$AX$404,0)),""))</f>
        <v/>
      </c>
      <c r="M125" s="24" t="str">
        <f t="array" ref="M125">IF($A125="","",IFERROR(INDEX('04_Property_Economics'!$U$5:$U$404,MATCH($A125,'04_Property_Economics'!$AX$5:$AX$404,0)),""))</f>
        <v/>
      </c>
      <c r="N125" s="24" t="str">
        <f t="array" ref="N125">IF($A125="","",IFERROR(INDEX('04_Property_Economics'!$W$5:$W$404,MATCH($A125,'04_Property_Economics'!$AX$5:$AX$404,0)),""))</f>
        <v/>
      </c>
      <c r="O125" s="24" t="str">
        <f t="shared" si="2"/>
        <v/>
      </c>
      <c r="P125" s="24" t="str">
        <f t="array" ref="P125">IF($A125="","",IFERROR(INDEX('04_Property_Economics'!$S$5:$S$404,MATCH($A125,'04_Property_Economics'!$AX$5:$AX$404,0)),""))</f>
        <v/>
      </c>
      <c r="Q125" s="24" t="str">
        <f t="array" ref="Q125">IF($A125="","",IFERROR(INDEX('04_Property_Economics'!$AQ$5:$AQ$404,MATCH($A125,'04_Property_Economics'!$AX$5:$AX$404,0)),""))</f>
        <v/>
      </c>
      <c r="R125" s="27" t="str">
        <f t="array" ref="R125">IF($A125="","",IFERROR(INDEX('04_Property_Economics'!$AR$5:$AR$404,MATCH($A125,'04_Property_Economics'!$AX$5:$AX$404,0)),""))</f>
        <v/>
      </c>
      <c r="S125" s="2" t="str">
        <f t="array" ref="S125">IF($A125="","",IFERROR(INDEX('04_Property_Economics'!$AS$5:$AS$404,MATCH($A125,'04_Property_Economics'!$AX$5:$AX$404,0)),""))</f>
        <v/>
      </c>
      <c r="T125" s="2" t="str">
        <f t="array" ref="T125">IF($A125="","",IFERROR(INDEX('04_Property_Economics'!$AZ$5:$AZ$404,MATCH($A125,'04_Property_Economics'!$AX$5:$AX$404,0)),""))</f>
        <v/>
      </c>
    </row>
    <row r="126" ht="15.75" customHeight="1">
      <c r="A126" s="2" t="str">
        <f t="shared" si="1"/>
        <v/>
      </c>
      <c r="B126" s="2" t="str">
        <f t="array" ref="B126">IF($A126="","",IFERROR(INDEX('04_Property_Economics'!$B$5:$B$404,MATCH($A126,'04_Property_Economics'!$AX$5:$AX$404,0)),""))</f>
        <v/>
      </c>
      <c r="C126" s="2" t="str">
        <f t="array" ref="C126">IF($A126="","",IFERROR(INDEX('04_Property_Economics'!$C$5:$C$404,MATCH($A126,'04_Property_Economics'!$AX$5:$AX$404,0)),""))</f>
        <v/>
      </c>
      <c r="D126" s="24" t="str">
        <f t="array" ref="D126">IF($A126="","",IFERROR(INDEX('04_Property_Economics'!$H$5:$H$404,MATCH($A126,'04_Property_Economics'!$AX$5:$AX$404,0)),""))</f>
        <v/>
      </c>
      <c r="E126" s="25" t="str">
        <f t="array" ref="E126">IF($A126="","",IFERROR(INDEX('04_Property_Economics'!$I$5:$I$404,MATCH($A126,'04_Property_Economics'!$AX$5:$AX$404,0)),""))</f>
        <v/>
      </c>
      <c r="F126" s="25" t="str">
        <f t="array" ref="F126">IF($A126="","",IFERROR(INDEX('04_Property_Economics'!$J$5:$J$404,MATCH($A126,'04_Property_Economics'!$AX$5:$AX$404,0)),""))</f>
        <v/>
      </c>
      <c r="G126" s="26" t="str">
        <f t="array" ref="G126">IF($A126="","",IFERROR(INDEX('04_Property_Economics'!$AC$5:$AC$404,MATCH($A126,'04_Property_Economics'!$AX$5:$AX$404,0)),""))</f>
        <v/>
      </c>
      <c r="H126" s="24" t="str">
        <f t="array" ref="H126">IF($A126="","",IFERROR(INDEX('04_Property_Economics'!$AD$5:$AD$404,MATCH($A126,'04_Property_Economics'!$AX$5:$AX$404,0)),""))</f>
        <v/>
      </c>
      <c r="I126" s="24" t="str">
        <f t="array" ref="I126">IF($A126="","",IFERROR(INDEX('04_Property_Economics'!$AH$5:$AH$404,MATCH($A126,'04_Property_Economics'!$AX$5:$AX$404,0)),""))</f>
        <v/>
      </c>
      <c r="J126" s="24" t="str">
        <f t="array" ref="J126">IF($A126="","",IFERROR(INDEX('04_Property_Economics'!$AI$5:$AI$404,MATCH($A126,'04_Property_Economics'!$AX$5:$AX$404,0)),""))</f>
        <v/>
      </c>
      <c r="K126" s="24" t="str">
        <f t="array" ref="K126">IF($A126="","",IFERROR(INDEX('04_Property_Economics'!$AJ$5:$AJ$404,MATCH($A126,'04_Property_Economics'!$AX$5:$AX$404,0)),""))</f>
        <v/>
      </c>
      <c r="L126" s="24" t="str">
        <f t="array" ref="L126">IF($A126="","",IFERROR(INDEX('04_Property_Economics'!$AF$5:$AF$404,MATCH($A126,'04_Property_Economics'!$AX$5:$AX$404,0)),""))</f>
        <v/>
      </c>
      <c r="M126" s="24" t="str">
        <f t="array" ref="M126">IF($A126="","",IFERROR(INDEX('04_Property_Economics'!$U$5:$U$404,MATCH($A126,'04_Property_Economics'!$AX$5:$AX$404,0)),""))</f>
        <v/>
      </c>
      <c r="N126" s="24" t="str">
        <f t="array" ref="N126">IF($A126="","",IFERROR(INDEX('04_Property_Economics'!$W$5:$W$404,MATCH($A126,'04_Property_Economics'!$AX$5:$AX$404,0)),""))</f>
        <v/>
      </c>
      <c r="O126" s="24" t="str">
        <f t="shared" si="2"/>
        <v/>
      </c>
      <c r="P126" s="24" t="str">
        <f t="array" ref="P126">IF($A126="","",IFERROR(INDEX('04_Property_Economics'!$S$5:$S$404,MATCH($A126,'04_Property_Economics'!$AX$5:$AX$404,0)),""))</f>
        <v/>
      </c>
      <c r="Q126" s="24" t="str">
        <f t="array" ref="Q126">IF($A126="","",IFERROR(INDEX('04_Property_Economics'!$AQ$5:$AQ$404,MATCH($A126,'04_Property_Economics'!$AX$5:$AX$404,0)),""))</f>
        <v/>
      </c>
      <c r="R126" s="27" t="str">
        <f t="array" ref="R126">IF($A126="","",IFERROR(INDEX('04_Property_Economics'!$AR$5:$AR$404,MATCH($A126,'04_Property_Economics'!$AX$5:$AX$404,0)),""))</f>
        <v/>
      </c>
      <c r="S126" s="2" t="str">
        <f t="array" ref="S126">IF($A126="","",IFERROR(INDEX('04_Property_Economics'!$AS$5:$AS$404,MATCH($A126,'04_Property_Economics'!$AX$5:$AX$404,0)),""))</f>
        <v/>
      </c>
      <c r="T126" s="2" t="str">
        <f t="array" ref="T126">IF($A126="","",IFERROR(INDEX('04_Property_Economics'!$AZ$5:$AZ$404,MATCH($A126,'04_Property_Economics'!$AX$5:$AX$404,0)),""))</f>
        <v/>
      </c>
    </row>
    <row r="127" ht="15.75" customHeight="1">
      <c r="A127" s="2" t="str">
        <f t="shared" si="1"/>
        <v/>
      </c>
      <c r="B127" s="2" t="str">
        <f t="array" ref="B127">IF($A127="","",IFERROR(INDEX('04_Property_Economics'!$B$5:$B$404,MATCH($A127,'04_Property_Economics'!$AX$5:$AX$404,0)),""))</f>
        <v/>
      </c>
      <c r="C127" s="2" t="str">
        <f t="array" ref="C127">IF($A127="","",IFERROR(INDEX('04_Property_Economics'!$C$5:$C$404,MATCH($A127,'04_Property_Economics'!$AX$5:$AX$404,0)),""))</f>
        <v/>
      </c>
      <c r="D127" s="24" t="str">
        <f t="array" ref="D127">IF($A127="","",IFERROR(INDEX('04_Property_Economics'!$H$5:$H$404,MATCH($A127,'04_Property_Economics'!$AX$5:$AX$404,0)),""))</f>
        <v/>
      </c>
      <c r="E127" s="25" t="str">
        <f t="array" ref="E127">IF($A127="","",IFERROR(INDEX('04_Property_Economics'!$I$5:$I$404,MATCH($A127,'04_Property_Economics'!$AX$5:$AX$404,0)),""))</f>
        <v/>
      </c>
      <c r="F127" s="25" t="str">
        <f t="array" ref="F127">IF($A127="","",IFERROR(INDEX('04_Property_Economics'!$J$5:$J$404,MATCH($A127,'04_Property_Economics'!$AX$5:$AX$404,0)),""))</f>
        <v/>
      </c>
      <c r="G127" s="26" t="str">
        <f t="array" ref="G127">IF($A127="","",IFERROR(INDEX('04_Property_Economics'!$AC$5:$AC$404,MATCH($A127,'04_Property_Economics'!$AX$5:$AX$404,0)),""))</f>
        <v/>
      </c>
      <c r="H127" s="24" t="str">
        <f t="array" ref="H127">IF($A127="","",IFERROR(INDEX('04_Property_Economics'!$AD$5:$AD$404,MATCH($A127,'04_Property_Economics'!$AX$5:$AX$404,0)),""))</f>
        <v/>
      </c>
      <c r="I127" s="24" t="str">
        <f t="array" ref="I127">IF($A127="","",IFERROR(INDEX('04_Property_Economics'!$AH$5:$AH$404,MATCH($A127,'04_Property_Economics'!$AX$5:$AX$404,0)),""))</f>
        <v/>
      </c>
      <c r="J127" s="24" t="str">
        <f t="array" ref="J127">IF($A127="","",IFERROR(INDEX('04_Property_Economics'!$AI$5:$AI$404,MATCH($A127,'04_Property_Economics'!$AX$5:$AX$404,0)),""))</f>
        <v/>
      </c>
      <c r="K127" s="24" t="str">
        <f t="array" ref="K127">IF($A127="","",IFERROR(INDEX('04_Property_Economics'!$AJ$5:$AJ$404,MATCH($A127,'04_Property_Economics'!$AX$5:$AX$404,0)),""))</f>
        <v/>
      </c>
      <c r="L127" s="24" t="str">
        <f t="array" ref="L127">IF($A127="","",IFERROR(INDEX('04_Property_Economics'!$AF$5:$AF$404,MATCH($A127,'04_Property_Economics'!$AX$5:$AX$404,0)),""))</f>
        <v/>
      </c>
      <c r="M127" s="24" t="str">
        <f t="array" ref="M127">IF($A127="","",IFERROR(INDEX('04_Property_Economics'!$U$5:$U$404,MATCH($A127,'04_Property_Economics'!$AX$5:$AX$404,0)),""))</f>
        <v/>
      </c>
      <c r="N127" s="24" t="str">
        <f t="array" ref="N127">IF($A127="","",IFERROR(INDEX('04_Property_Economics'!$W$5:$W$404,MATCH($A127,'04_Property_Economics'!$AX$5:$AX$404,0)),""))</f>
        <v/>
      </c>
      <c r="O127" s="24" t="str">
        <f t="shared" si="2"/>
        <v/>
      </c>
      <c r="P127" s="24" t="str">
        <f t="array" ref="P127">IF($A127="","",IFERROR(INDEX('04_Property_Economics'!$S$5:$S$404,MATCH($A127,'04_Property_Economics'!$AX$5:$AX$404,0)),""))</f>
        <v/>
      </c>
      <c r="Q127" s="24" t="str">
        <f t="array" ref="Q127">IF($A127="","",IFERROR(INDEX('04_Property_Economics'!$AQ$5:$AQ$404,MATCH($A127,'04_Property_Economics'!$AX$5:$AX$404,0)),""))</f>
        <v/>
      </c>
      <c r="R127" s="27" t="str">
        <f t="array" ref="R127">IF($A127="","",IFERROR(INDEX('04_Property_Economics'!$AR$5:$AR$404,MATCH($A127,'04_Property_Economics'!$AX$5:$AX$404,0)),""))</f>
        <v/>
      </c>
      <c r="S127" s="2" t="str">
        <f t="array" ref="S127">IF($A127="","",IFERROR(INDEX('04_Property_Economics'!$AS$5:$AS$404,MATCH($A127,'04_Property_Economics'!$AX$5:$AX$404,0)),""))</f>
        <v/>
      </c>
      <c r="T127" s="2" t="str">
        <f t="array" ref="T127">IF($A127="","",IFERROR(INDEX('04_Property_Economics'!$AZ$5:$AZ$404,MATCH($A127,'04_Property_Economics'!$AX$5:$AX$404,0)),""))</f>
        <v/>
      </c>
    </row>
    <row r="128" ht="15.75" customHeight="1">
      <c r="A128" s="2" t="str">
        <f t="shared" si="1"/>
        <v/>
      </c>
      <c r="B128" s="2" t="str">
        <f t="array" ref="B128">IF($A128="","",IFERROR(INDEX('04_Property_Economics'!$B$5:$B$404,MATCH($A128,'04_Property_Economics'!$AX$5:$AX$404,0)),""))</f>
        <v/>
      </c>
      <c r="C128" s="2" t="str">
        <f t="array" ref="C128">IF($A128="","",IFERROR(INDEX('04_Property_Economics'!$C$5:$C$404,MATCH($A128,'04_Property_Economics'!$AX$5:$AX$404,0)),""))</f>
        <v/>
      </c>
      <c r="D128" s="24" t="str">
        <f t="array" ref="D128">IF($A128="","",IFERROR(INDEX('04_Property_Economics'!$H$5:$H$404,MATCH($A128,'04_Property_Economics'!$AX$5:$AX$404,0)),""))</f>
        <v/>
      </c>
      <c r="E128" s="25" t="str">
        <f t="array" ref="E128">IF($A128="","",IFERROR(INDEX('04_Property_Economics'!$I$5:$I$404,MATCH($A128,'04_Property_Economics'!$AX$5:$AX$404,0)),""))</f>
        <v/>
      </c>
      <c r="F128" s="25" t="str">
        <f t="array" ref="F128">IF($A128="","",IFERROR(INDEX('04_Property_Economics'!$J$5:$J$404,MATCH($A128,'04_Property_Economics'!$AX$5:$AX$404,0)),""))</f>
        <v/>
      </c>
      <c r="G128" s="26" t="str">
        <f t="array" ref="G128">IF($A128="","",IFERROR(INDEX('04_Property_Economics'!$AC$5:$AC$404,MATCH($A128,'04_Property_Economics'!$AX$5:$AX$404,0)),""))</f>
        <v/>
      </c>
      <c r="H128" s="24" t="str">
        <f t="array" ref="H128">IF($A128="","",IFERROR(INDEX('04_Property_Economics'!$AD$5:$AD$404,MATCH($A128,'04_Property_Economics'!$AX$5:$AX$404,0)),""))</f>
        <v/>
      </c>
      <c r="I128" s="24" t="str">
        <f t="array" ref="I128">IF($A128="","",IFERROR(INDEX('04_Property_Economics'!$AH$5:$AH$404,MATCH($A128,'04_Property_Economics'!$AX$5:$AX$404,0)),""))</f>
        <v/>
      </c>
      <c r="J128" s="24" t="str">
        <f t="array" ref="J128">IF($A128="","",IFERROR(INDEX('04_Property_Economics'!$AI$5:$AI$404,MATCH($A128,'04_Property_Economics'!$AX$5:$AX$404,0)),""))</f>
        <v/>
      </c>
      <c r="K128" s="24" t="str">
        <f t="array" ref="K128">IF($A128="","",IFERROR(INDEX('04_Property_Economics'!$AJ$5:$AJ$404,MATCH($A128,'04_Property_Economics'!$AX$5:$AX$404,0)),""))</f>
        <v/>
      </c>
      <c r="L128" s="24" t="str">
        <f t="array" ref="L128">IF($A128="","",IFERROR(INDEX('04_Property_Economics'!$AF$5:$AF$404,MATCH($A128,'04_Property_Economics'!$AX$5:$AX$404,0)),""))</f>
        <v/>
      </c>
      <c r="M128" s="24" t="str">
        <f t="array" ref="M128">IF($A128="","",IFERROR(INDEX('04_Property_Economics'!$U$5:$U$404,MATCH($A128,'04_Property_Economics'!$AX$5:$AX$404,0)),""))</f>
        <v/>
      </c>
      <c r="N128" s="24" t="str">
        <f t="array" ref="N128">IF($A128="","",IFERROR(INDEX('04_Property_Economics'!$W$5:$W$404,MATCH($A128,'04_Property_Economics'!$AX$5:$AX$404,0)),""))</f>
        <v/>
      </c>
      <c r="O128" s="24" t="str">
        <f t="shared" si="2"/>
        <v/>
      </c>
      <c r="P128" s="24" t="str">
        <f t="array" ref="P128">IF($A128="","",IFERROR(INDEX('04_Property_Economics'!$S$5:$S$404,MATCH($A128,'04_Property_Economics'!$AX$5:$AX$404,0)),""))</f>
        <v/>
      </c>
      <c r="Q128" s="24" t="str">
        <f t="array" ref="Q128">IF($A128="","",IFERROR(INDEX('04_Property_Economics'!$AQ$5:$AQ$404,MATCH($A128,'04_Property_Economics'!$AX$5:$AX$404,0)),""))</f>
        <v/>
      </c>
      <c r="R128" s="27" t="str">
        <f t="array" ref="R128">IF($A128="","",IFERROR(INDEX('04_Property_Economics'!$AR$5:$AR$404,MATCH($A128,'04_Property_Economics'!$AX$5:$AX$404,0)),""))</f>
        <v/>
      </c>
      <c r="S128" s="2" t="str">
        <f t="array" ref="S128">IF($A128="","",IFERROR(INDEX('04_Property_Economics'!$AS$5:$AS$404,MATCH($A128,'04_Property_Economics'!$AX$5:$AX$404,0)),""))</f>
        <v/>
      </c>
      <c r="T128" s="2" t="str">
        <f t="array" ref="T128">IF($A128="","",IFERROR(INDEX('04_Property_Economics'!$AZ$5:$AZ$404,MATCH($A128,'04_Property_Economics'!$AX$5:$AX$404,0)),""))</f>
        <v/>
      </c>
    </row>
    <row r="129" ht="15.75" customHeight="1">
      <c r="A129" s="2" t="str">
        <f t="shared" si="1"/>
        <v/>
      </c>
      <c r="B129" s="2" t="str">
        <f t="array" ref="B129">IF($A129="","",IFERROR(INDEX('04_Property_Economics'!$B$5:$B$404,MATCH($A129,'04_Property_Economics'!$AX$5:$AX$404,0)),""))</f>
        <v/>
      </c>
      <c r="C129" s="2" t="str">
        <f t="array" ref="C129">IF($A129="","",IFERROR(INDEX('04_Property_Economics'!$C$5:$C$404,MATCH($A129,'04_Property_Economics'!$AX$5:$AX$404,0)),""))</f>
        <v/>
      </c>
      <c r="D129" s="24" t="str">
        <f t="array" ref="D129">IF($A129="","",IFERROR(INDEX('04_Property_Economics'!$H$5:$H$404,MATCH($A129,'04_Property_Economics'!$AX$5:$AX$404,0)),""))</f>
        <v/>
      </c>
      <c r="E129" s="25" t="str">
        <f t="array" ref="E129">IF($A129="","",IFERROR(INDEX('04_Property_Economics'!$I$5:$I$404,MATCH($A129,'04_Property_Economics'!$AX$5:$AX$404,0)),""))</f>
        <v/>
      </c>
      <c r="F129" s="25" t="str">
        <f t="array" ref="F129">IF($A129="","",IFERROR(INDEX('04_Property_Economics'!$J$5:$J$404,MATCH($A129,'04_Property_Economics'!$AX$5:$AX$404,0)),""))</f>
        <v/>
      </c>
      <c r="G129" s="26" t="str">
        <f t="array" ref="G129">IF($A129="","",IFERROR(INDEX('04_Property_Economics'!$AC$5:$AC$404,MATCH($A129,'04_Property_Economics'!$AX$5:$AX$404,0)),""))</f>
        <v/>
      </c>
      <c r="H129" s="24" t="str">
        <f t="array" ref="H129">IF($A129="","",IFERROR(INDEX('04_Property_Economics'!$AD$5:$AD$404,MATCH($A129,'04_Property_Economics'!$AX$5:$AX$404,0)),""))</f>
        <v/>
      </c>
      <c r="I129" s="24" t="str">
        <f t="array" ref="I129">IF($A129="","",IFERROR(INDEX('04_Property_Economics'!$AH$5:$AH$404,MATCH($A129,'04_Property_Economics'!$AX$5:$AX$404,0)),""))</f>
        <v/>
      </c>
      <c r="J129" s="24" t="str">
        <f t="array" ref="J129">IF($A129="","",IFERROR(INDEX('04_Property_Economics'!$AI$5:$AI$404,MATCH($A129,'04_Property_Economics'!$AX$5:$AX$404,0)),""))</f>
        <v/>
      </c>
      <c r="K129" s="24" t="str">
        <f t="array" ref="K129">IF($A129="","",IFERROR(INDEX('04_Property_Economics'!$AJ$5:$AJ$404,MATCH($A129,'04_Property_Economics'!$AX$5:$AX$404,0)),""))</f>
        <v/>
      </c>
      <c r="L129" s="24" t="str">
        <f t="array" ref="L129">IF($A129="","",IFERROR(INDEX('04_Property_Economics'!$AF$5:$AF$404,MATCH($A129,'04_Property_Economics'!$AX$5:$AX$404,0)),""))</f>
        <v/>
      </c>
      <c r="M129" s="24" t="str">
        <f t="array" ref="M129">IF($A129="","",IFERROR(INDEX('04_Property_Economics'!$U$5:$U$404,MATCH($A129,'04_Property_Economics'!$AX$5:$AX$404,0)),""))</f>
        <v/>
      </c>
      <c r="N129" s="24" t="str">
        <f t="array" ref="N129">IF($A129="","",IFERROR(INDEX('04_Property_Economics'!$W$5:$W$404,MATCH($A129,'04_Property_Economics'!$AX$5:$AX$404,0)),""))</f>
        <v/>
      </c>
      <c r="O129" s="24" t="str">
        <f t="shared" si="2"/>
        <v/>
      </c>
      <c r="P129" s="24" t="str">
        <f t="array" ref="P129">IF($A129="","",IFERROR(INDEX('04_Property_Economics'!$S$5:$S$404,MATCH($A129,'04_Property_Economics'!$AX$5:$AX$404,0)),""))</f>
        <v/>
      </c>
      <c r="Q129" s="24" t="str">
        <f t="array" ref="Q129">IF($A129="","",IFERROR(INDEX('04_Property_Economics'!$AQ$5:$AQ$404,MATCH($A129,'04_Property_Economics'!$AX$5:$AX$404,0)),""))</f>
        <v/>
      </c>
      <c r="R129" s="27" t="str">
        <f t="array" ref="R129">IF($A129="","",IFERROR(INDEX('04_Property_Economics'!$AR$5:$AR$404,MATCH($A129,'04_Property_Economics'!$AX$5:$AX$404,0)),""))</f>
        <v/>
      </c>
      <c r="S129" s="2" t="str">
        <f t="array" ref="S129">IF($A129="","",IFERROR(INDEX('04_Property_Economics'!$AS$5:$AS$404,MATCH($A129,'04_Property_Economics'!$AX$5:$AX$404,0)),""))</f>
        <v/>
      </c>
      <c r="T129" s="2" t="str">
        <f t="array" ref="T129">IF($A129="","",IFERROR(INDEX('04_Property_Economics'!$AZ$5:$AZ$404,MATCH($A129,'04_Property_Economics'!$AX$5:$AX$404,0)),""))</f>
        <v/>
      </c>
    </row>
    <row r="130" ht="15.75" customHeight="1">
      <c r="A130" s="2" t="str">
        <f t="shared" si="1"/>
        <v/>
      </c>
      <c r="B130" s="2" t="str">
        <f t="array" ref="B130">IF($A130="","",IFERROR(INDEX('04_Property_Economics'!$B$5:$B$404,MATCH($A130,'04_Property_Economics'!$AX$5:$AX$404,0)),""))</f>
        <v/>
      </c>
      <c r="C130" s="2" t="str">
        <f t="array" ref="C130">IF($A130="","",IFERROR(INDEX('04_Property_Economics'!$C$5:$C$404,MATCH($A130,'04_Property_Economics'!$AX$5:$AX$404,0)),""))</f>
        <v/>
      </c>
      <c r="D130" s="24" t="str">
        <f t="array" ref="D130">IF($A130="","",IFERROR(INDEX('04_Property_Economics'!$H$5:$H$404,MATCH($A130,'04_Property_Economics'!$AX$5:$AX$404,0)),""))</f>
        <v/>
      </c>
      <c r="E130" s="25" t="str">
        <f t="array" ref="E130">IF($A130="","",IFERROR(INDEX('04_Property_Economics'!$I$5:$I$404,MATCH($A130,'04_Property_Economics'!$AX$5:$AX$404,0)),""))</f>
        <v/>
      </c>
      <c r="F130" s="25" t="str">
        <f t="array" ref="F130">IF($A130="","",IFERROR(INDEX('04_Property_Economics'!$J$5:$J$404,MATCH($A130,'04_Property_Economics'!$AX$5:$AX$404,0)),""))</f>
        <v/>
      </c>
      <c r="G130" s="26" t="str">
        <f t="array" ref="G130">IF($A130="","",IFERROR(INDEX('04_Property_Economics'!$AC$5:$AC$404,MATCH($A130,'04_Property_Economics'!$AX$5:$AX$404,0)),""))</f>
        <v/>
      </c>
      <c r="H130" s="24" t="str">
        <f t="array" ref="H130">IF($A130="","",IFERROR(INDEX('04_Property_Economics'!$AD$5:$AD$404,MATCH($A130,'04_Property_Economics'!$AX$5:$AX$404,0)),""))</f>
        <v/>
      </c>
      <c r="I130" s="24" t="str">
        <f t="array" ref="I130">IF($A130="","",IFERROR(INDEX('04_Property_Economics'!$AH$5:$AH$404,MATCH($A130,'04_Property_Economics'!$AX$5:$AX$404,0)),""))</f>
        <v/>
      </c>
      <c r="J130" s="24" t="str">
        <f t="array" ref="J130">IF($A130="","",IFERROR(INDEX('04_Property_Economics'!$AI$5:$AI$404,MATCH($A130,'04_Property_Economics'!$AX$5:$AX$404,0)),""))</f>
        <v/>
      </c>
      <c r="K130" s="24" t="str">
        <f t="array" ref="K130">IF($A130="","",IFERROR(INDEX('04_Property_Economics'!$AJ$5:$AJ$404,MATCH($A130,'04_Property_Economics'!$AX$5:$AX$404,0)),""))</f>
        <v/>
      </c>
      <c r="L130" s="24" t="str">
        <f t="array" ref="L130">IF($A130="","",IFERROR(INDEX('04_Property_Economics'!$AF$5:$AF$404,MATCH($A130,'04_Property_Economics'!$AX$5:$AX$404,0)),""))</f>
        <v/>
      </c>
      <c r="M130" s="24" t="str">
        <f t="array" ref="M130">IF($A130="","",IFERROR(INDEX('04_Property_Economics'!$U$5:$U$404,MATCH($A130,'04_Property_Economics'!$AX$5:$AX$404,0)),""))</f>
        <v/>
      </c>
      <c r="N130" s="24" t="str">
        <f t="array" ref="N130">IF($A130="","",IFERROR(INDEX('04_Property_Economics'!$W$5:$W$404,MATCH($A130,'04_Property_Economics'!$AX$5:$AX$404,0)),""))</f>
        <v/>
      </c>
      <c r="O130" s="24" t="str">
        <f t="shared" si="2"/>
        <v/>
      </c>
      <c r="P130" s="24" t="str">
        <f t="array" ref="P130">IF($A130="","",IFERROR(INDEX('04_Property_Economics'!$S$5:$S$404,MATCH($A130,'04_Property_Economics'!$AX$5:$AX$404,0)),""))</f>
        <v/>
      </c>
      <c r="Q130" s="24" t="str">
        <f t="array" ref="Q130">IF($A130="","",IFERROR(INDEX('04_Property_Economics'!$AQ$5:$AQ$404,MATCH($A130,'04_Property_Economics'!$AX$5:$AX$404,0)),""))</f>
        <v/>
      </c>
      <c r="R130" s="27" t="str">
        <f t="array" ref="R130">IF($A130="","",IFERROR(INDEX('04_Property_Economics'!$AR$5:$AR$404,MATCH($A130,'04_Property_Economics'!$AX$5:$AX$404,0)),""))</f>
        <v/>
      </c>
      <c r="S130" s="2" t="str">
        <f t="array" ref="S130">IF($A130="","",IFERROR(INDEX('04_Property_Economics'!$AS$5:$AS$404,MATCH($A130,'04_Property_Economics'!$AX$5:$AX$404,0)),""))</f>
        <v/>
      </c>
      <c r="T130" s="2" t="str">
        <f t="array" ref="T130">IF($A130="","",IFERROR(INDEX('04_Property_Economics'!$AZ$5:$AZ$404,MATCH($A130,'04_Property_Economics'!$AX$5:$AX$404,0)),""))</f>
        <v/>
      </c>
    </row>
    <row r="131" ht="15.75" customHeight="1">
      <c r="A131" s="2" t="str">
        <f t="shared" si="1"/>
        <v/>
      </c>
      <c r="B131" s="2" t="str">
        <f t="array" ref="B131">IF($A131="","",IFERROR(INDEX('04_Property_Economics'!$B$5:$B$404,MATCH($A131,'04_Property_Economics'!$AX$5:$AX$404,0)),""))</f>
        <v/>
      </c>
      <c r="C131" s="2" t="str">
        <f t="array" ref="C131">IF($A131="","",IFERROR(INDEX('04_Property_Economics'!$C$5:$C$404,MATCH($A131,'04_Property_Economics'!$AX$5:$AX$404,0)),""))</f>
        <v/>
      </c>
      <c r="D131" s="24" t="str">
        <f t="array" ref="D131">IF($A131="","",IFERROR(INDEX('04_Property_Economics'!$H$5:$H$404,MATCH($A131,'04_Property_Economics'!$AX$5:$AX$404,0)),""))</f>
        <v/>
      </c>
      <c r="E131" s="25" t="str">
        <f t="array" ref="E131">IF($A131="","",IFERROR(INDEX('04_Property_Economics'!$I$5:$I$404,MATCH($A131,'04_Property_Economics'!$AX$5:$AX$404,0)),""))</f>
        <v/>
      </c>
      <c r="F131" s="25" t="str">
        <f t="array" ref="F131">IF($A131="","",IFERROR(INDEX('04_Property_Economics'!$J$5:$J$404,MATCH($A131,'04_Property_Economics'!$AX$5:$AX$404,0)),""))</f>
        <v/>
      </c>
      <c r="G131" s="26" t="str">
        <f t="array" ref="G131">IF($A131="","",IFERROR(INDEX('04_Property_Economics'!$AC$5:$AC$404,MATCH($A131,'04_Property_Economics'!$AX$5:$AX$404,0)),""))</f>
        <v/>
      </c>
      <c r="H131" s="24" t="str">
        <f t="array" ref="H131">IF($A131="","",IFERROR(INDEX('04_Property_Economics'!$AD$5:$AD$404,MATCH($A131,'04_Property_Economics'!$AX$5:$AX$404,0)),""))</f>
        <v/>
      </c>
      <c r="I131" s="24" t="str">
        <f t="array" ref="I131">IF($A131="","",IFERROR(INDEX('04_Property_Economics'!$AH$5:$AH$404,MATCH($A131,'04_Property_Economics'!$AX$5:$AX$404,0)),""))</f>
        <v/>
      </c>
      <c r="J131" s="24" t="str">
        <f t="array" ref="J131">IF($A131="","",IFERROR(INDEX('04_Property_Economics'!$AI$5:$AI$404,MATCH($A131,'04_Property_Economics'!$AX$5:$AX$404,0)),""))</f>
        <v/>
      </c>
      <c r="K131" s="24" t="str">
        <f t="array" ref="K131">IF($A131="","",IFERROR(INDEX('04_Property_Economics'!$AJ$5:$AJ$404,MATCH($A131,'04_Property_Economics'!$AX$5:$AX$404,0)),""))</f>
        <v/>
      </c>
      <c r="L131" s="24" t="str">
        <f t="array" ref="L131">IF($A131="","",IFERROR(INDEX('04_Property_Economics'!$AF$5:$AF$404,MATCH($A131,'04_Property_Economics'!$AX$5:$AX$404,0)),""))</f>
        <v/>
      </c>
      <c r="M131" s="24" t="str">
        <f t="array" ref="M131">IF($A131="","",IFERROR(INDEX('04_Property_Economics'!$U$5:$U$404,MATCH($A131,'04_Property_Economics'!$AX$5:$AX$404,0)),""))</f>
        <v/>
      </c>
      <c r="N131" s="24" t="str">
        <f t="array" ref="N131">IF($A131="","",IFERROR(INDEX('04_Property_Economics'!$W$5:$W$404,MATCH($A131,'04_Property_Economics'!$AX$5:$AX$404,0)),""))</f>
        <v/>
      </c>
      <c r="O131" s="24" t="str">
        <f t="shared" si="2"/>
        <v/>
      </c>
      <c r="P131" s="24" t="str">
        <f t="array" ref="P131">IF($A131="","",IFERROR(INDEX('04_Property_Economics'!$S$5:$S$404,MATCH($A131,'04_Property_Economics'!$AX$5:$AX$404,0)),""))</f>
        <v/>
      </c>
      <c r="Q131" s="24" t="str">
        <f t="array" ref="Q131">IF($A131="","",IFERROR(INDEX('04_Property_Economics'!$AQ$5:$AQ$404,MATCH($A131,'04_Property_Economics'!$AX$5:$AX$404,0)),""))</f>
        <v/>
      </c>
      <c r="R131" s="27" t="str">
        <f t="array" ref="R131">IF($A131="","",IFERROR(INDEX('04_Property_Economics'!$AR$5:$AR$404,MATCH($A131,'04_Property_Economics'!$AX$5:$AX$404,0)),""))</f>
        <v/>
      </c>
      <c r="S131" s="2" t="str">
        <f t="array" ref="S131">IF($A131="","",IFERROR(INDEX('04_Property_Economics'!$AS$5:$AS$404,MATCH($A131,'04_Property_Economics'!$AX$5:$AX$404,0)),""))</f>
        <v/>
      </c>
      <c r="T131" s="2" t="str">
        <f t="array" ref="T131">IF($A131="","",IFERROR(INDEX('04_Property_Economics'!$AZ$5:$AZ$404,MATCH($A131,'04_Property_Economics'!$AX$5:$AX$404,0)),""))</f>
        <v/>
      </c>
    </row>
    <row r="132" ht="15.75" customHeight="1">
      <c r="A132" s="2" t="str">
        <f t="shared" si="1"/>
        <v/>
      </c>
      <c r="B132" s="2" t="str">
        <f t="array" ref="B132">IF($A132="","",IFERROR(INDEX('04_Property_Economics'!$B$5:$B$404,MATCH($A132,'04_Property_Economics'!$AX$5:$AX$404,0)),""))</f>
        <v/>
      </c>
      <c r="C132" s="2" t="str">
        <f t="array" ref="C132">IF($A132="","",IFERROR(INDEX('04_Property_Economics'!$C$5:$C$404,MATCH($A132,'04_Property_Economics'!$AX$5:$AX$404,0)),""))</f>
        <v/>
      </c>
      <c r="D132" s="24" t="str">
        <f t="array" ref="D132">IF($A132="","",IFERROR(INDEX('04_Property_Economics'!$H$5:$H$404,MATCH($A132,'04_Property_Economics'!$AX$5:$AX$404,0)),""))</f>
        <v/>
      </c>
      <c r="E132" s="25" t="str">
        <f t="array" ref="E132">IF($A132="","",IFERROR(INDEX('04_Property_Economics'!$I$5:$I$404,MATCH($A132,'04_Property_Economics'!$AX$5:$AX$404,0)),""))</f>
        <v/>
      </c>
      <c r="F132" s="25" t="str">
        <f t="array" ref="F132">IF($A132="","",IFERROR(INDEX('04_Property_Economics'!$J$5:$J$404,MATCH($A132,'04_Property_Economics'!$AX$5:$AX$404,0)),""))</f>
        <v/>
      </c>
      <c r="G132" s="26" t="str">
        <f t="array" ref="G132">IF($A132="","",IFERROR(INDEX('04_Property_Economics'!$AC$5:$AC$404,MATCH($A132,'04_Property_Economics'!$AX$5:$AX$404,0)),""))</f>
        <v/>
      </c>
      <c r="H132" s="24" t="str">
        <f t="array" ref="H132">IF($A132="","",IFERROR(INDEX('04_Property_Economics'!$AD$5:$AD$404,MATCH($A132,'04_Property_Economics'!$AX$5:$AX$404,0)),""))</f>
        <v/>
      </c>
      <c r="I132" s="24" t="str">
        <f t="array" ref="I132">IF($A132="","",IFERROR(INDEX('04_Property_Economics'!$AH$5:$AH$404,MATCH($A132,'04_Property_Economics'!$AX$5:$AX$404,0)),""))</f>
        <v/>
      </c>
      <c r="J132" s="24" t="str">
        <f t="array" ref="J132">IF($A132="","",IFERROR(INDEX('04_Property_Economics'!$AI$5:$AI$404,MATCH($A132,'04_Property_Economics'!$AX$5:$AX$404,0)),""))</f>
        <v/>
      </c>
      <c r="K132" s="24" t="str">
        <f t="array" ref="K132">IF($A132="","",IFERROR(INDEX('04_Property_Economics'!$AJ$5:$AJ$404,MATCH($A132,'04_Property_Economics'!$AX$5:$AX$404,0)),""))</f>
        <v/>
      </c>
      <c r="L132" s="24" t="str">
        <f t="array" ref="L132">IF($A132="","",IFERROR(INDEX('04_Property_Economics'!$AF$5:$AF$404,MATCH($A132,'04_Property_Economics'!$AX$5:$AX$404,0)),""))</f>
        <v/>
      </c>
      <c r="M132" s="24" t="str">
        <f t="array" ref="M132">IF($A132="","",IFERROR(INDEX('04_Property_Economics'!$U$5:$U$404,MATCH($A132,'04_Property_Economics'!$AX$5:$AX$404,0)),""))</f>
        <v/>
      </c>
      <c r="N132" s="24" t="str">
        <f t="array" ref="N132">IF($A132="","",IFERROR(INDEX('04_Property_Economics'!$W$5:$W$404,MATCH($A132,'04_Property_Economics'!$AX$5:$AX$404,0)),""))</f>
        <v/>
      </c>
      <c r="O132" s="24" t="str">
        <f t="shared" si="2"/>
        <v/>
      </c>
      <c r="P132" s="24" t="str">
        <f t="array" ref="P132">IF($A132="","",IFERROR(INDEX('04_Property_Economics'!$S$5:$S$404,MATCH($A132,'04_Property_Economics'!$AX$5:$AX$404,0)),""))</f>
        <v/>
      </c>
      <c r="Q132" s="24" t="str">
        <f t="array" ref="Q132">IF($A132="","",IFERROR(INDEX('04_Property_Economics'!$AQ$5:$AQ$404,MATCH($A132,'04_Property_Economics'!$AX$5:$AX$404,0)),""))</f>
        <v/>
      </c>
      <c r="R132" s="27" t="str">
        <f t="array" ref="R132">IF($A132="","",IFERROR(INDEX('04_Property_Economics'!$AR$5:$AR$404,MATCH($A132,'04_Property_Economics'!$AX$5:$AX$404,0)),""))</f>
        <v/>
      </c>
      <c r="S132" s="2" t="str">
        <f t="array" ref="S132">IF($A132="","",IFERROR(INDEX('04_Property_Economics'!$AS$5:$AS$404,MATCH($A132,'04_Property_Economics'!$AX$5:$AX$404,0)),""))</f>
        <v/>
      </c>
      <c r="T132" s="2" t="str">
        <f t="array" ref="T132">IF($A132="","",IFERROR(INDEX('04_Property_Economics'!$AZ$5:$AZ$404,MATCH($A132,'04_Property_Economics'!$AX$5:$AX$404,0)),""))</f>
        <v/>
      </c>
    </row>
    <row r="133" ht="15.75" customHeight="1">
      <c r="A133" s="2" t="str">
        <f t="shared" si="1"/>
        <v/>
      </c>
      <c r="B133" s="2" t="str">
        <f t="array" ref="B133">IF($A133="","",IFERROR(INDEX('04_Property_Economics'!$B$5:$B$404,MATCH($A133,'04_Property_Economics'!$AX$5:$AX$404,0)),""))</f>
        <v/>
      </c>
      <c r="C133" s="2" t="str">
        <f t="array" ref="C133">IF($A133="","",IFERROR(INDEX('04_Property_Economics'!$C$5:$C$404,MATCH($A133,'04_Property_Economics'!$AX$5:$AX$404,0)),""))</f>
        <v/>
      </c>
      <c r="D133" s="24" t="str">
        <f t="array" ref="D133">IF($A133="","",IFERROR(INDEX('04_Property_Economics'!$H$5:$H$404,MATCH($A133,'04_Property_Economics'!$AX$5:$AX$404,0)),""))</f>
        <v/>
      </c>
      <c r="E133" s="25" t="str">
        <f t="array" ref="E133">IF($A133="","",IFERROR(INDEX('04_Property_Economics'!$I$5:$I$404,MATCH($A133,'04_Property_Economics'!$AX$5:$AX$404,0)),""))</f>
        <v/>
      </c>
      <c r="F133" s="25" t="str">
        <f t="array" ref="F133">IF($A133="","",IFERROR(INDEX('04_Property_Economics'!$J$5:$J$404,MATCH($A133,'04_Property_Economics'!$AX$5:$AX$404,0)),""))</f>
        <v/>
      </c>
      <c r="G133" s="26" t="str">
        <f t="array" ref="G133">IF($A133="","",IFERROR(INDEX('04_Property_Economics'!$AC$5:$AC$404,MATCH($A133,'04_Property_Economics'!$AX$5:$AX$404,0)),""))</f>
        <v/>
      </c>
      <c r="H133" s="24" t="str">
        <f t="array" ref="H133">IF($A133="","",IFERROR(INDEX('04_Property_Economics'!$AD$5:$AD$404,MATCH($A133,'04_Property_Economics'!$AX$5:$AX$404,0)),""))</f>
        <v/>
      </c>
      <c r="I133" s="24" t="str">
        <f t="array" ref="I133">IF($A133="","",IFERROR(INDEX('04_Property_Economics'!$AH$5:$AH$404,MATCH($A133,'04_Property_Economics'!$AX$5:$AX$404,0)),""))</f>
        <v/>
      </c>
      <c r="J133" s="24" t="str">
        <f t="array" ref="J133">IF($A133="","",IFERROR(INDEX('04_Property_Economics'!$AI$5:$AI$404,MATCH($A133,'04_Property_Economics'!$AX$5:$AX$404,0)),""))</f>
        <v/>
      </c>
      <c r="K133" s="24" t="str">
        <f t="array" ref="K133">IF($A133="","",IFERROR(INDEX('04_Property_Economics'!$AJ$5:$AJ$404,MATCH($A133,'04_Property_Economics'!$AX$5:$AX$404,0)),""))</f>
        <v/>
      </c>
      <c r="L133" s="24" t="str">
        <f t="array" ref="L133">IF($A133="","",IFERROR(INDEX('04_Property_Economics'!$AF$5:$AF$404,MATCH($A133,'04_Property_Economics'!$AX$5:$AX$404,0)),""))</f>
        <v/>
      </c>
      <c r="M133" s="24" t="str">
        <f t="array" ref="M133">IF($A133="","",IFERROR(INDEX('04_Property_Economics'!$U$5:$U$404,MATCH($A133,'04_Property_Economics'!$AX$5:$AX$404,0)),""))</f>
        <v/>
      </c>
      <c r="N133" s="24" t="str">
        <f t="array" ref="N133">IF($A133="","",IFERROR(INDEX('04_Property_Economics'!$W$5:$W$404,MATCH($A133,'04_Property_Economics'!$AX$5:$AX$404,0)),""))</f>
        <v/>
      </c>
      <c r="O133" s="24" t="str">
        <f t="shared" si="2"/>
        <v/>
      </c>
      <c r="P133" s="24" t="str">
        <f t="array" ref="P133">IF($A133="","",IFERROR(INDEX('04_Property_Economics'!$S$5:$S$404,MATCH($A133,'04_Property_Economics'!$AX$5:$AX$404,0)),""))</f>
        <v/>
      </c>
      <c r="Q133" s="24" t="str">
        <f t="array" ref="Q133">IF($A133="","",IFERROR(INDEX('04_Property_Economics'!$AQ$5:$AQ$404,MATCH($A133,'04_Property_Economics'!$AX$5:$AX$404,0)),""))</f>
        <v/>
      </c>
      <c r="R133" s="27" t="str">
        <f t="array" ref="R133">IF($A133="","",IFERROR(INDEX('04_Property_Economics'!$AR$5:$AR$404,MATCH($A133,'04_Property_Economics'!$AX$5:$AX$404,0)),""))</f>
        <v/>
      </c>
      <c r="S133" s="2" t="str">
        <f t="array" ref="S133">IF($A133="","",IFERROR(INDEX('04_Property_Economics'!$AS$5:$AS$404,MATCH($A133,'04_Property_Economics'!$AX$5:$AX$404,0)),""))</f>
        <v/>
      </c>
      <c r="T133" s="2" t="str">
        <f t="array" ref="T133">IF($A133="","",IFERROR(INDEX('04_Property_Economics'!$AZ$5:$AZ$404,MATCH($A133,'04_Property_Economics'!$AX$5:$AX$404,0)),""))</f>
        <v/>
      </c>
    </row>
    <row r="134" ht="15.75" customHeight="1">
      <c r="A134" s="2" t="str">
        <f t="shared" si="1"/>
        <v/>
      </c>
      <c r="B134" s="2" t="str">
        <f t="array" ref="B134">IF($A134="","",IFERROR(INDEX('04_Property_Economics'!$B$5:$B$404,MATCH($A134,'04_Property_Economics'!$AX$5:$AX$404,0)),""))</f>
        <v/>
      </c>
      <c r="C134" s="2" t="str">
        <f t="array" ref="C134">IF($A134="","",IFERROR(INDEX('04_Property_Economics'!$C$5:$C$404,MATCH($A134,'04_Property_Economics'!$AX$5:$AX$404,0)),""))</f>
        <v/>
      </c>
      <c r="D134" s="24" t="str">
        <f t="array" ref="D134">IF($A134="","",IFERROR(INDEX('04_Property_Economics'!$H$5:$H$404,MATCH($A134,'04_Property_Economics'!$AX$5:$AX$404,0)),""))</f>
        <v/>
      </c>
      <c r="E134" s="25" t="str">
        <f t="array" ref="E134">IF($A134="","",IFERROR(INDEX('04_Property_Economics'!$I$5:$I$404,MATCH($A134,'04_Property_Economics'!$AX$5:$AX$404,0)),""))</f>
        <v/>
      </c>
      <c r="F134" s="25" t="str">
        <f t="array" ref="F134">IF($A134="","",IFERROR(INDEX('04_Property_Economics'!$J$5:$J$404,MATCH($A134,'04_Property_Economics'!$AX$5:$AX$404,0)),""))</f>
        <v/>
      </c>
      <c r="G134" s="26" t="str">
        <f t="array" ref="G134">IF($A134="","",IFERROR(INDEX('04_Property_Economics'!$AC$5:$AC$404,MATCH($A134,'04_Property_Economics'!$AX$5:$AX$404,0)),""))</f>
        <v/>
      </c>
      <c r="H134" s="24" t="str">
        <f t="array" ref="H134">IF($A134="","",IFERROR(INDEX('04_Property_Economics'!$AD$5:$AD$404,MATCH($A134,'04_Property_Economics'!$AX$5:$AX$404,0)),""))</f>
        <v/>
      </c>
      <c r="I134" s="24" t="str">
        <f t="array" ref="I134">IF($A134="","",IFERROR(INDEX('04_Property_Economics'!$AH$5:$AH$404,MATCH($A134,'04_Property_Economics'!$AX$5:$AX$404,0)),""))</f>
        <v/>
      </c>
      <c r="J134" s="24" t="str">
        <f t="array" ref="J134">IF($A134="","",IFERROR(INDEX('04_Property_Economics'!$AI$5:$AI$404,MATCH($A134,'04_Property_Economics'!$AX$5:$AX$404,0)),""))</f>
        <v/>
      </c>
      <c r="K134" s="24" t="str">
        <f t="array" ref="K134">IF($A134="","",IFERROR(INDEX('04_Property_Economics'!$AJ$5:$AJ$404,MATCH($A134,'04_Property_Economics'!$AX$5:$AX$404,0)),""))</f>
        <v/>
      </c>
      <c r="L134" s="24" t="str">
        <f t="array" ref="L134">IF($A134="","",IFERROR(INDEX('04_Property_Economics'!$AF$5:$AF$404,MATCH($A134,'04_Property_Economics'!$AX$5:$AX$404,0)),""))</f>
        <v/>
      </c>
      <c r="M134" s="24" t="str">
        <f t="array" ref="M134">IF($A134="","",IFERROR(INDEX('04_Property_Economics'!$U$5:$U$404,MATCH($A134,'04_Property_Economics'!$AX$5:$AX$404,0)),""))</f>
        <v/>
      </c>
      <c r="N134" s="24" t="str">
        <f t="array" ref="N134">IF($A134="","",IFERROR(INDEX('04_Property_Economics'!$W$5:$W$404,MATCH($A134,'04_Property_Economics'!$AX$5:$AX$404,0)),""))</f>
        <v/>
      </c>
      <c r="O134" s="24" t="str">
        <f t="shared" si="2"/>
        <v/>
      </c>
      <c r="P134" s="24" t="str">
        <f t="array" ref="P134">IF($A134="","",IFERROR(INDEX('04_Property_Economics'!$S$5:$S$404,MATCH($A134,'04_Property_Economics'!$AX$5:$AX$404,0)),""))</f>
        <v/>
      </c>
      <c r="Q134" s="24" t="str">
        <f t="array" ref="Q134">IF($A134="","",IFERROR(INDEX('04_Property_Economics'!$AQ$5:$AQ$404,MATCH($A134,'04_Property_Economics'!$AX$5:$AX$404,0)),""))</f>
        <v/>
      </c>
      <c r="R134" s="27" t="str">
        <f t="array" ref="R134">IF($A134="","",IFERROR(INDEX('04_Property_Economics'!$AR$5:$AR$404,MATCH($A134,'04_Property_Economics'!$AX$5:$AX$404,0)),""))</f>
        <v/>
      </c>
      <c r="S134" s="2" t="str">
        <f t="array" ref="S134">IF($A134="","",IFERROR(INDEX('04_Property_Economics'!$AS$5:$AS$404,MATCH($A134,'04_Property_Economics'!$AX$5:$AX$404,0)),""))</f>
        <v/>
      </c>
      <c r="T134" s="2" t="str">
        <f t="array" ref="T134">IF($A134="","",IFERROR(INDEX('04_Property_Economics'!$AZ$5:$AZ$404,MATCH($A134,'04_Property_Economics'!$AX$5:$AX$404,0)),""))</f>
        <v/>
      </c>
    </row>
    <row r="135" ht="15.75" customHeight="1">
      <c r="A135" s="2" t="str">
        <f t="shared" si="1"/>
        <v/>
      </c>
      <c r="B135" s="2" t="str">
        <f t="array" ref="B135">IF($A135="","",IFERROR(INDEX('04_Property_Economics'!$B$5:$B$404,MATCH($A135,'04_Property_Economics'!$AX$5:$AX$404,0)),""))</f>
        <v/>
      </c>
      <c r="C135" s="2" t="str">
        <f t="array" ref="C135">IF($A135="","",IFERROR(INDEX('04_Property_Economics'!$C$5:$C$404,MATCH($A135,'04_Property_Economics'!$AX$5:$AX$404,0)),""))</f>
        <v/>
      </c>
      <c r="D135" s="24" t="str">
        <f t="array" ref="D135">IF($A135="","",IFERROR(INDEX('04_Property_Economics'!$H$5:$H$404,MATCH($A135,'04_Property_Economics'!$AX$5:$AX$404,0)),""))</f>
        <v/>
      </c>
      <c r="E135" s="25" t="str">
        <f t="array" ref="E135">IF($A135="","",IFERROR(INDEX('04_Property_Economics'!$I$5:$I$404,MATCH($A135,'04_Property_Economics'!$AX$5:$AX$404,0)),""))</f>
        <v/>
      </c>
      <c r="F135" s="25" t="str">
        <f t="array" ref="F135">IF($A135="","",IFERROR(INDEX('04_Property_Economics'!$J$5:$J$404,MATCH($A135,'04_Property_Economics'!$AX$5:$AX$404,0)),""))</f>
        <v/>
      </c>
      <c r="G135" s="26" t="str">
        <f t="array" ref="G135">IF($A135="","",IFERROR(INDEX('04_Property_Economics'!$AC$5:$AC$404,MATCH($A135,'04_Property_Economics'!$AX$5:$AX$404,0)),""))</f>
        <v/>
      </c>
      <c r="H135" s="24" t="str">
        <f t="array" ref="H135">IF($A135="","",IFERROR(INDEX('04_Property_Economics'!$AD$5:$AD$404,MATCH($A135,'04_Property_Economics'!$AX$5:$AX$404,0)),""))</f>
        <v/>
      </c>
      <c r="I135" s="24" t="str">
        <f t="array" ref="I135">IF($A135="","",IFERROR(INDEX('04_Property_Economics'!$AH$5:$AH$404,MATCH($A135,'04_Property_Economics'!$AX$5:$AX$404,0)),""))</f>
        <v/>
      </c>
      <c r="J135" s="24" t="str">
        <f t="array" ref="J135">IF($A135="","",IFERROR(INDEX('04_Property_Economics'!$AI$5:$AI$404,MATCH($A135,'04_Property_Economics'!$AX$5:$AX$404,0)),""))</f>
        <v/>
      </c>
      <c r="K135" s="24" t="str">
        <f t="array" ref="K135">IF($A135="","",IFERROR(INDEX('04_Property_Economics'!$AJ$5:$AJ$404,MATCH($A135,'04_Property_Economics'!$AX$5:$AX$404,0)),""))</f>
        <v/>
      </c>
      <c r="L135" s="24" t="str">
        <f t="array" ref="L135">IF($A135="","",IFERROR(INDEX('04_Property_Economics'!$AF$5:$AF$404,MATCH($A135,'04_Property_Economics'!$AX$5:$AX$404,0)),""))</f>
        <v/>
      </c>
      <c r="M135" s="24" t="str">
        <f t="array" ref="M135">IF($A135="","",IFERROR(INDEX('04_Property_Economics'!$U$5:$U$404,MATCH($A135,'04_Property_Economics'!$AX$5:$AX$404,0)),""))</f>
        <v/>
      </c>
      <c r="N135" s="24" t="str">
        <f t="array" ref="N135">IF($A135="","",IFERROR(INDEX('04_Property_Economics'!$W$5:$W$404,MATCH($A135,'04_Property_Economics'!$AX$5:$AX$404,0)),""))</f>
        <v/>
      </c>
      <c r="O135" s="24" t="str">
        <f t="shared" si="2"/>
        <v/>
      </c>
      <c r="P135" s="24" t="str">
        <f t="array" ref="P135">IF($A135="","",IFERROR(INDEX('04_Property_Economics'!$S$5:$S$404,MATCH($A135,'04_Property_Economics'!$AX$5:$AX$404,0)),""))</f>
        <v/>
      </c>
      <c r="Q135" s="24" t="str">
        <f t="array" ref="Q135">IF($A135="","",IFERROR(INDEX('04_Property_Economics'!$AQ$5:$AQ$404,MATCH($A135,'04_Property_Economics'!$AX$5:$AX$404,0)),""))</f>
        <v/>
      </c>
      <c r="R135" s="27" t="str">
        <f t="array" ref="R135">IF($A135="","",IFERROR(INDEX('04_Property_Economics'!$AR$5:$AR$404,MATCH($A135,'04_Property_Economics'!$AX$5:$AX$404,0)),""))</f>
        <v/>
      </c>
      <c r="S135" s="2" t="str">
        <f t="array" ref="S135">IF($A135="","",IFERROR(INDEX('04_Property_Economics'!$AS$5:$AS$404,MATCH($A135,'04_Property_Economics'!$AX$5:$AX$404,0)),""))</f>
        <v/>
      </c>
      <c r="T135" s="2" t="str">
        <f t="array" ref="T135">IF($A135="","",IFERROR(INDEX('04_Property_Economics'!$AZ$5:$AZ$404,MATCH($A135,'04_Property_Economics'!$AX$5:$AX$404,0)),""))</f>
        <v/>
      </c>
    </row>
    <row r="136" ht="15.75" customHeight="1">
      <c r="A136" s="2" t="str">
        <f t="shared" si="1"/>
        <v/>
      </c>
      <c r="B136" s="2" t="str">
        <f t="array" ref="B136">IF($A136="","",IFERROR(INDEX('04_Property_Economics'!$B$5:$B$404,MATCH($A136,'04_Property_Economics'!$AX$5:$AX$404,0)),""))</f>
        <v/>
      </c>
      <c r="C136" s="2" t="str">
        <f t="array" ref="C136">IF($A136="","",IFERROR(INDEX('04_Property_Economics'!$C$5:$C$404,MATCH($A136,'04_Property_Economics'!$AX$5:$AX$404,0)),""))</f>
        <v/>
      </c>
      <c r="D136" s="24" t="str">
        <f t="array" ref="D136">IF($A136="","",IFERROR(INDEX('04_Property_Economics'!$H$5:$H$404,MATCH($A136,'04_Property_Economics'!$AX$5:$AX$404,0)),""))</f>
        <v/>
      </c>
      <c r="E136" s="25" t="str">
        <f t="array" ref="E136">IF($A136="","",IFERROR(INDEX('04_Property_Economics'!$I$5:$I$404,MATCH($A136,'04_Property_Economics'!$AX$5:$AX$404,0)),""))</f>
        <v/>
      </c>
      <c r="F136" s="25" t="str">
        <f t="array" ref="F136">IF($A136="","",IFERROR(INDEX('04_Property_Economics'!$J$5:$J$404,MATCH($A136,'04_Property_Economics'!$AX$5:$AX$404,0)),""))</f>
        <v/>
      </c>
      <c r="G136" s="26" t="str">
        <f t="array" ref="G136">IF($A136="","",IFERROR(INDEX('04_Property_Economics'!$AC$5:$AC$404,MATCH($A136,'04_Property_Economics'!$AX$5:$AX$404,0)),""))</f>
        <v/>
      </c>
      <c r="H136" s="24" t="str">
        <f t="array" ref="H136">IF($A136="","",IFERROR(INDEX('04_Property_Economics'!$AD$5:$AD$404,MATCH($A136,'04_Property_Economics'!$AX$5:$AX$404,0)),""))</f>
        <v/>
      </c>
      <c r="I136" s="24" t="str">
        <f t="array" ref="I136">IF($A136="","",IFERROR(INDEX('04_Property_Economics'!$AH$5:$AH$404,MATCH($A136,'04_Property_Economics'!$AX$5:$AX$404,0)),""))</f>
        <v/>
      </c>
      <c r="J136" s="24" t="str">
        <f t="array" ref="J136">IF($A136="","",IFERROR(INDEX('04_Property_Economics'!$AI$5:$AI$404,MATCH($A136,'04_Property_Economics'!$AX$5:$AX$404,0)),""))</f>
        <v/>
      </c>
      <c r="K136" s="24" t="str">
        <f t="array" ref="K136">IF($A136="","",IFERROR(INDEX('04_Property_Economics'!$AJ$5:$AJ$404,MATCH($A136,'04_Property_Economics'!$AX$5:$AX$404,0)),""))</f>
        <v/>
      </c>
      <c r="L136" s="24" t="str">
        <f t="array" ref="L136">IF($A136="","",IFERROR(INDEX('04_Property_Economics'!$AF$5:$AF$404,MATCH($A136,'04_Property_Economics'!$AX$5:$AX$404,0)),""))</f>
        <v/>
      </c>
      <c r="M136" s="24" t="str">
        <f t="array" ref="M136">IF($A136="","",IFERROR(INDEX('04_Property_Economics'!$U$5:$U$404,MATCH($A136,'04_Property_Economics'!$AX$5:$AX$404,0)),""))</f>
        <v/>
      </c>
      <c r="N136" s="24" t="str">
        <f t="array" ref="N136">IF($A136="","",IFERROR(INDEX('04_Property_Economics'!$W$5:$W$404,MATCH($A136,'04_Property_Economics'!$AX$5:$AX$404,0)),""))</f>
        <v/>
      </c>
      <c r="O136" s="24" t="str">
        <f t="shared" si="2"/>
        <v/>
      </c>
      <c r="P136" s="24" t="str">
        <f t="array" ref="P136">IF($A136="","",IFERROR(INDEX('04_Property_Economics'!$S$5:$S$404,MATCH($A136,'04_Property_Economics'!$AX$5:$AX$404,0)),""))</f>
        <v/>
      </c>
      <c r="Q136" s="24" t="str">
        <f t="array" ref="Q136">IF($A136="","",IFERROR(INDEX('04_Property_Economics'!$AQ$5:$AQ$404,MATCH($A136,'04_Property_Economics'!$AX$5:$AX$404,0)),""))</f>
        <v/>
      </c>
      <c r="R136" s="27" t="str">
        <f t="array" ref="R136">IF($A136="","",IFERROR(INDEX('04_Property_Economics'!$AR$5:$AR$404,MATCH($A136,'04_Property_Economics'!$AX$5:$AX$404,0)),""))</f>
        <v/>
      </c>
      <c r="S136" s="2" t="str">
        <f t="array" ref="S136">IF($A136="","",IFERROR(INDEX('04_Property_Economics'!$AS$5:$AS$404,MATCH($A136,'04_Property_Economics'!$AX$5:$AX$404,0)),""))</f>
        <v/>
      </c>
      <c r="T136" s="2" t="str">
        <f t="array" ref="T136">IF($A136="","",IFERROR(INDEX('04_Property_Economics'!$AZ$5:$AZ$404,MATCH($A136,'04_Property_Economics'!$AX$5:$AX$404,0)),""))</f>
        <v/>
      </c>
    </row>
    <row r="137" ht="15.75" customHeight="1">
      <c r="A137" s="2" t="str">
        <f t="shared" si="1"/>
        <v/>
      </c>
      <c r="B137" s="2" t="str">
        <f t="array" ref="B137">IF($A137="","",IFERROR(INDEX('04_Property_Economics'!$B$5:$B$404,MATCH($A137,'04_Property_Economics'!$AX$5:$AX$404,0)),""))</f>
        <v/>
      </c>
      <c r="C137" s="2" t="str">
        <f t="array" ref="C137">IF($A137="","",IFERROR(INDEX('04_Property_Economics'!$C$5:$C$404,MATCH($A137,'04_Property_Economics'!$AX$5:$AX$404,0)),""))</f>
        <v/>
      </c>
      <c r="D137" s="24" t="str">
        <f t="array" ref="D137">IF($A137="","",IFERROR(INDEX('04_Property_Economics'!$H$5:$H$404,MATCH($A137,'04_Property_Economics'!$AX$5:$AX$404,0)),""))</f>
        <v/>
      </c>
      <c r="E137" s="25" t="str">
        <f t="array" ref="E137">IF($A137="","",IFERROR(INDEX('04_Property_Economics'!$I$5:$I$404,MATCH($A137,'04_Property_Economics'!$AX$5:$AX$404,0)),""))</f>
        <v/>
      </c>
      <c r="F137" s="25" t="str">
        <f t="array" ref="F137">IF($A137="","",IFERROR(INDEX('04_Property_Economics'!$J$5:$J$404,MATCH($A137,'04_Property_Economics'!$AX$5:$AX$404,0)),""))</f>
        <v/>
      </c>
      <c r="G137" s="26" t="str">
        <f t="array" ref="G137">IF($A137="","",IFERROR(INDEX('04_Property_Economics'!$AC$5:$AC$404,MATCH($A137,'04_Property_Economics'!$AX$5:$AX$404,0)),""))</f>
        <v/>
      </c>
      <c r="H137" s="24" t="str">
        <f t="array" ref="H137">IF($A137="","",IFERROR(INDEX('04_Property_Economics'!$AD$5:$AD$404,MATCH($A137,'04_Property_Economics'!$AX$5:$AX$404,0)),""))</f>
        <v/>
      </c>
      <c r="I137" s="24" t="str">
        <f t="array" ref="I137">IF($A137="","",IFERROR(INDEX('04_Property_Economics'!$AH$5:$AH$404,MATCH($A137,'04_Property_Economics'!$AX$5:$AX$404,0)),""))</f>
        <v/>
      </c>
      <c r="J137" s="24" t="str">
        <f t="array" ref="J137">IF($A137="","",IFERROR(INDEX('04_Property_Economics'!$AI$5:$AI$404,MATCH($A137,'04_Property_Economics'!$AX$5:$AX$404,0)),""))</f>
        <v/>
      </c>
      <c r="K137" s="24" t="str">
        <f t="array" ref="K137">IF($A137="","",IFERROR(INDEX('04_Property_Economics'!$AJ$5:$AJ$404,MATCH($A137,'04_Property_Economics'!$AX$5:$AX$404,0)),""))</f>
        <v/>
      </c>
      <c r="L137" s="24" t="str">
        <f t="array" ref="L137">IF($A137="","",IFERROR(INDEX('04_Property_Economics'!$AF$5:$AF$404,MATCH($A137,'04_Property_Economics'!$AX$5:$AX$404,0)),""))</f>
        <v/>
      </c>
      <c r="M137" s="24" t="str">
        <f t="array" ref="M137">IF($A137="","",IFERROR(INDEX('04_Property_Economics'!$U$5:$U$404,MATCH($A137,'04_Property_Economics'!$AX$5:$AX$404,0)),""))</f>
        <v/>
      </c>
      <c r="N137" s="24" t="str">
        <f t="array" ref="N137">IF($A137="","",IFERROR(INDEX('04_Property_Economics'!$W$5:$W$404,MATCH($A137,'04_Property_Economics'!$AX$5:$AX$404,0)),""))</f>
        <v/>
      </c>
      <c r="O137" s="24" t="str">
        <f t="shared" si="2"/>
        <v/>
      </c>
      <c r="P137" s="24" t="str">
        <f t="array" ref="P137">IF($A137="","",IFERROR(INDEX('04_Property_Economics'!$S$5:$S$404,MATCH($A137,'04_Property_Economics'!$AX$5:$AX$404,0)),""))</f>
        <v/>
      </c>
      <c r="Q137" s="24" t="str">
        <f t="array" ref="Q137">IF($A137="","",IFERROR(INDEX('04_Property_Economics'!$AQ$5:$AQ$404,MATCH($A137,'04_Property_Economics'!$AX$5:$AX$404,0)),""))</f>
        <v/>
      </c>
      <c r="R137" s="27" t="str">
        <f t="array" ref="R137">IF($A137="","",IFERROR(INDEX('04_Property_Economics'!$AR$5:$AR$404,MATCH($A137,'04_Property_Economics'!$AX$5:$AX$404,0)),""))</f>
        <v/>
      </c>
      <c r="S137" s="2" t="str">
        <f t="array" ref="S137">IF($A137="","",IFERROR(INDEX('04_Property_Economics'!$AS$5:$AS$404,MATCH($A137,'04_Property_Economics'!$AX$5:$AX$404,0)),""))</f>
        <v/>
      </c>
      <c r="T137" s="2" t="str">
        <f t="array" ref="T137">IF($A137="","",IFERROR(INDEX('04_Property_Economics'!$AZ$5:$AZ$404,MATCH($A137,'04_Property_Economics'!$AX$5:$AX$404,0)),""))</f>
        <v/>
      </c>
    </row>
    <row r="138" ht="15.75" customHeight="1">
      <c r="A138" s="2" t="str">
        <f t="shared" si="1"/>
        <v/>
      </c>
      <c r="B138" s="2" t="str">
        <f t="array" ref="B138">IF($A138="","",IFERROR(INDEX('04_Property_Economics'!$B$5:$B$404,MATCH($A138,'04_Property_Economics'!$AX$5:$AX$404,0)),""))</f>
        <v/>
      </c>
      <c r="C138" s="2" t="str">
        <f t="array" ref="C138">IF($A138="","",IFERROR(INDEX('04_Property_Economics'!$C$5:$C$404,MATCH($A138,'04_Property_Economics'!$AX$5:$AX$404,0)),""))</f>
        <v/>
      </c>
      <c r="D138" s="24" t="str">
        <f t="array" ref="D138">IF($A138="","",IFERROR(INDEX('04_Property_Economics'!$H$5:$H$404,MATCH($A138,'04_Property_Economics'!$AX$5:$AX$404,0)),""))</f>
        <v/>
      </c>
      <c r="E138" s="25" t="str">
        <f t="array" ref="E138">IF($A138="","",IFERROR(INDEX('04_Property_Economics'!$I$5:$I$404,MATCH($A138,'04_Property_Economics'!$AX$5:$AX$404,0)),""))</f>
        <v/>
      </c>
      <c r="F138" s="25" t="str">
        <f t="array" ref="F138">IF($A138="","",IFERROR(INDEX('04_Property_Economics'!$J$5:$J$404,MATCH($A138,'04_Property_Economics'!$AX$5:$AX$404,0)),""))</f>
        <v/>
      </c>
      <c r="G138" s="26" t="str">
        <f t="array" ref="G138">IF($A138="","",IFERROR(INDEX('04_Property_Economics'!$AC$5:$AC$404,MATCH($A138,'04_Property_Economics'!$AX$5:$AX$404,0)),""))</f>
        <v/>
      </c>
      <c r="H138" s="24" t="str">
        <f t="array" ref="H138">IF($A138="","",IFERROR(INDEX('04_Property_Economics'!$AD$5:$AD$404,MATCH($A138,'04_Property_Economics'!$AX$5:$AX$404,0)),""))</f>
        <v/>
      </c>
      <c r="I138" s="24" t="str">
        <f t="array" ref="I138">IF($A138="","",IFERROR(INDEX('04_Property_Economics'!$AH$5:$AH$404,MATCH($A138,'04_Property_Economics'!$AX$5:$AX$404,0)),""))</f>
        <v/>
      </c>
      <c r="J138" s="24" t="str">
        <f t="array" ref="J138">IF($A138="","",IFERROR(INDEX('04_Property_Economics'!$AI$5:$AI$404,MATCH($A138,'04_Property_Economics'!$AX$5:$AX$404,0)),""))</f>
        <v/>
      </c>
      <c r="K138" s="24" t="str">
        <f t="array" ref="K138">IF($A138="","",IFERROR(INDEX('04_Property_Economics'!$AJ$5:$AJ$404,MATCH($A138,'04_Property_Economics'!$AX$5:$AX$404,0)),""))</f>
        <v/>
      </c>
      <c r="L138" s="24" t="str">
        <f t="array" ref="L138">IF($A138="","",IFERROR(INDEX('04_Property_Economics'!$AF$5:$AF$404,MATCH($A138,'04_Property_Economics'!$AX$5:$AX$404,0)),""))</f>
        <v/>
      </c>
      <c r="M138" s="24" t="str">
        <f t="array" ref="M138">IF($A138="","",IFERROR(INDEX('04_Property_Economics'!$U$5:$U$404,MATCH($A138,'04_Property_Economics'!$AX$5:$AX$404,0)),""))</f>
        <v/>
      </c>
      <c r="N138" s="24" t="str">
        <f t="array" ref="N138">IF($A138="","",IFERROR(INDEX('04_Property_Economics'!$W$5:$W$404,MATCH($A138,'04_Property_Economics'!$AX$5:$AX$404,0)),""))</f>
        <v/>
      </c>
      <c r="O138" s="24" t="str">
        <f t="shared" si="2"/>
        <v/>
      </c>
      <c r="P138" s="24" t="str">
        <f t="array" ref="P138">IF($A138="","",IFERROR(INDEX('04_Property_Economics'!$S$5:$S$404,MATCH($A138,'04_Property_Economics'!$AX$5:$AX$404,0)),""))</f>
        <v/>
      </c>
      <c r="Q138" s="24" t="str">
        <f t="array" ref="Q138">IF($A138="","",IFERROR(INDEX('04_Property_Economics'!$AQ$5:$AQ$404,MATCH($A138,'04_Property_Economics'!$AX$5:$AX$404,0)),""))</f>
        <v/>
      </c>
      <c r="R138" s="27" t="str">
        <f t="array" ref="R138">IF($A138="","",IFERROR(INDEX('04_Property_Economics'!$AR$5:$AR$404,MATCH($A138,'04_Property_Economics'!$AX$5:$AX$404,0)),""))</f>
        <v/>
      </c>
      <c r="S138" s="2" t="str">
        <f t="array" ref="S138">IF($A138="","",IFERROR(INDEX('04_Property_Economics'!$AS$5:$AS$404,MATCH($A138,'04_Property_Economics'!$AX$5:$AX$404,0)),""))</f>
        <v/>
      </c>
      <c r="T138" s="2" t="str">
        <f t="array" ref="T138">IF($A138="","",IFERROR(INDEX('04_Property_Economics'!$AZ$5:$AZ$404,MATCH($A138,'04_Property_Economics'!$AX$5:$AX$404,0)),""))</f>
        <v/>
      </c>
    </row>
    <row r="139" ht="15.75" customHeight="1">
      <c r="A139" s="2" t="str">
        <f t="shared" si="1"/>
        <v/>
      </c>
      <c r="B139" s="2" t="str">
        <f t="array" ref="B139">IF($A139="","",IFERROR(INDEX('04_Property_Economics'!$B$5:$B$404,MATCH($A139,'04_Property_Economics'!$AX$5:$AX$404,0)),""))</f>
        <v/>
      </c>
      <c r="C139" s="2" t="str">
        <f t="array" ref="C139">IF($A139="","",IFERROR(INDEX('04_Property_Economics'!$C$5:$C$404,MATCH($A139,'04_Property_Economics'!$AX$5:$AX$404,0)),""))</f>
        <v/>
      </c>
      <c r="D139" s="24" t="str">
        <f t="array" ref="D139">IF($A139="","",IFERROR(INDEX('04_Property_Economics'!$H$5:$H$404,MATCH($A139,'04_Property_Economics'!$AX$5:$AX$404,0)),""))</f>
        <v/>
      </c>
      <c r="E139" s="25" t="str">
        <f t="array" ref="E139">IF($A139="","",IFERROR(INDEX('04_Property_Economics'!$I$5:$I$404,MATCH($A139,'04_Property_Economics'!$AX$5:$AX$404,0)),""))</f>
        <v/>
      </c>
      <c r="F139" s="25" t="str">
        <f t="array" ref="F139">IF($A139="","",IFERROR(INDEX('04_Property_Economics'!$J$5:$J$404,MATCH($A139,'04_Property_Economics'!$AX$5:$AX$404,0)),""))</f>
        <v/>
      </c>
      <c r="G139" s="26" t="str">
        <f t="array" ref="G139">IF($A139="","",IFERROR(INDEX('04_Property_Economics'!$AC$5:$AC$404,MATCH($A139,'04_Property_Economics'!$AX$5:$AX$404,0)),""))</f>
        <v/>
      </c>
      <c r="H139" s="24" t="str">
        <f t="array" ref="H139">IF($A139="","",IFERROR(INDEX('04_Property_Economics'!$AD$5:$AD$404,MATCH($A139,'04_Property_Economics'!$AX$5:$AX$404,0)),""))</f>
        <v/>
      </c>
      <c r="I139" s="24" t="str">
        <f t="array" ref="I139">IF($A139="","",IFERROR(INDEX('04_Property_Economics'!$AH$5:$AH$404,MATCH($A139,'04_Property_Economics'!$AX$5:$AX$404,0)),""))</f>
        <v/>
      </c>
      <c r="J139" s="24" t="str">
        <f t="array" ref="J139">IF($A139="","",IFERROR(INDEX('04_Property_Economics'!$AI$5:$AI$404,MATCH($A139,'04_Property_Economics'!$AX$5:$AX$404,0)),""))</f>
        <v/>
      </c>
      <c r="K139" s="24" t="str">
        <f t="array" ref="K139">IF($A139="","",IFERROR(INDEX('04_Property_Economics'!$AJ$5:$AJ$404,MATCH($A139,'04_Property_Economics'!$AX$5:$AX$404,0)),""))</f>
        <v/>
      </c>
      <c r="L139" s="24" t="str">
        <f t="array" ref="L139">IF($A139="","",IFERROR(INDEX('04_Property_Economics'!$AF$5:$AF$404,MATCH($A139,'04_Property_Economics'!$AX$5:$AX$404,0)),""))</f>
        <v/>
      </c>
      <c r="M139" s="24" t="str">
        <f t="array" ref="M139">IF($A139="","",IFERROR(INDEX('04_Property_Economics'!$U$5:$U$404,MATCH($A139,'04_Property_Economics'!$AX$5:$AX$404,0)),""))</f>
        <v/>
      </c>
      <c r="N139" s="24" t="str">
        <f t="array" ref="N139">IF($A139="","",IFERROR(INDEX('04_Property_Economics'!$W$5:$W$404,MATCH($A139,'04_Property_Economics'!$AX$5:$AX$404,0)),""))</f>
        <v/>
      </c>
      <c r="O139" s="24" t="str">
        <f t="shared" si="2"/>
        <v/>
      </c>
      <c r="P139" s="24" t="str">
        <f t="array" ref="P139">IF($A139="","",IFERROR(INDEX('04_Property_Economics'!$S$5:$S$404,MATCH($A139,'04_Property_Economics'!$AX$5:$AX$404,0)),""))</f>
        <v/>
      </c>
      <c r="Q139" s="24" t="str">
        <f t="array" ref="Q139">IF($A139="","",IFERROR(INDEX('04_Property_Economics'!$AQ$5:$AQ$404,MATCH($A139,'04_Property_Economics'!$AX$5:$AX$404,0)),""))</f>
        <v/>
      </c>
      <c r="R139" s="27" t="str">
        <f t="array" ref="R139">IF($A139="","",IFERROR(INDEX('04_Property_Economics'!$AR$5:$AR$404,MATCH($A139,'04_Property_Economics'!$AX$5:$AX$404,0)),""))</f>
        <v/>
      </c>
      <c r="S139" s="2" t="str">
        <f t="array" ref="S139">IF($A139="","",IFERROR(INDEX('04_Property_Economics'!$AS$5:$AS$404,MATCH($A139,'04_Property_Economics'!$AX$5:$AX$404,0)),""))</f>
        <v/>
      </c>
      <c r="T139" s="2" t="str">
        <f t="array" ref="T139">IF($A139="","",IFERROR(INDEX('04_Property_Economics'!$AZ$5:$AZ$404,MATCH($A139,'04_Property_Economics'!$AX$5:$AX$404,0)),""))</f>
        <v/>
      </c>
    </row>
    <row r="140" ht="15.75" customHeight="1">
      <c r="A140" s="2" t="str">
        <f t="shared" si="1"/>
        <v/>
      </c>
      <c r="B140" s="2" t="str">
        <f t="array" ref="B140">IF($A140="","",IFERROR(INDEX('04_Property_Economics'!$B$5:$B$404,MATCH($A140,'04_Property_Economics'!$AX$5:$AX$404,0)),""))</f>
        <v/>
      </c>
      <c r="C140" s="2" t="str">
        <f t="array" ref="C140">IF($A140="","",IFERROR(INDEX('04_Property_Economics'!$C$5:$C$404,MATCH($A140,'04_Property_Economics'!$AX$5:$AX$404,0)),""))</f>
        <v/>
      </c>
      <c r="D140" s="24" t="str">
        <f t="array" ref="D140">IF($A140="","",IFERROR(INDEX('04_Property_Economics'!$H$5:$H$404,MATCH($A140,'04_Property_Economics'!$AX$5:$AX$404,0)),""))</f>
        <v/>
      </c>
      <c r="E140" s="25" t="str">
        <f t="array" ref="E140">IF($A140="","",IFERROR(INDEX('04_Property_Economics'!$I$5:$I$404,MATCH($A140,'04_Property_Economics'!$AX$5:$AX$404,0)),""))</f>
        <v/>
      </c>
      <c r="F140" s="25" t="str">
        <f t="array" ref="F140">IF($A140="","",IFERROR(INDEX('04_Property_Economics'!$J$5:$J$404,MATCH($A140,'04_Property_Economics'!$AX$5:$AX$404,0)),""))</f>
        <v/>
      </c>
      <c r="G140" s="26" t="str">
        <f t="array" ref="G140">IF($A140="","",IFERROR(INDEX('04_Property_Economics'!$AC$5:$AC$404,MATCH($A140,'04_Property_Economics'!$AX$5:$AX$404,0)),""))</f>
        <v/>
      </c>
      <c r="H140" s="24" t="str">
        <f t="array" ref="H140">IF($A140="","",IFERROR(INDEX('04_Property_Economics'!$AD$5:$AD$404,MATCH($A140,'04_Property_Economics'!$AX$5:$AX$404,0)),""))</f>
        <v/>
      </c>
      <c r="I140" s="24" t="str">
        <f t="array" ref="I140">IF($A140="","",IFERROR(INDEX('04_Property_Economics'!$AH$5:$AH$404,MATCH($A140,'04_Property_Economics'!$AX$5:$AX$404,0)),""))</f>
        <v/>
      </c>
      <c r="J140" s="24" t="str">
        <f t="array" ref="J140">IF($A140="","",IFERROR(INDEX('04_Property_Economics'!$AI$5:$AI$404,MATCH($A140,'04_Property_Economics'!$AX$5:$AX$404,0)),""))</f>
        <v/>
      </c>
      <c r="K140" s="24" t="str">
        <f t="array" ref="K140">IF($A140="","",IFERROR(INDEX('04_Property_Economics'!$AJ$5:$AJ$404,MATCH($A140,'04_Property_Economics'!$AX$5:$AX$404,0)),""))</f>
        <v/>
      </c>
      <c r="L140" s="24" t="str">
        <f t="array" ref="L140">IF($A140="","",IFERROR(INDEX('04_Property_Economics'!$AF$5:$AF$404,MATCH($A140,'04_Property_Economics'!$AX$5:$AX$404,0)),""))</f>
        <v/>
      </c>
      <c r="M140" s="24" t="str">
        <f t="array" ref="M140">IF($A140="","",IFERROR(INDEX('04_Property_Economics'!$U$5:$U$404,MATCH($A140,'04_Property_Economics'!$AX$5:$AX$404,0)),""))</f>
        <v/>
      </c>
      <c r="N140" s="24" t="str">
        <f t="array" ref="N140">IF($A140="","",IFERROR(INDEX('04_Property_Economics'!$W$5:$W$404,MATCH($A140,'04_Property_Economics'!$AX$5:$AX$404,0)),""))</f>
        <v/>
      </c>
      <c r="O140" s="24" t="str">
        <f t="shared" si="2"/>
        <v/>
      </c>
      <c r="P140" s="24" t="str">
        <f t="array" ref="P140">IF($A140="","",IFERROR(INDEX('04_Property_Economics'!$S$5:$S$404,MATCH($A140,'04_Property_Economics'!$AX$5:$AX$404,0)),""))</f>
        <v/>
      </c>
      <c r="Q140" s="24" t="str">
        <f t="array" ref="Q140">IF($A140="","",IFERROR(INDEX('04_Property_Economics'!$AQ$5:$AQ$404,MATCH($A140,'04_Property_Economics'!$AX$5:$AX$404,0)),""))</f>
        <v/>
      </c>
      <c r="R140" s="27" t="str">
        <f t="array" ref="R140">IF($A140="","",IFERROR(INDEX('04_Property_Economics'!$AR$5:$AR$404,MATCH($A140,'04_Property_Economics'!$AX$5:$AX$404,0)),""))</f>
        <v/>
      </c>
      <c r="S140" s="2" t="str">
        <f t="array" ref="S140">IF($A140="","",IFERROR(INDEX('04_Property_Economics'!$AS$5:$AS$404,MATCH($A140,'04_Property_Economics'!$AX$5:$AX$404,0)),""))</f>
        <v/>
      </c>
      <c r="T140" s="2" t="str">
        <f t="array" ref="T140">IF($A140="","",IFERROR(INDEX('04_Property_Economics'!$AZ$5:$AZ$404,MATCH($A140,'04_Property_Economics'!$AX$5:$AX$404,0)),""))</f>
        <v/>
      </c>
    </row>
    <row r="141" ht="15.75" customHeight="1">
      <c r="A141" s="2" t="str">
        <f t="shared" si="1"/>
        <v/>
      </c>
      <c r="B141" s="2" t="str">
        <f t="array" ref="B141">IF($A141="","",IFERROR(INDEX('04_Property_Economics'!$B$5:$B$404,MATCH($A141,'04_Property_Economics'!$AX$5:$AX$404,0)),""))</f>
        <v/>
      </c>
      <c r="C141" s="2" t="str">
        <f t="array" ref="C141">IF($A141="","",IFERROR(INDEX('04_Property_Economics'!$C$5:$C$404,MATCH($A141,'04_Property_Economics'!$AX$5:$AX$404,0)),""))</f>
        <v/>
      </c>
      <c r="D141" s="24" t="str">
        <f t="array" ref="D141">IF($A141="","",IFERROR(INDEX('04_Property_Economics'!$H$5:$H$404,MATCH($A141,'04_Property_Economics'!$AX$5:$AX$404,0)),""))</f>
        <v/>
      </c>
      <c r="E141" s="25" t="str">
        <f t="array" ref="E141">IF($A141="","",IFERROR(INDEX('04_Property_Economics'!$I$5:$I$404,MATCH($A141,'04_Property_Economics'!$AX$5:$AX$404,0)),""))</f>
        <v/>
      </c>
      <c r="F141" s="25" t="str">
        <f t="array" ref="F141">IF($A141="","",IFERROR(INDEX('04_Property_Economics'!$J$5:$J$404,MATCH($A141,'04_Property_Economics'!$AX$5:$AX$404,0)),""))</f>
        <v/>
      </c>
      <c r="G141" s="26" t="str">
        <f t="array" ref="G141">IF($A141="","",IFERROR(INDEX('04_Property_Economics'!$AC$5:$AC$404,MATCH($A141,'04_Property_Economics'!$AX$5:$AX$404,0)),""))</f>
        <v/>
      </c>
      <c r="H141" s="24" t="str">
        <f t="array" ref="H141">IF($A141="","",IFERROR(INDEX('04_Property_Economics'!$AD$5:$AD$404,MATCH($A141,'04_Property_Economics'!$AX$5:$AX$404,0)),""))</f>
        <v/>
      </c>
      <c r="I141" s="24" t="str">
        <f t="array" ref="I141">IF($A141="","",IFERROR(INDEX('04_Property_Economics'!$AH$5:$AH$404,MATCH($A141,'04_Property_Economics'!$AX$5:$AX$404,0)),""))</f>
        <v/>
      </c>
      <c r="J141" s="24" t="str">
        <f t="array" ref="J141">IF($A141="","",IFERROR(INDEX('04_Property_Economics'!$AI$5:$AI$404,MATCH($A141,'04_Property_Economics'!$AX$5:$AX$404,0)),""))</f>
        <v/>
      </c>
      <c r="K141" s="24" t="str">
        <f t="array" ref="K141">IF($A141="","",IFERROR(INDEX('04_Property_Economics'!$AJ$5:$AJ$404,MATCH($A141,'04_Property_Economics'!$AX$5:$AX$404,0)),""))</f>
        <v/>
      </c>
      <c r="L141" s="24" t="str">
        <f t="array" ref="L141">IF($A141="","",IFERROR(INDEX('04_Property_Economics'!$AF$5:$AF$404,MATCH($A141,'04_Property_Economics'!$AX$5:$AX$404,0)),""))</f>
        <v/>
      </c>
      <c r="M141" s="24" t="str">
        <f t="array" ref="M141">IF($A141="","",IFERROR(INDEX('04_Property_Economics'!$U$5:$U$404,MATCH($A141,'04_Property_Economics'!$AX$5:$AX$404,0)),""))</f>
        <v/>
      </c>
      <c r="N141" s="24" t="str">
        <f t="array" ref="N141">IF($A141="","",IFERROR(INDEX('04_Property_Economics'!$W$5:$W$404,MATCH($A141,'04_Property_Economics'!$AX$5:$AX$404,0)),""))</f>
        <v/>
      </c>
      <c r="O141" s="24" t="str">
        <f t="shared" si="2"/>
        <v/>
      </c>
      <c r="P141" s="24" t="str">
        <f t="array" ref="P141">IF($A141="","",IFERROR(INDEX('04_Property_Economics'!$S$5:$S$404,MATCH($A141,'04_Property_Economics'!$AX$5:$AX$404,0)),""))</f>
        <v/>
      </c>
      <c r="Q141" s="24" t="str">
        <f t="array" ref="Q141">IF($A141="","",IFERROR(INDEX('04_Property_Economics'!$AQ$5:$AQ$404,MATCH($A141,'04_Property_Economics'!$AX$5:$AX$404,0)),""))</f>
        <v/>
      </c>
      <c r="R141" s="27" t="str">
        <f t="array" ref="R141">IF($A141="","",IFERROR(INDEX('04_Property_Economics'!$AR$5:$AR$404,MATCH($A141,'04_Property_Economics'!$AX$5:$AX$404,0)),""))</f>
        <v/>
      </c>
      <c r="S141" s="2" t="str">
        <f t="array" ref="S141">IF($A141="","",IFERROR(INDEX('04_Property_Economics'!$AS$5:$AS$404,MATCH($A141,'04_Property_Economics'!$AX$5:$AX$404,0)),""))</f>
        <v/>
      </c>
      <c r="T141" s="2" t="str">
        <f t="array" ref="T141">IF($A141="","",IFERROR(INDEX('04_Property_Economics'!$AZ$5:$AZ$404,MATCH($A141,'04_Property_Economics'!$AX$5:$AX$404,0)),""))</f>
        <v/>
      </c>
    </row>
    <row r="142" ht="15.75" customHeight="1">
      <c r="A142" s="2" t="str">
        <f t="shared" si="1"/>
        <v/>
      </c>
      <c r="B142" s="2" t="str">
        <f t="array" ref="B142">IF($A142="","",IFERROR(INDEX('04_Property_Economics'!$B$5:$B$404,MATCH($A142,'04_Property_Economics'!$AX$5:$AX$404,0)),""))</f>
        <v/>
      </c>
      <c r="C142" s="2" t="str">
        <f t="array" ref="C142">IF($A142="","",IFERROR(INDEX('04_Property_Economics'!$C$5:$C$404,MATCH($A142,'04_Property_Economics'!$AX$5:$AX$404,0)),""))</f>
        <v/>
      </c>
      <c r="D142" s="24" t="str">
        <f t="array" ref="D142">IF($A142="","",IFERROR(INDEX('04_Property_Economics'!$H$5:$H$404,MATCH($A142,'04_Property_Economics'!$AX$5:$AX$404,0)),""))</f>
        <v/>
      </c>
      <c r="E142" s="25" t="str">
        <f t="array" ref="E142">IF($A142="","",IFERROR(INDEX('04_Property_Economics'!$I$5:$I$404,MATCH($A142,'04_Property_Economics'!$AX$5:$AX$404,0)),""))</f>
        <v/>
      </c>
      <c r="F142" s="25" t="str">
        <f t="array" ref="F142">IF($A142="","",IFERROR(INDEX('04_Property_Economics'!$J$5:$J$404,MATCH($A142,'04_Property_Economics'!$AX$5:$AX$404,0)),""))</f>
        <v/>
      </c>
      <c r="G142" s="26" t="str">
        <f t="array" ref="G142">IF($A142="","",IFERROR(INDEX('04_Property_Economics'!$AC$5:$AC$404,MATCH($A142,'04_Property_Economics'!$AX$5:$AX$404,0)),""))</f>
        <v/>
      </c>
      <c r="H142" s="24" t="str">
        <f t="array" ref="H142">IF($A142="","",IFERROR(INDEX('04_Property_Economics'!$AD$5:$AD$404,MATCH($A142,'04_Property_Economics'!$AX$5:$AX$404,0)),""))</f>
        <v/>
      </c>
      <c r="I142" s="24" t="str">
        <f t="array" ref="I142">IF($A142="","",IFERROR(INDEX('04_Property_Economics'!$AH$5:$AH$404,MATCH($A142,'04_Property_Economics'!$AX$5:$AX$404,0)),""))</f>
        <v/>
      </c>
      <c r="J142" s="24" t="str">
        <f t="array" ref="J142">IF($A142="","",IFERROR(INDEX('04_Property_Economics'!$AI$5:$AI$404,MATCH($A142,'04_Property_Economics'!$AX$5:$AX$404,0)),""))</f>
        <v/>
      </c>
      <c r="K142" s="24" t="str">
        <f t="array" ref="K142">IF($A142="","",IFERROR(INDEX('04_Property_Economics'!$AJ$5:$AJ$404,MATCH($A142,'04_Property_Economics'!$AX$5:$AX$404,0)),""))</f>
        <v/>
      </c>
      <c r="L142" s="24" t="str">
        <f t="array" ref="L142">IF($A142="","",IFERROR(INDEX('04_Property_Economics'!$AF$5:$AF$404,MATCH($A142,'04_Property_Economics'!$AX$5:$AX$404,0)),""))</f>
        <v/>
      </c>
      <c r="M142" s="24" t="str">
        <f t="array" ref="M142">IF($A142="","",IFERROR(INDEX('04_Property_Economics'!$U$5:$U$404,MATCH($A142,'04_Property_Economics'!$AX$5:$AX$404,0)),""))</f>
        <v/>
      </c>
      <c r="N142" s="24" t="str">
        <f t="array" ref="N142">IF($A142="","",IFERROR(INDEX('04_Property_Economics'!$W$5:$W$404,MATCH($A142,'04_Property_Economics'!$AX$5:$AX$404,0)),""))</f>
        <v/>
      </c>
      <c r="O142" s="24" t="str">
        <f t="shared" si="2"/>
        <v/>
      </c>
      <c r="P142" s="24" t="str">
        <f t="array" ref="P142">IF($A142="","",IFERROR(INDEX('04_Property_Economics'!$S$5:$S$404,MATCH($A142,'04_Property_Economics'!$AX$5:$AX$404,0)),""))</f>
        <v/>
      </c>
      <c r="Q142" s="24" t="str">
        <f t="array" ref="Q142">IF($A142="","",IFERROR(INDEX('04_Property_Economics'!$AQ$5:$AQ$404,MATCH($A142,'04_Property_Economics'!$AX$5:$AX$404,0)),""))</f>
        <v/>
      </c>
      <c r="R142" s="27" t="str">
        <f t="array" ref="R142">IF($A142="","",IFERROR(INDEX('04_Property_Economics'!$AR$5:$AR$404,MATCH($A142,'04_Property_Economics'!$AX$5:$AX$404,0)),""))</f>
        <v/>
      </c>
      <c r="S142" s="2" t="str">
        <f t="array" ref="S142">IF($A142="","",IFERROR(INDEX('04_Property_Economics'!$AS$5:$AS$404,MATCH($A142,'04_Property_Economics'!$AX$5:$AX$404,0)),""))</f>
        <v/>
      </c>
      <c r="T142" s="2" t="str">
        <f t="array" ref="T142">IF($A142="","",IFERROR(INDEX('04_Property_Economics'!$AZ$5:$AZ$404,MATCH($A142,'04_Property_Economics'!$AX$5:$AX$404,0)),""))</f>
        <v/>
      </c>
    </row>
    <row r="143" ht="15.75" customHeight="1">
      <c r="A143" s="2" t="str">
        <f t="shared" si="1"/>
        <v/>
      </c>
      <c r="B143" s="2" t="str">
        <f t="array" ref="B143">IF($A143="","",IFERROR(INDEX('04_Property_Economics'!$B$5:$B$404,MATCH($A143,'04_Property_Economics'!$AX$5:$AX$404,0)),""))</f>
        <v/>
      </c>
      <c r="C143" s="2" t="str">
        <f t="array" ref="C143">IF($A143="","",IFERROR(INDEX('04_Property_Economics'!$C$5:$C$404,MATCH($A143,'04_Property_Economics'!$AX$5:$AX$404,0)),""))</f>
        <v/>
      </c>
      <c r="D143" s="24" t="str">
        <f t="array" ref="D143">IF($A143="","",IFERROR(INDEX('04_Property_Economics'!$H$5:$H$404,MATCH($A143,'04_Property_Economics'!$AX$5:$AX$404,0)),""))</f>
        <v/>
      </c>
      <c r="E143" s="25" t="str">
        <f t="array" ref="E143">IF($A143="","",IFERROR(INDEX('04_Property_Economics'!$I$5:$I$404,MATCH($A143,'04_Property_Economics'!$AX$5:$AX$404,0)),""))</f>
        <v/>
      </c>
      <c r="F143" s="25" t="str">
        <f t="array" ref="F143">IF($A143="","",IFERROR(INDEX('04_Property_Economics'!$J$5:$J$404,MATCH($A143,'04_Property_Economics'!$AX$5:$AX$404,0)),""))</f>
        <v/>
      </c>
      <c r="G143" s="26" t="str">
        <f t="array" ref="G143">IF($A143="","",IFERROR(INDEX('04_Property_Economics'!$AC$5:$AC$404,MATCH($A143,'04_Property_Economics'!$AX$5:$AX$404,0)),""))</f>
        <v/>
      </c>
      <c r="H143" s="24" t="str">
        <f t="array" ref="H143">IF($A143="","",IFERROR(INDEX('04_Property_Economics'!$AD$5:$AD$404,MATCH($A143,'04_Property_Economics'!$AX$5:$AX$404,0)),""))</f>
        <v/>
      </c>
      <c r="I143" s="24" t="str">
        <f t="array" ref="I143">IF($A143="","",IFERROR(INDEX('04_Property_Economics'!$AH$5:$AH$404,MATCH($A143,'04_Property_Economics'!$AX$5:$AX$404,0)),""))</f>
        <v/>
      </c>
      <c r="J143" s="24" t="str">
        <f t="array" ref="J143">IF($A143="","",IFERROR(INDEX('04_Property_Economics'!$AI$5:$AI$404,MATCH($A143,'04_Property_Economics'!$AX$5:$AX$404,0)),""))</f>
        <v/>
      </c>
      <c r="K143" s="24" t="str">
        <f t="array" ref="K143">IF($A143="","",IFERROR(INDEX('04_Property_Economics'!$AJ$5:$AJ$404,MATCH($A143,'04_Property_Economics'!$AX$5:$AX$404,0)),""))</f>
        <v/>
      </c>
      <c r="L143" s="24" t="str">
        <f t="array" ref="L143">IF($A143="","",IFERROR(INDEX('04_Property_Economics'!$AF$5:$AF$404,MATCH($A143,'04_Property_Economics'!$AX$5:$AX$404,0)),""))</f>
        <v/>
      </c>
      <c r="M143" s="24" t="str">
        <f t="array" ref="M143">IF($A143="","",IFERROR(INDEX('04_Property_Economics'!$U$5:$U$404,MATCH($A143,'04_Property_Economics'!$AX$5:$AX$404,0)),""))</f>
        <v/>
      </c>
      <c r="N143" s="24" t="str">
        <f t="array" ref="N143">IF($A143="","",IFERROR(INDEX('04_Property_Economics'!$W$5:$W$404,MATCH($A143,'04_Property_Economics'!$AX$5:$AX$404,0)),""))</f>
        <v/>
      </c>
      <c r="O143" s="24" t="str">
        <f t="shared" si="2"/>
        <v/>
      </c>
      <c r="P143" s="24" t="str">
        <f t="array" ref="P143">IF($A143="","",IFERROR(INDEX('04_Property_Economics'!$S$5:$S$404,MATCH($A143,'04_Property_Economics'!$AX$5:$AX$404,0)),""))</f>
        <v/>
      </c>
      <c r="Q143" s="24" t="str">
        <f t="array" ref="Q143">IF($A143="","",IFERROR(INDEX('04_Property_Economics'!$AQ$5:$AQ$404,MATCH($A143,'04_Property_Economics'!$AX$5:$AX$404,0)),""))</f>
        <v/>
      </c>
      <c r="R143" s="27" t="str">
        <f t="array" ref="R143">IF($A143="","",IFERROR(INDEX('04_Property_Economics'!$AR$5:$AR$404,MATCH($A143,'04_Property_Economics'!$AX$5:$AX$404,0)),""))</f>
        <v/>
      </c>
      <c r="S143" s="2" t="str">
        <f t="array" ref="S143">IF($A143="","",IFERROR(INDEX('04_Property_Economics'!$AS$5:$AS$404,MATCH($A143,'04_Property_Economics'!$AX$5:$AX$404,0)),""))</f>
        <v/>
      </c>
      <c r="T143" s="2" t="str">
        <f t="array" ref="T143">IF($A143="","",IFERROR(INDEX('04_Property_Economics'!$AZ$5:$AZ$404,MATCH($A143,'04_Property_Economics'!$AX$5:$AX$404,0)),""))</f>
        <v/>
      </c>
    </row>
    <row r="144" ht="15.75" customHeight="1">
      <c r="A144" s="2" t="str">
        <f t="shared" si="1"/>
        <v/>
      </c>
      <c r="B144" s="2" t="str">
        <f t="array" ref="B144">IF($A144="","",IFERROR(INDEX('04_Property_Economics'!$B$5:$B$404,MATCH($A144,'04_Property_Economics'!$AX$5:$AX$404,0)),""))</f>
        <v/>
      </c>
      <c r="C144" s="2" t="str">
        <f t="array" ref="C144">IF($A144="","",IFERROR(INDEX('04_Property_Economics'!$C$5:$C$404,MATCH($A144,'04_Property_Economics'!$AX$5:$AX$404,0)),""))</f>
        <v/>
      </c>
      <c r="D144" s="24" t="str">
        <f t="array" ref="D144">IF($A144="","",IFERROR(INDEX('04_Property_Economics'!$H$5:$H$404,MATCH($A144,'04_Property_Economics'!$AX$5:$AX$404,0)),""))</f>
        <v/>
      </c>
      <c r="E144" s="25" t="str">
        <f t="array" ref="E144">IF($A144="","",IFERROR(INDEX('04_Property_Economics'!$I$5:$I$404,MATCH($A144,'04_Property_Economics'!$AX$5:$AX$404,0)),""))</f>
        <v/>
      </c>
      <c r="F144" s="25" t="str">
        <f t="array" ref="F144">IF($A144="","",IFERROR(INDEX('04_Property_Economics'!$J$5:$J$404,MATCH($A144,'04_Property_Economics'!$AX$5:$AX$404,0)),""))</f>
        <v/>
      </c>
      <c r="G144" s="26" t="str">
        <f t="array" ref="G144">IF($A144="","",IFERROR(INDEX('04_Property_Economics'!$AC$5:$AC$404,MATCH($A144,'04_Property_Economics'!$AX$5:$AX$404,0)),""))</f>
        <v/>
      </c>
      <c r="H144" s="24" t="str">
        <f t="array" ref="H144">IF($A144="","",IFERROR(INDEX('04_Property_Economics'!$AD$5:$AD$404,MATCH($A144,'04_Property_Economics'!$AX$5:$AX$404,0)),""))</f>
        <v/>
      </c>
      <c r="I144" s="24" t="str">
        <f t="array" ref="I144">IF($A144="","",IFERROR(INDEX('04_Property_Economics'!$AH$5:$AH$404,MATCH($A144,'04_Property_Economics'!$AX$5:$AX$404,0)),""))</f>
        <v/>
      </c>
      <c r="J144" s="24" t="str">
        <f t="array" ref="J144">IF($A144="","",IFERROR(INDEX('04_Property_Economics'!$AI$5:$AI$404,MATCH($A144,'04_Property_Economics'!$AX$5:$AX$404,0)),""))</f>
        <v/>
      </c>
      <c r="K144" s="24" t="str">
        <f t="array" ref="K144">IF($A144="","",IFERROR(INDEX('04_Property_Economics'!$AJ$5:$AJ$404,MATCH($A144,'04_Property_Economics'!$AX$5:$AX$404,0)),""))</f>
        <v/>
      </c>
      <c r="L144" s="24" t="str">
        <f t="array" ref="L144">IF($A144="","",IFERROR(INDEX('04_Property_Economics'!$AF$5:$AF$404,MATCH($A144,'04_Property_Economics'!$AX$5:$AX$404,0)),""))</f>
        <v/>
      </c>
      <c r="M144" s="24" t="str">
        <f t="array" ref="M144">IF($A144="","",IFERROR(INDEX('04_Property_Economics'!$U$5:$U$404,MATCH($A144,'04_Property_Economics'!$AX$5:$AX$404,0)),""))</f>
        <v/>
      </c>
      <c r="N144" s="24" t="str">
        <f t="array" ref="N144">IF($A144="","",IFERROR(INDEX('04_Property_Economics'!$W$5:$W$404,MATCH($A144,'04_Property_Economics'!$AX$5:$AX$404,0)),""))</f>
        <v/>
      </c>
      <c r="O144" s="24" t="str">
        <f t="shared" si="2"/>
        <v/>
      </c>
      <c r="P144" s="24" t="str">
        <f t="array" ref="P144">IF($A144="","",IFERROR(INDEX('04_Property_Economics'!$S$5:$S$404,MATCH($A144,'04_Property_Economics'!$AX$5:$AX$404,0)),""))</f>
        <v/>
      </c>
      <c r="Q144" s="24" t="str">
        <f t="array" ref="Q144">IF($A144="","",IFERROR(INDEX('04_Property_Economics'!$AQ$5:$AQ$404,MATCH($A144,'04_Property_Economics'!$AX$5:$AX$404,0)),""))</f>
        <v/>
      </c>
      <c r="R144" s="27" t="str">
        <f t="array" ref="R144">IF($A144="","",IFERROR(INDEX('04_Property_Economics'!$AR$5:$AR$404,MATCH($A144,'04_Property_Economics'!$AX$5:$AX$404,0)),""))</f>
        <v/>
      </c>
      <c r="S144" s="2" t="str">
        <f t="array" ref="S144">IF($A144="","",IFERROR(INDEX('04_Property_Economics'!$AS$5:$AS$404,MATCH($A144,'04_Property_Economics'!$AX$5:$AX$404,0)),""))</f>
        <v/>
      </c>
      <c r="T144" s="2" t="str">
        <f t="array" ref="T144">IF($A144="","",IFERROR(INDEX('04_Property_Economics'!$AZ$5:$AZ$404,MATCH($A144,'04_Property_Economics'!$AX$5:$AX$404,0)),""))</f>
        <v/>
      </c>
    </row>
    <row r="145" ht="15.75" customHeight="1">
      <c r="A145" s="2" t="str">
        <f t="shared" si="1"/>
        <v/>
      </c>
      <c r="B145" s="2" t="str">
        <f t="array" ref="B145">IF($A145="","",IFERROR(INDEX('04_Property_Economics'!$B$5:$B$404,MATCH($A145,'04_Property_Economics'!$AX$5:$AX$404,0)),""))</f>
        <v/>
      </c>
      <c r="C145" s="2" t="str">
        <f t="array" ref="C145">IF($A145="","",IFERROR(INDEX('04_Property_Economics'!$C$5:$C$404,MATCH($A145,'04_Property_Economics'!$AX$5:$AX$404,0)),""))</f>
        <v/>
      </c>
      <c r="D145" s="24" t="str">
        <f t="array" ref="D145">IF($A145="","",IFERROR(INDEX('04_Property_Economics'!$H$5:$H$404,MATCH($A145,'04_Property_Economics'!$AX$5:$AX$404,0)),""))</f>
        <v/>
      </c>
      <c r="E145" s="25" t="str">
        <f t="array" ref="E145">IF($A145="","",IFERROR(INDEX('04_Property_Economics'!$I$5:$I$404,MATCH($A145,'04_Property_Economics'!$AX$5:$AX$404,0)),""))</f>
        <v/>
      </c>
      <c r="F145" s="25" t="str">
        <f t="array" ref="F145">IF($A145="","",IFERROR(INDEX('04_Property_Economics'!$J$5:$J$404,MATCH($A145,'04_Property_Economics'!$AX$5:$AX$404,0)),""))</f>
        <v/>
      </c>
      <c r="G145" s="26" t="str">
        <f t="array" ref="G145">IF($A145="","",IFERROR(INDEX('04_Property_Economics'!$AC$5:$AC$404,MATCH($A145,'04_Property_Economics'!$AX$5:$AX$404,0)),""))</f>
        <v/>
      </c>
      <c r="H145" s="24" t="str">
        <f t="array" ref="H145">IF($A145="","",IFERROR(INDEX('04_Property_Economics'!$AD$5:$AD$404,MATCH($A145,'04_Property_Economics'!$AX$5:$AX$404,0)),""))</f>
        <v/>
      </c>
      <c r="I145" s="24" t="str">
        <f t="array" ref="I145">IF($A145="","",IFERROR(INDEX('04_Property_Economics'!$AH$5:$AH$404,MATCH($A145,'04_Property_Economics'!$AX$5:$AX$404,0)),""))</f>
        <v/>
      </c>
      <c r="J145" s="24" t="str">
        <f t="array" ref="J145">IF($A145="","",IFERROR(INDEX('04_Property_Economics'!$AI$5:$AI$404,MATCH($A145,'04_Property_Economics'!$AX$5:$AX$404,0)),""))</f>
        <v/>
      </c>
      <c r="K145" s="24" t="str">
        <f t="array" ref="K145">IF($A145="","",IFERROR(INDEX('04_Property_Economics'!$AJ$5:$AJ$404,MATCH($A145,'04_Property_Economics'!$AX$5:$AX$404,0)),""))</f>
        <v/>
      </c>
      <c r="L145" s="24" t="str">
        <f t="array" ref="L145">IF($A145="","",IFERROR(INDEX('04_Property_Economics'!$AF$5:$AF$404,MATCH($A145,'04_Property_Economics'!$AX$5:$AX$404,0)),""))</f>
        <v/>
      </c>
      <c r="M145" s="24" t="str">
        <f t="array" ref="M145">IF($A145="","",IFERROR(INDEX('04_Property_Economics'!$U$5:$U$404,MATCH($A145,'04_Property_Economics'!$AX$5:$AX$404,0)),""))</f>
        <v/>
      </c>
      <c r="N145" s="24" t="str">
        <f t="array" ref="N145">IF($A145="","",IFERROR(INDEX('04_Property_Economics'!$W$5:$W$404,MATCH($A145,'04_Property_Economics'!$AX$5:$AX$404,0)),""))</f>
        <v/>
      </c>
      <c r="O145" s="24" t="str">
        <f t="shared" si="2"/>
        <v/>
      </c>
      <c r="P145" s="24" t="str">
        <f t="array" ref="P145">IF($A145="","",IFERROR(INDEX('04_Property_Economics'!$S$5:$S$404,MATCH($A145,'04_Property_Economics'!$AX$5:$AX$404,0)),""))</f>
        <v/>
      </c>
      <c r="Q145" s="24" t="str">
        <f t="array" ref="Q145">IF($A145="","",IFERROR(INDEX('04_Property_Economics'!$AQ$5:$AQ$404,MATCH($A145,'04_Property_Economics'!$AX$5:$AX$404,0)),""))</f>
        <v/>
      </c>
      <c r="R145" s="27" t="str">
        <f t="array" ref="R145">IF($A145="","",IFERROR(INDEX('04_Property_Economics'!$AR$5:$AR$404,MATCH($A145,'04_Property_Economics'!$AX$5:$AX$404,0)),""))</f>
        <v/>
      </c>
      <c r="S145" s="2" t="str">
        <f t="array" ref="S145">IF($A145="","",IFERROR(INDEX('04_Property_Economics'!$AS$5:$AS$404,MATCH($A145,'04_Property_Economics'!$AX$5:$AX$404,0)),""))</f>
        <v/>
      </c>
      <c r="T145" s="2" t="str">
        <f t="array" ref="T145">IF($A145="","",IFERROR(INDEX('04_Property_Economics'!$AZ$5:$AZ$404,MATCH($A145,'04_Property_Economics'!$AX$5:$AX$404,0)),""))</f>
        <v/>
      </c>
    </row>
    <row r="146" ht="15.75" customHeight="1">
      <c r="A146" s="2" t="str">
        <f t="shared" si="1"/>
        <v/>
      </c>
      <c r="B146" s="2" t="str">
        <f t="array" ref="B146">IF($A146="","",IFERROR(INDEX('04_Property_Economics'!$B$5:$B$404,MATCH($A146,'04_Property_Economics'!$AX$5:$AX$404,0)),""))</f>
        <v/>
      </c>
      <c r="C146" s="2" t="str">
        <f t="array" ref="C146">IF($A146="","",IFERROR(INDEX('04_Property_Economics'!$C$5:$C$404,MATCH($A146,'04_Property_Economics'!$AX$5:$AX$404,0)),""))</f>
        <v/>
      </c>
      <c r="D146" s="24" t="str">
        <f t="array" ref="D146">IF($A146="","",IFERROR(INDEX('04_Property_Economics'!$H$5:$H$404,MATCH($A146,'04_Property_Economics'!$AX$5:$AX$404,0)),""))</f>
        <v/>
      </c>
      <c r="E146" s="25" t="str">
        <f t="array" ref="E146">IF($A146="","",IFERROR(INDEX('04_Property_Economics'!$I$5:$I$404,MATCH($A146,'04_Property_Economics'!$AX$5:$AX$404,0)),""))</f>
        <v/>
      </c>
      <c r="F146" s="25" t="str">
        <f t="array" ref="F146">IF($A146="","",IFERROR(INDEX('04_Property_Economics'!$J$5:$J$404,MATCH($A146,'04_Property_Economics'!$AX$5:$AX$404,0)),""))</f>
        <v/>
      </c>
      <c r="G146" s="26" t="str">
        <f t="array" ref="G146">IF($A146="","",IFERROR(INDEX('04_Property_Economics'!$AC$5:$AC$404,MATCH($A146,'04_Property_Economics'!$AX$5:$AX$404,0)),""))</f>
        <v/>
      </c>
      <c r="H146" s="24" t="str">
        <f t="array" ref="H146">IF($A146="","",IFERROR(INDEX('04_Property_Economics'!$AD$5:$AD$404,MATCH($A146,'04_Property_Economics'!$AX$5:$AX$404,0)),""))</f>
        <v/>
      </c>
      <c r="I146" s="24" t="str">
        <f t="array" ref="I146">IF($A146="","",IFERROR(INDEX('04_Property_Economics'!$AH$5:$AH$404,MATCH($A146,'04_Property_Economics'!$AX$5:$AX$404,0)),""))</f>
        <v/>
      </c>
      <c r="J146" s="24" t="str">
        <f t="array" ref="J146">IF($A146="","",IFERROR(INDEX('04_Property_Economics'!$AI$5:$AI$404,MATCH($A146,'04_Property_Economics'!$AX$5:$AX$404,0)),""))</f>
        <v/>
      </c>
      <c r="K146" s="24" t="str">
        <f t="array" ref="K146">IF($A146="","",IFERROR(INDEX('04_Property_Economics'!$AJ$5:$AJ$404,MATCH($A146,'04_Property_Economics'!$AX$5:$AX$404,0)),""))</f>
        <v/>
      </c>
      <c r="L146" s="24" t="str">
        <f t="array" ref="L146">IF($A146="","",IFERROR(INDEX('04_Property_Economics'!$AF$5:$AF$404,MATCH($A146,'04_Property_Economics'!$AX$5:$AX$404,0)),""))</f>
        <v/>
      </c>
      <c r="M146" s="24" t="str">
        <f t="array" ref="M146">IF($A146="","",IFERROR(INDEX('04_Property_Economics'!$U$5:$U$404,MATCH($A146,'04_Property_Economics'!$AX$5:$AX$404,0)),""))</f>
        <v/>
      </c>
      <c r="N146" s="24" t="str">
        <f t="array" ref="N146">IF($A146="","",IFERROR(INDEX('04_Property_Economics'!$W$5:$W$404,MATCH($A146,'04_Property_Economics'!$AX$5:$AX$404,0)),""))</f>
        <v/>
      </c>
      <c r="O146" s="24" t="str">
        <f t="shared" si="2"/>
        <v/>
      </c>
      <c r="P146" s="24" t="str">
        <f t="array" ref="P146">IF($A146="","",IFERROR(INDEX('04_Property_Economics'!$S$5:$S$404,MATCH($A146,'04_Property_Economics'!$AX$5:$AX$404,0)),""))</f>
        <v/>
      </c>
      <c r="Q146" s="24" t="str">
        <f t="array" ref="Q146">IF($A146="","",IFERROR(INDEX('04_Property_Economics'!$AQ$5:$AQ$404,MATCH($A146,'04_Property_Economics'!$AX$5:$AX$404,0)),""))</f>
        <v/>
      </c>
      <c r="R146" s="27" t="str">
        <f t="array" ref="R146">IF($A146="","",IFERROR(INDEX('04_Property_Economics'!$AR$5:$AR$404,MATCH($A146,'04_Property_Economics'!$AX$5:$AX$404,0)),""))</f>
        <v/>
      </c>
      <c r="S146" s="2" t="str">
        <f t="array" ref="S146">IF($A146="","",IFERROR(INDEX('04_Property_Economics'!$AS$5:$AS$404,MATCH($A146,'04_Property_Economics'!$AX$5:$AX$404,0)),""))</f>
        <v/>
      </c>
      <c r="T146" s="2" t="str">
        <f t="array" ref="T146">IF($A146="","",IFERROR(INDEX('04_Property_Economics'!$AZ$5:$AZ$404,MATCH($A146,'04_Property_Economics'!$AX$5:$AX$404,0)),""))</f>
        <v/>
      </c>
    </row>
    <row r="147" ht="15.75" customHeight="1">
      <c r="A147" s="2" t="str">
        <f t="shared" si="1"/>
        <v/>
      </c>
      <c r="B147" s="2" t="str">
        <f t="array" ref="B147">IF($A147="","",IFERROR(INDEX('04_Property_Economics'!$B$5:$B$404,MATCH($A147,'04_Property_Economics'!$AX$5:$AX$404,0)),""))</f>
        <v/>
      </c>
      <c r="C147" s="2" t="str">
        <f t="array" ref="C147">IF($A147="","",IFERROR(INDEX('04_Property_Economics'!$C$5:$C$404,MATCH($A147,'04_Property_Economics'!$AX$5:$AX$404,0)),""))</f>
        <v/>
      </c>
      <c r="D147" s="24" t="str">
        <f t="array" ref="D147">IF($A147="","",IFERROR(INDEX('04_Property_Economics'!$H$5:$H$404,MATCH($A147,'04_Property_Economics'!$AX$5:$AX$404,0)),""))</f>
        <v/>
      </c>
      <c r="E147" s="25" t="str">
        <f t="array" ref="E147">IF($A147="","",IFERROR(INDEX('04_Property_Economics'!$I$5:$I$404,MATCH($A147,'04_Property_Economics'!$AX$5:$AX$404,0)),""))</f>
        <v/>
      </c>
      <c r="F147" s="25" t="str">
        <f t="array" ref="F147">IF($A147="","",IFERROR(INDEX('04_Property_Economics'!$J$5:$J$404,MATCH($A147,'04_Property_Economics'!$AX$5:$AX$404,0)),""))</f>
        <v/>
      </c>
      <c r="G147" s="26" t="str">
        <f t="array" ref="G147">IF($A147="","",IFERROR(INDEX('04_Property_Economics'!$AC$5:$AC$404,MATCH($A147,'04_Property_Economics'!$AX$5:$AX$404,0)),""))</f>
        <v/>
      </c>
      <c r="H147" s="24" t="str">
        <f t="array" ref="H147">IF($A147="","",IFERROR(INDEX('04_Property_Economics'!$AD$5:$AD$404,MATCH($A147,'04_Property_Economics'!$AX$5:$AX$404,0)),""))</f>
        <v/>
      </c>
      <c r="I147" s="24" t="str">
        <f t="array" ref="I147">IF($A147="","",IFERROR(INDEX('04_Property_Economics'!$AH$5:$AH$404,MATCH($A147,'04_Property_Economics'!$AX$5:$AX$404,0)),""))</f>
        <v/>
      </c>
      <c r="J147" s="24" t="str">
        <f t="array" ref="J147">IF($A147="","",IFERROR(INDEX('04_Property_Economics'!$AI$5:$AI$404,MATCH($A147,'04_Property_Economics'!$AX$5:$AX$404,0)),""))</f>
        <v/>
      </c>
      <c r="K147" s="24" t="str">
        <f t="array" ref="K147">IF($A147="","",IFERROR(INDEX('04_Property_Economics'!$AJ$5:$AJ$404,MATCH($A147,'04_Property_Economics'!$AX$5:$AX$404,0)),""))</f>
        <v/>
      </c>
      <c r="L147" s="24" t="str">
        <f t="array" ref="L147">IF($A147="","",IFERROR(INDEX('04_Property_Economics'!$AF$5:$AF$404,MATCH($A147,'04_Property_Economics'!$AX$5:$AX$404,0)),""))</f>
        <v/>
      </c>
      <c r="M147" s="24" t="str">
        <f t="array" ref="M147">IF($A147="","",IFERROR(INDEX('04_Property_Economics'!$U$5:$U$404,MATCH($A147,'04_Property_Economics'!$AX$5:$AX$404,0)),""))</f>
        <v/>
      </c>
      <c r="N147" s="24" t="str">
        <f t="array" ref="N147">IF($A147="","",IFERROR(INDEX('04_Property_Economics'!$W$5:$W$404,MATCH($A147,'04_Property_Economics'!$AX$5:$AX$404,0)),""))</f>
        <v/>
      </c>
      <c r="O147" s="24" t="str">
        <f t="shared" si="2"/>
        <v/>
      </c>
      <c r="P147" s="24" t="str">
        <f t="array" ref="P147">IF($A147="","",IFERROR(INDEX('04_Property_Economics'!$S$5:$S$404,MATCH($A147,'04_Property_Economics'!$AX$5:$AX$404,0)),""))</f>
        <v/>
      </c>
      <c r="Q147" s="24" t="str">
        <f t="array" ref="Q147">IF($A147="","",IFERROR(INDEX('04_Property_Economics'!$AQ$5:$AQ$404,MATCH($A147,'04_Property_Economics'!$AX$5:$AX$404,0)),""))</f>
        <v/>
      </c>
      <c r="R147" s="27" t="str">
        <f t="array" ref="R147">IF($A147="","",IFERROR(INDEX('04_Property_Economics'!$AR$5:$AR$404,MATCH($A147,'04_Property_Economics'!$AX$5:$AX$404,0)),""))</f>
        <v/>
      </c>
      <c r="S147" s="2" t="str">
        <f t="array" ref="S147">IF($A147="","",IFERROR(INDEX('04_Property_Economics'!$AS$5:$AS$404,MATCH($A147,'04_Property_Economics'!$AX$5:$AX$404,0)),""))</f>
        <v/>
      </c>
      <c r="T147" s="2" t="str">
        <f t="array" ref="T147">IF($A147="","",IFERROR(INDEX('04_Property_Economics'!$AZ$5:$AZ$404,MATCH($A147,'04_Property_Economics'!$AX$5:$AX$404,0)),""))</f>
        <v/>
      </c>
    </row>
    <row r="148" ht="15.75" customHeight="1">
      <c r="A148" s="2" t="str">
        <f t="shared" si="1"/>
        <v/>
      </c>
      <c r="B148" s="2" t="str">
        <f t="array" ref="B148">IF($A148="","",IFERROR(INDEX('04_Property_Economics'!$B$5:$B$404,MATCH($A148,'04_Property_Economics'!$AX$5:$AX$404,0)),""))</f>
        <v/>
      </c>
      <c r="C148" s="2" t="str">
        <f t="array" ref="C148">IF($A148="","",IFERROR(INDEX('04_Property_Economics'!$C$5:$C$404,MATCH($A148,'04_Property_Economics'!$AX$5:$AX$404,0)),""))</f>
        <v/>
      </c>
      <c r="D148" s="24" t="str">
        <f t="array" ref="D148">IF($A148="","",IFERROR(INDEX('04_Property_Economics'!$H$5:$H$404,MATCH($A148,'04_Property_Economics'!$AX$5:$AX$404,0)),""))</f>
        <v/>
      </c>
      <c r="E148" s="25" t="str">
        <f t="array" ref="E148">IF($A148="","",IFERROR(INDEX('04_Property_Economics'!$I$5:$I$404,MATCH($A148,'04_Property_Economics'!$AX$5:$AX$404,0)),""))</f>
        <v/>
      </c>
      <c r="F148" s="25" t="str">
        <f t="array" ref="F148">IF($A148="","",IFERROR(INDEX('04_Property_Economics'!$J$5:$J$404,MATCH($A148,'04_Property_Economics'!$AX$5:$AX$404,0)),""))</f>
        <v/>
      </c>
      <c r="G148" s="26" t="str">
        <f t="array" ref="G148">IF($A148="","",IFERROR(INDEX('04_Property_Economics'!$AC$5:$AC$404,MATCH($A148,'04_Property_Economics'!$AX$5:$AX$404,0)),""))</f>
        <v/>
      </c>
      <c r="H148" s="24" t="str">
        <f t="array" ref="H148">IF($A148="","",IFERROR(INDEX('04_Property_Economics'!$AD$5:$AD$404,MATCH($A148,'04_Property_Economics'!$AX$5:$AX$404,0)),""))</f>
        <v/>
      </c>
      <c r="I148" s="24" t="str">
        <f t="array" ref="I148">IF($A148="","",IFERROR(INDEX('04_Property_Economics'!$AH$5:$AH$404,MATCH($A148,'04_Property_Economics'!$AX$5:$AX$404,0)),""))</f>
        <v/>
      </c>
      <c r="J148" s="24" t="str">
        <f t="array" ref="J148">IF($A148="","",IFERROR(INDEX('04_Property_Economics'!$AI$5:$AI$404,MATCH($A148,'04_Property_Economics'!$AX$5:$AX$404,0)),""))</f>
        <v/>
      </c>
      <c r="K148" s="24" t="str">
        <f t="array" ref="K148">IF($A148="","",IFERROR(INDEX('04_Property_Economics'!$AJ$5:$AJ$404,MATCH($A148,'04_Property_Economics'!$AX$5:$AX$404,0)),""))</f>
        <v/>
      </c>
      <c r="L148" s="24" t="str">
        <f t="array" ref="L148">IF($A148="","",IFERROR(INDEX('04_Property_Economics'!$AF$5:$AF$404,MATCH($A148,'04_Property_Economics'!$AX$5:$AX$404,0)),""))</f>
        <v/>
      </c>
      <c r="M148" s="24" t="str">
        <f t="array" ref="M148">IF($A148="","",IFERROR(INDEX('04_Property_Economics'!$U$5:$U$404,MATCH($A148,'04_Property_Economics'!$AX$5:$AX$404,0)),""))</f>
        <v/>
      </c>
      <c r="N148" s="24" t="str">
        <f t="array" ref="N148">IF($A148="","",IFERROR(INDEX('04_Property_Economics'!$W$5:$W$404,MATCH($A148,'04_Property_Economics'!$AX$5:$AX$404,0)),""))</f>
        <v/>
      </c>
      <c r="O148" s="24" t="str">
        <f t="shared" si="2"/>
        <v/>
      </c>
      <c r="P148" s="24" t="str">
        <f t="array" ref="P148">IF($A148="","",IFERROR(INDEX('04_Property_Economics'!$S$5:$S$404,MATCH($A148,'04_Property_Economics'!$AX$5:$AX$404,0)),""))</f>
        <v/>
      </c>
      <c r="Q148" s="24" t="str">
        <f t="array" ref="Q148">IF($A148="","",IFERROR(INDEX('04_Property_Economics'!$AQ$5:$AQ$404,MATCH($A148,'04_Property_Economics'!$AX$5:$AX$404,0)),""))</f>
        <v/>
      </c>
      <c r="R148" s="27" t="str">
        <f t="array" ref="R148">IF($A148="","",IFERROR(INDEX('04_Property_Economics'!$AR$5:$AR$404,MATCH($A148,'04_Property_Economics'!$AX$5:$AX$404,0)),""))</f>
        <v/>
      </c>
      <c r="S148" s="2" t="str">
        <f t="array" ref="S148">IF($A148="","",IFERROR(INDEX('04_Property_Economics'!$AS$5:$AS$404,MATCH($A148,'04_Property_Economics'!$AX$5:$AX$404,0)),""))</f>
        <v/>
      </c>
      <c r="T148" s="2" t="str">
        <f t="array" ref="T148">IF($A148="","",IFERROR(INDEX('04_Property_Economics'!$AZ$5:$AZ$404,MATCH($A148,'04_Property_Economics'!$AX$5:$AX$404,0)),""))</f>
        <v/>
      </c>
    </row>
    <row r="149" ht="15.75" customHeight="1">
      <c r="A149" s="2" t="str">
        <f t="shared" si="1"/>
        <v/>
      </c>
      <c r="B149" s="2" t="str">
        <f t="array" ref="B149">IF($A149="","",IFERROR(INDEX('04_Property_Economics'!$B$5:$B$404,MATCH($A149,'04_Property_Economics'!$AX$5:$AX$404,0)),""))</f>
        <v/>
      </c>
      <c r="C149" s="2" t="str">
        <f t="array" ref="C149">IF($A149="","",IFERROR(INDEX('04_Property_Economics'!$C$5:$C$404,MATCH($A149,'04_Property_Economics'!$AX$5:$AX$404,0)),""))</f>
        <v/>
      </c>
      <c r="D149" s="24" t="str">
        <f t="array" ref="D149">IF($A149="","",IFERROR(INDEX('04_Property_Economics'!$H$5:$H$404,MATCH($A149,'04_Property_Economics'!$AX$5:$AX$404,0)),""))</f>
        <v/>
      </c>
      <c r="E149" s="25" t="str">
        <f t="array" ref="E149">IF($A149="","",IFERROR(INDEX('04_Property_Economics'!$I$5:$I$404,MATCH($A149,'04_Property_Economics'!$AX$5:$AX$404,0)),""))</f>
        <v/>
      </c>
      <c r="F149" s="25" t="str">
        <f t="array" ref="F149">IF($A149="","",IFERROR(INDEX('04_Property_Economics'!$J$5:$J$404,MATCH($A149,'04_Property_Economics'!$AX$5:$AX$404,0)),""))</f>
        <v/>
      </c>
      <c r="G149" s="26" t="str">
        <f t="array" ref="G149">IF($A149="","",IFERROR(INDEX('04_Property_Economics'!$AC$5:$AC$404,MATCH($A149,'04_Property_Economics'!$AX$5:$AX$404,0)),""))</f>
        <v/>
      </c>
      <c r="H149" s="24" t="str">
        <f t="array" ref="H149">IF($A149="","",IFERROR(INDEX('04_Property_Economics'!$AD$5:$AD$404,MATCH($A149,'04_Property_Economics'!$AX$5:$AX$404,0)),""))</f>
        <v/>
      </c>
      <c r="I149" s="24" t="str">
        <f t="array" ref="I149">IF($A149="","",IFERROR(INDEX('04_Property_Economics'!$AH$5:$AH$404,MATCH($A149,'04_Property_Economics'!$AX$5:$AX$404,0)),""))</f>
        <v/>
      </c>
      <c r="J149" s="24" t="str">
        <f t="array" ref="J149">IF($A149="","",IFERROR(INDEX('04_Property_Economics'!$AI$5:$AI$404,MATCH($A149,'04_Property_Economics'!$AX$5:$AX$404,0)),""))</f>
        <v/>
      </c>
      <c r="K149" s="24" t="str">
        <f t="array" ref="K149">IF($A149="","",IFERROR(INDEX('04_Property_Economics'!$AJ$5:$AJ$404,MATCH($A149,'04_Property_Economics'!$AX$5:$AX$404,0)),""))</f>
        <v/>
      </c>
      <c r="L149" s="24" t="str">
        <f t="array" ref="L149">IF($A149="","",IFERROR(INDEX('04_Property_Economics'!$AF$5:$AF$404,MATCH($A149,'04_Property_Economics'!$AX$5:$AX$404,0)),""))</f>
        <v/>
      </c>
      <c r="M149" s="24" t="str">
        <f t="array" ref="M149">IF($A149="","",IFERROR(INDEX('04_Property_Economics'!$U$5:$U$404,MATCH($A149,'04_Property_Economics'!$AX$5:$AX$404,0)),""))</f>
        <v/>
      </c>
      <c r="N149" s="24" t="str">
        <f t="array" ref="N149">IF($A149="","",IFERROR(INDEX('04_Property_Economics'!$W$5:$W$404,MATCH($A149,'04_Property_Economics'!$AX$5:$AX$404,0)),""))</f>
        <v/>
      </c>
      <c r="O149" s="24" t="str">
        <f t="shared" si="2"/>
        <v/>
      </c>
      <c r="P149" s="24" t="str">
        <f t="array" ref="P149">IF($A149="","",IFERROR(INDEX('04_Property_Economics'!$S$5:$S$404,MATCH($A149,'04_Property_Economics'!$AX$5:$AX$404,0)),""))</f>
        <v/>
      </c>
      <c r="Q149" s="24" t="str">
        <f t="array" ref="Q149">IF($A149="","",IFERROR(INDEX('04_Property_Economics'!$AQ$5:$AQ$404,MATCH($A149,'04_Property_Economics'!$AX$5:$AX$404,0)),""))</f>
        <v/>
      </c>
      <c r="R149" s="27" t="str">
        <f t="array" ref="R149">IF($A149="","",IFERROR(INDEX('04_Property_Economics'!$AR$5:$AR$404,MATCH($A149,'04_Property_Economics'!$AX$5:$AX$404,0)),""))</f>
        <v/>
      </c>
      <c r="S149" s="2" t="str">
        <f t="array" ref="S149">IF($A149="","",IFERROR(INDEX('04_Property_Economics'!$AS$5:$AS$404,MATCH($A149,'04_Property_Economics'!$AX$5:$AX$404,0)),""))</f>
        <v/>
      </c>
      <c r="T149" s="2" t="str">
        <f t="array" ref="T149">IF($A149="","",IFERROR(INDEX('04_Property_Economics'!$AZ$5:$AZ$404,MATCH($A149,'04_Property_Economics'!$AX$5:$AX$404,0)),""))</f>
        <v/>
      </c>
    </row>
    <row r="150" ht="15.75" customHeight="1">
      <c r="A150" s="2" t="str">
        <f t="shared" si="1"/>
        <v/>
      </c>
      <c r="B150" s="2" t="str">
        <f t="array" ref="B150">IF($A150="","",IFERROR(INDEX('04_Property_Economics'!$B$5:$B$404,MATCH($A150,'04_Property_Economics'!$AX$5:$AX$404,0)),""))</f>
        <v/>
      </c>
      <c r="C150" s="2" t="str">
        <f t="array" ref="C150">IF($A150="","",IFERROR(INDEX('04_Property_Economics'!$C$5:$C$404,MATCH($A150,'04_Property_Economics'!$AX$5:$AX$404,0)),""))</f>
        <v/>
      </c>
      <c r="D150" s="24" t="str">
        <f t="array" ref="D150">IF($A150="","",IFERROR(INDEX('04_Property_Economics'!$H$5:$H$404,MATCH($A150,'04_Property_Economics'!$AX$5:$AX$404,0)),""))</f>
        <v/>
      </c>
      <c r="E150" s="25" t="str">
        <f t="array" ref="E150">IF($A150="","",IFERROR(INDEX('04_Property_Economics'!$I$5:$I$404,MATCH($A150,'04_Property_Economics'!$AX$5:$AX$404,0)),""))</f>
        <v/>
      </c>
      <c r="F150" s="25" t="str">
        <f t="array" ref="F150">IF($A150="","",IFERROR(INDEX('04_Property_Economics'!$J$5:$J$404,MATCH($A150,'04_Property_Economics'!$AX$5:$AX$404,0)),""))</f>
        <v/>
      </c>
      <c r="G150" s="26" t="str">
        <f t="array" ref="G150">IF($A150="","",IFERROR(INDEX('04_Property_Economics'!$AC$5:$AC$404,MATCH($A150,'04_Property_Economics'!$AX$5:$AX$404,0)),""))</f>
        <v/>
      </c>
      <c r="H150" s="24" t="str">
        <f t="array" ref="H150">IF($A150="","",IFERROR(INDEX('04_Property_Economics'!$AD$5:$AD$404,MATCH($A150,'04_Property_Economics'!$AX$5:$AX$404,0)),""))</f>
        <v/>
      </c>
      <c r="I150" s="24" t="str">
        <f t="array" ref="I150">IF($A150="","",IFERROR(INDEX('04_Property_Economics'!$AH$5:$AH$404,MATCH($A150,'04_Property_Economics'!$AX$5:$AX$404,0)),""))</f>
        <v/>
      </c>
      <c r="J150" s="24" t="str">
        <f t="array" ref="J150">IF($A150="","",IFERROR(INDEX('04_Property_Economics'!$AI$5:$AI$404,MATCH($A150,'04_Property_Economics'!$AX$5:$AX$404,0)),""))</f>
        <v/>
      </c>
      <c r="K150" s="24" t="str">
        <f t="array" ref="K150">IF($A150="","",IFERROR(INDEX('04_Property_Economics'!$AJ$5:$AJ$404,MATCH($A150,'04_Property_Economics'!$AX$5:$AX$404,0)),""))</f>
        <v/>
      </c>
      <c r="L150" s="24" t="str">
        <f t="array" ref="L150">IF($A150="","",IFERROR(INDEX('04_Property_Economics'!$AF$5:$AF$404,MATCH($A150,'04_Property_Economics'!$AX$5:$AX$404,0)),""))</f>
        <v/>
      </c>
      <c r="M150" s="24" t="str">
        <f t="array" ref="M150">IF($A150="","",IFERROR(INDEX('04_Property_Economics'!$U$5:$U$404,MATCH($A150,'04_Property_Economics'!$AX$5:$AX$404,0)),""))</f>
        <v/>
      </c>
      <c r="N150" s="24" t="str">
        <f t="array" ref="N150">IF($A150="","",IFERROR(INDEX('04_Property_Economics'!$W$5:$W$404,MATCH($A150,'04_Property_Economics'!$AX$5:$AX$404,0)),""))</f>
        <v/>
      </c>
      <c r="O150" s="24" t="str">
        <f t="shared" si="2"/>
        <v/>
      </c>
      <c r="P150" s="24" t="str">
        <f t="array" ref="P150">IF($A150="","",IFERROR(INDEX('04_Property_Economics'!$S$5:$S$404,MATCH($A150,'04_Property_Economics'!$AX$5:$AX$404,0)),""))</f>
        <v/>
      </c>
      <c r="Q150" s="24" t="str">
        <f t="array" ref="Q150">IF($A150="","",IFERROR(INDEX('04_Property_Economics'!$AQ$5:$AQ$404,MATCH($A150,'04_Property_Economics'!$AX$5:$AX$404,0)),""))</f>
        <v/>
      </c>
      <c r="R150" s="27" t="str">
        <f t="array" ref="R150">IF($A150="","",IFERROR(INDEX('04_Property_Economics'!$AR$5:$AR$404,MATCH($A150,'04_Property_Economics'!$AX$5:$AX$404,0)),""))</f>
        <v/>
      </c>
      <c r="S150" s="2" t="str">
        <f t="array" ref="S150">IF($A150="","",IFERROR(INDEX('04_Property_Economics'!$AS$5:$AS$404,MATCH($A150,'04_Property_Economics'!$AX$5:$AX$404,0)),""))</f>
        <v/>
      </c>
      <c r="T150" s="2" t="str">
        <f t="array" ref="T150">IF($A150="","",IFERROR(INDEX('04_Property_Economics'!$AZ$5:$AZ$404,MATCH($A150,'04_Property_Economics'!$AX$5:$AX$404,0)),""))</f>
        <v/>
      </c>
    </row>
    <row r="151" ht="15.75" customHeight="1">
      <c r="A151" s="2" t="str">
        <f t="shared" si="1"/>
        <v/>
      </c>
      <c r="B151" s="2" t="str">
        <f t="array" ref="B151">IF($A151="","",IFERROR(INDEX('04_Property_Economics'!$B$5:$B$404,MATCH($A151,'04_Property_Economics'!$AX$5:$AX$404,0)),""))</f>
        <v/>
      </c>
      <c r="C151" s="2" t="str">
        <f t="array" ref="C151">IF($A151="","",IFERROR(INDEX('04_Property_Economics'!$C$5:$C$404,MATCH($A151,'04_Property_Economics'!$AX$5:$AX$404,0)),""))</f>
        <v/>
      </c>
      <c r="D151" s="24" t="str">
        <f t="array" ref="D151">IF($A151="","",IFERROR(INDEX('04_Property_Economics'!$H$5:$H$404,MATCH($A151,'04_Property_Economics'!$AX$5:$AX$404,0)),""))</f>
        <v/>
      </c>
      <c r="E151" s="25" t="str">
        <f t="array" ref="E151">IF($A151="","",IFERROR(INDEX('04_Property_Economics'!$I$5:$I$404,MATCH($A151,'04_Property_Economics'!$AX$5:$AX$404,0)),""))</f>
        <v/>
      </c>
      <c r="F151" s="25" t="str">
        <f t="array" ref="F151">IF($A151="","",IFERROR(INDEX('04_Property_Economics'!$J$5:$J$404,MATCH($A151,'04_Property_Economics'!$AX$5:$AX$404,0)),""))</f>
        <v/>
      </c>
      <c r="G151" s="26" t="str">
        <f t="array" ref="G151">IF($A151="","",IFERROR(INDEX('04_Property_Economics'!$AC$5:$AC$404,MATCH($A151,'04_Property_Economics'!$AX$5:$AX$404,0)),""))</f>
        <v/>
      </c>
      <c r="H151" s="24" t="str">
        <f t="array" ref="H151">IF($A151="","",IFERROR(INDEX('04_Property_Economics'!$AD$5:$AD$404,MATCH($A151,'04_Property_Economics'!$AX$5:$AX$404,0)),""))</f>
        <v/>
      </c>
      <c r="I151" s="24" t="str">
        <f t="array" ref="I151">IF($A151="","",IFERROR(INDEX('04_Property_Economics'!$AH$5:$AH$404,MATCH($A151,'04_Property_Economics'!$AX$5:$AX$404,0)),""))</f>
        <v/>
      </c>
      <c r="J151" s="24" t="str">
        <f t="array" ref="J151">IF($A151="","",IFERROR(INDEX('04_Property_Economics'!$AI$5:$AI$404,MATCH($A151,'04_Property_Economics'!$AX$5:$AX$404,0)),""))</f>
        <v/>
      </c>
      <c r="K151" s="24" t="str">
        <f t="array" ref="K151">IF($A151="","",IFERROR(INDEX('04_Property_Economics'!$AJ$5:$AJ$404,MATCH($A151,'04_Property_Economics'!$AX$5:$AX$404,0)),""))</f>
        <v/>
      </c>
      <c r="L151" s="24" t="str">
        <f t="array" ref="L151">IF($A151="","",IFERROR(INDEX('04_Property_Economics'!$AF$5:$AF$404,MATCH($A151,'04_Property_Economics'!$AX$5:$AX$404,0)),""))</f>
        <v/>
      </c>
      <c r="M151" s="24" t="str">
        <f t="array" ref="M151">IF($A151="","",IFERROR(INDEX('04_Property_Economics'!$U$5:$U$404,MATCH($A151,'04_Property_Economics'!$AX$5:$AX$404,0)),""))</f>
        <v/>
      </c>
      <c r="N151" s="24" t="str">
        <f t="array" ref="N151">IF($A151="","",IFERROR(INDEX('04_Property_Economics'!$W$5:$W$404,MATCH($A151,'04_Property_Economics'!$AX$5:$AX$404,0)),""))</f>
        <v/>
      </c>
      <c r="O151" s="24" t="str">
        <f t="shared" si="2"/>
        <v/>
      </c>
      <c r="P151" s="24" t="str">
        <f t="array" ref="P151">IF($A151="","",IFERROR(INDEX('04_Property_Economics'!$S$5:$S$404,MATCH($A151,'04_Property_Economics'!$AX$5:$AX$404,0)),""))</f>
        <v/>
      </c>
      <c r="Q151" s="24" t="str">
        <f t="array" ref="Q151">IF($A151="","",IFERROR(INDEX('04_Property_Economics'!$AQ$5:$AQ$404,MATCH($A151,'04_Property_Economics'!$AX$5:$AX$404,0)),""))</f>
        <v/>
      </c>
      <c r="R151" s="27" t="str">
        <f t="array" ref="R151">IF($A151="","",IFERROR(INDEX('04_Property_Economics'!$AR$5:$AR$404,MATCH($A151,'04_Property_Economics'!$AX$5:$AX$404,0)),""))</f>
        <v/>
      </c>
      <c r="S151" s="2" t="str">
        <f t="array" ref="S151">IF($A151="","",IFERROR(INDEX('04_Property_Economics'!$AS$5:$AS$404,MATCH($A151,'04_Property_Economics'!$AX$5:$AX$404,0)),""))</f>
        <v/>
      </c>
      <c r="T151" s="2" t="str">
        <f t="array" ref="T151">IF($A151="","",IFERROR(INDEX('04_Property_Economics'!$AZ$5:$AZ$404,MATCH($A151,'04_Property_Economics'!$AX$5:$AX$404,0)),""))</f>
        <v/>
      </c>
    </row>
    <row r="152" ht="15.75" customHeight="1">
      <c r="A152" s="2" t="str">
        <f t="shared" si="1"/>
        <v/>
      </c>
      <c r="B152" s="2" t="str">
        <f t="array" ref="B152">IF($A152="","",IFERROR(INDEX('04_Property_Economics'!$B$5:$B$404,MATCH($A152,'04_Property_Economics'!$AX$5:$AX$404,0)),""))</f>
        <v/>
      </c>
      <c r="C152" s="2" t="str">
        <f t="array" ref="C152">IF($A152="","",IFERROR(INDEX('04_Property_Economics'!$C$5:$C$404,MATCH($A152,'04_Property_Economics'!$AX$5:$AX$404,0)),""))</f>
        <v/>
      </c>
      <c r="D152" s="24" t="str">
        <f t="array" ref="D152">IF($A152="","",IFERROR(INDEX('04_Property_Economics'!$H$5:$H$404,MATCH($A152,'04_Property_Economics'!$AX$5:$AX$404,0)),""))</f>
        <v/>
      </c>
      <c r="E152" s="25" t="str">
        <f t="array" ref="E152">IF($A152="","",IFERROR(INDEX('04_Property_Economics'!$I$5:$I$404,MATCH($A152,'04_Property_Economics'!$AX$5:$AX$404,0)),""))</f>
        <v/>
      </c>
      <c r="F152" s="25" t="str">
        <f t="array" ref="F152">IF($A152="","",IFERROR(INDEX('04_Property_Economics'!$J$5:$J$404,MATCH($A152,'04_Property_Economics'!$AX$5:$AX$404,0)),""))</f>
        <v/>
      </c>
      <c r="G152" s="26" t="str">
        <f t="array" ref="G152">IF($A152="","",IFERROR(INDEX('04_Property_Economics'!$AC$5:$AC$404,MATCH($A152,'04_Property_Economics'!$AX$5:$AX$404,0)),""))</f>
        <v/>
      </c>
      <c r="H152" s="24" t="str">
        <f t="array" ref="H152">IF($A152="","",IFERROR(INDEX('04_Property_Economics'!$AD$5:$AD$404,MATCH($A152,'04_Property_Economics'!$AX$5:$AX$404,0)),""))</f>
        <v/>
      </c>
      <c r="I152" s="24" t="str">
        <f t="array" ref="I152">IF($A152="","",IFERROR(INDEX('04_Property_Economics'!$AH$5:$AH$404,MATCH($A152,'04_Property_Economics'!$AX$5:$AX$404,0)),""))</f>
        <v/>
      </c>
      <c r="J152" s="24" t="str">
        <f t="array" ref="J152">IF($A152="","",IFERROR(INDEX('04_Property_Economics'!$AI$5:$AI$404,MATCH($A152,'04_Property_Economics'!$AX$5:$AX$404,0)),""))</f>
        <v/>
      </c>
      <c r="K152" s="24" t="str">
        <f t="array" ref="K152">IF($A152="","",IFERROR(INDEX('04_Property_Economics'!$AJ$5:$AJ$404,MATCH($A152,'04_Property_Economics'!$AX$5:$AX$404,0)),""))</f>
        <v/>
      </c>
      <c r="L152" s="24" t="str">
        <f t="array" ref="L152">IF($A152="","",IFERROR(INDEX('04_Property_Economics'!$AF$5:$AF$404,MATCH($A152,'04_Property_Economics'!$AX$5:$AX$404,0)),""))</f>
        <v/>
      </c>
      <c r="M152" s="24" t="str">
        <f t="array" ref="M152">IF($A152="","",IFERROR(INDEX('04_Property_Economics'!$U$5:$U$404,MATCH($A152,'04_Property_Economics'!$AX$5:$AX$404,0)),""))</f>
        <v/>
      </c>
      <c r="N152" s="24" t="str">
        <f t="array" ref="N152">IF($A152="","",IFERROR(INDEX('04_Property_Economics'!$W$5:$W$404,MATCH($A152,'04_Property_Economics'!$AX$5:$AX$404,0)),""))</f>
        <v/>
      </c>
      <c r="O152" s="24" t="str">
        <f t="shared" si="2"/>
        <v/>
      </c>
      <c r="P152" s="24" t="str">
        <f t="array" ref="P152">IF($A152="","",IFERROR(INDEX('04_Property_Economics'!$S$5:$S$404,MATCH($A152,'04_Property_Economics'!$AX$5:$AX$404,0)),""))</f>
        <v/>
      </c>
      <c r="Q152" s="24" t="str">
        <f t="array" ref="Q152">IF($A152="","",IFERROR(INDEX('04_Property_Economics'!$AQ$5:$AQ$404,MATCH($A152,'04_Property_Economics'!$AX$5:$AX$404,0)),""))</f>
        <v/>
      </c>
      <c r="R152" s="27" t="str">
        <f t="array" ref="R152">IF($A152="","",IFERROR(INDEX('04_Property_Economics'!$AR$5:$AR$404,MATCH($A152,'04_Property_Economics'!$AX$5:$AX$404,0)),""))</f>
        <v/>
      </c>
      <c r="S152" s="2" t="str">
        <f t="array" ref="S152">IF($A152="","",IFERROR(INDEX('04_Property_Economics'!$AS$5:$AS$404,MATCH($A152,'04_Property_Economics'!$AX$5:$AX$404,0)),""))</f>
        <v/>
      </c>
      <c r="T152" s="2" t="str">
        <f t="array" ref="T152">IF($A152="","",IFERROR(INDEX('04_Property_Economics'!$AZ$5:$AZ$404,MATCH($A152,'04_Property_Economics'!$AX$5:$AX$404,0)),""))</f>
        <v/>
      </c>
    </row>
    <row r="153" ht="15.75" customHeight="1">
      <c r="A153" s="2" t="str">
        <f t="shared" si="1"/>
        <v/>
      </c>
      <c r="B153" s="2" t="str">
        <f t="array" ref="B153">IF($A153="","",IFERROR(INDEX('04_Property_Economics'!$B$5:$B$404,MATCH($A153,'04_Property_Economics'!$AX$5:$AX$404,0)),""))</f>
        <v/>
      </c>
      <c r="C153" s="2" t="str">
        <f t="array" ref="C153">IF($A153="","",IFERROR(INDEX('04_Property_Economics'!$C$5:$C$404,MATCH($A153,'04_Property_Economics'!$AX$5:$AX$404,0)),""))</f>
        <v/>
      </c>
      <c r="D153" s="24" t="str">
        <f t="array" ref="D153">IF($A153="","",IFERROR(INDEX('04_Property_Economics'!$H$5:$H$404,MATCH($A153,'04_Property_Economics'!$AX$5:$AX$404,0)),""))</f>
        <v/>
      </c>
      <c r="E153" s="25" t="str">
        <f t="array" ref="E153">IF($A153="","",IFERROR(INDEX('04_Property_Economics'!$I$5:$I$404,MATCH($A153,'04_Property_Economics'!$AX$5:$AX$404,0)),""))</f>
        <v/>
      </c>
      <c r="F153" s="25" t="str">
        <f t="array" ref="F153">IF($A153="","",IFERROR(INDEX('04_Property_Economics'!$J$5:$J$404,MATCH($A153,'04_Property_Economics'!$AX$5:$AX$404,0)),""))</f>
        <v/>
      </c>
      <c r="G153" s="26" t="str">
        <f t="array" ref="G153">IF($A153="","",IFERROR(INDEX('04_Property_Economics'!$AC$5:$AC$404,MATCH($A153,'04_Property_Economics'!$AX$5:$AX$404,0)),""))</f>
        <v/>
      </c>
      <c r="H153" s="24" t="str">
        <f t="array" ref="H153">IF($A153="","",IFERROR(INDEX('04_Property_Economics'!$AD$5:$AD$404,MATCH($A153,'04_Property_Economics'!$AX$5:$AX$404,0)),""))</f>
        <v/>
      </c>
      <c r="I153" s="24" t="str">
        <f t="array" ref="I153">IF($A153="","",IFERROR(INDEX('04_Property_Economics'!$AH$5:$AH$404,MATCH($A153,'04_Property_Economics'!$AX$5:$AX$404,0)),""))</f>
        <v/>
      </c>
      <c r="J153" s="24" t="str">
        <f t="array" ref="J153">IF($A153="","",IFERROR(INDEX('04_Property_Economics'!$AI$5:$AI$404,MATCH($A153,'04_Property_Economics'!$AX$5:$AX$404,0)),""))</f>
        <v/>
      </c>
      <c r="K153" s="24" t="str">
        <f t="array" ref="K153">IF($A153="","",IFERROR(INDEX('04_Property_Economics'!$AJ$5:$AJ$404,MATCH($A153,'04_Property_Economics'!$AX$5:$AX$404,0)),""))</f>
        <v/>
      </c>
      <c r="L153" s="24" t="str">
        <f t="array" ref="L153">IF($A153="","",IFERROR(INDEX('04_Property_Economics'!$AF$5:$AF$404,MATCH($A153,'04_Property_Economics'!$AX$5:$AX$404,0)),""))</f>
        <v/>
      </c>
      <c r="M153" s="24" t="str">
        <f t="array" ref="M153">IF($A153="","",IFERROR(INDEX('04_Property_Economics'!$U$5:$U$404,MATCH($A153,'04_Property_Economics'!$AX$5:$AX$404,0)),""))</f>
        <v/>
      </c>
      <c r="N153" s="24" t="str">
        <f t="array" ref="N153">IF($A153="","",IFERROR(INDEX('04_Property_Economics'!$W$5:$W$404,MATCH($A153,'04_Property_Economics'!$AX$5:$AX$404,0)),""))</f>
        <v/>
      </c>
      <c r="O153" s="24" t="str">
        <f t="shared" si="2"/>
        <v/>
      </c>
      <c r="P153" s="24" t="str">
        <f t="array" ref="P153">IF($A153="","",IFERROR(INDEX('04_Property_Economics'!$S$5:$S$404,MATCH($A153,'04_Property_Economics'!$AX$5:$AX$404,0)),""))</f>
        <v/>
      </c>
      <c r="Q153" s="24" t="str">
        <f t="array" ref="Q153">IF($A153="","",IFERROR(INDEX('04_Property_Economics'!$AQ$5:$AQ$404,MATCH($A153,'04_Property_Economics'!$AX$5:$AX$404,0)),""))</f>
        <v/>
      </c>
      <c r="R153" s="27" t="str">
        <f t="array" ref="R153">IF($A153="","",IFERROR(INDEX('04_Property_Economics'!$AR$5:$AR$404,MATCH($A153,'04_Property_Economics'!$AX$5:$AX$404,0)),""))</f>
        <v/>
      </c>
      <c r="S153" s="2" t="str">
        <f t="array" ref="S153">IF($A153="","",IFERROR(INDEX('04_Property_Economics'!$AS$5:$AS$404,MATCH($A153,'04_Property_Economics'!$AX$5:$AX$404,0)),""))</f>
        <v/>
      </c>
      <c r="T153" s="2" t="str">
        <f t="array" ref="T153">IF($A153="","",IFERROR(INDEX('04_Property_Economics'!$AZ$5:$AZ$404,MATCH($A153,'04_Property_Economics'!$AX$5:$AX$404,0)),""))</f>
        <v/>
      </c>
    </row>
    <row r="154" ht="15.75" customHeight="1">
      <c r="A154" s="2" t="str">
        <f t="shared" si="1"/>
        <v/>
      </c>
      <c r="B154" s="2" t="str">
        <f t="array" ref="B154">IF($A154="","",IFERROR(INDEX('04_Property_Economics'!$B$5:$B$404,MATCH($A154,'04_Property_Economics'!$AX$5:$AX$404,0)),""))</f>
        <v/>
      </c>
      <c r="C154" s="2" t="str">
        <f t="array" ref="C154">IF($A154="","",IFERROR(INDEX('04_Property_Economics'!$C$5:$C$404,MATCH($A154,'04_Property_Economics'!$AX$5:$AX$404,0)),""))</f>
        <v/>
      </c>
      <c r="D154" s="24" t="str">
        <f t="array" ref="D154">IF($A154="","",IFERROR(INDEX('04_Property_Economics'!$H$5:$H$404,MATCH($A154,'04_Property_Economics'!$AX$5:$AX$404,0)),""))</f>
        <v/>
      </c>
      <c r="E154" s="25" t="str">
        <f t="array" ref="E154">IF($A154="","",IFERROR(INDEX('04_Property_Economics'!$I$5:$I$404,MATCH($A154,'04_Property_Economics'!$AX$5:$AX$404,0)),""))</f>
        <v/>
      </c>
      <c r="F154" s="25" t="str">
        <f t="array" ref="F154">IF($A154="","",IFERROR(INDEX('04_Property_Economics'!$J$5:$J$404,MATCH($A154,'04_Property_Economics'!$AX$5:$AX$404,0)),""))</f>
        <v/>
      </c>
      <c r="G154" s="26" t="str">
        <f t="array" ref="G154">IF($A154="","",IFERROR(INDEX('04_Property_Economics'!$AC$5:$AC$404,MATCH($A154,'04_Property_Economics'!$AX$5:$AX$404,0)),""))</f>
        <v/>
      </c>
      <c r="H154" s="24" t="str">
        <f t="array" ref="H154">IF($A154="","",IFERROR(INDEX('04_Property_Economics'!$AD$5:$AD$404,MATCH($A154,'04_Property_Economics'!$AX$5:$AX$404,0)),""))</f>
        <v/>
      </c>
      <c r="I154" s="24" t="str">
        <f t="array" ref="I154">IF($A154="","",IFERROR(INDEX('04_Property_Economics'!$AH$5:$AH$404,MATCH($A154,'04_Property_Economics'!$AX$5:$AX$404,0)),""))</f>
        <v/>
      </c>
      <c r="J154" s="24" t="str">
        <f t="array" ref="J154">IF($A154="","",IFERROR(INDEX('04_Property_Economics'!$AI$5:$AI$404,MATCH($A154,'04_Property_Economics'!$AX$5:$AX$404,0)),""))</f>
        <v/>
      </c>
      <c r="K154" s="24" t="str">
        <f t="array" ref="K154">IF($A154="","",IFERROR(INDEX('04_Property_Economics'!$AJ$5:$AJ$404,MATCH($A154,'04_Property_Economics'!$AX$5:$AX$404,0)),""))</f>
        <v/>
      </c>
      <c r="L154" s="24" t="str">
        <f t="array" ref="L154">IF($A154="","",IFERROR(INDEX('04_Property_Economics'!$AF$5:$AF$404,MATCH($A154,'04_Property_Economics'!$AX$5:$AX$404,0)),""))</f>
        <v/>
      </c>
      <c r="M154" s="24" t="str">
        <f t="array" ref="M154">IF($A154="","",IFERROR(INDEX('04_Property_Economics'!$U$5:$U$404,MATCH($A154,'04_Property_Economics'!$AX$5:$AX$404,0)),""))</f>
        <v/>
      </c>
      <c r="N154" s="24" t="str">
        <f t="array" ref="N154">IF($A154="","",IFERROR(INDEX('04_Property_Economics'!$W$5:$W$404,MATCH($A154,'04_Property_Economics'!$AX$5:$AX$404,0)),""))</f>
        <v/>
      </c>
      <c r="O154" s="24" t="str">
        <f t="shared" si="2"/>
        <v/>
      </c>
      <c r="P154" s="24" t="str">
        <f t="array" ref="P154">IF($A154="","",IFERROR(INDEX('04_Property_Economics'!$S$5:$S$404,MATCH($A154,'04_Property_Economics'!$AX$5:$AX$404,0)),""))</f>
        <v/>
      </c>
      <c r="Q154" s="24" t="str">
        <f t="array" ref="Q154">IF($A154="","",IFERROR(INDEX('04_Property_Economics'!$AQ$5:$AQ$404,MATCH($A154,'04_Property_Economics'!$AX$5:$AX$404,0)),""))</f>
        <v/>
      </c>
      <c r="R154" s="27" t="str">
        <f t="array" ref="R154">IF($A154="","",IFERROR(INDEX('04_Property_Economics'!$AR$5:$AR$404,MATCH($A154,'04_Property_Economics'!$AX$5:$AX$404,0)),""))</f>
        <v/>
      </c>
      <c r="S154" s="2" t="str">
        <f t="array" ref="S154">IF($A154="","",IFERROR(INDEX('04_Property_Economics'!$AS$5:$AS$404,MATCH($A154,'04_Property_Economics'!$AX$5:$AX$404,0)),""))</f>
        <v/>
      </c>
      <c r="T154" s="2" t="str">
        <f t="array" ref="T154">IF($A154="","",IFERROR(INDEX('04_Property_Economics'!$AZ$5:$AZ$404,MATCH($A154,'04_Property_Economics'!$AX$5:$AX$404,0)),""))</f>
        <v/>
      </c>
    </row>
    <row r="155" ht="15.75" customHeight="1">
      <c r="A155" s="2" t="str">
        <f t="shared" si="1"/>
        <v/>
      </c>
      <c r="B155" s="2" t="str">
        <f t="array" ref="B155">IF($A155="","",IFERROR(INDEX('04_Property_Economics'!$B$5:$B$404,MATCH($A155,'04_Property_Economics'!$AX$5:$AX$404,0)),""))</f>
        <v/>
      </c>
      <c r="C155" s="2" t="str">
        <f t="array" ref="C155">IF($A155="","",IFERROR(INDEX('04_Property_Economics'!$C$5:$C$404,MATCH($A155,'04_Property_Economics'!$AX$5:$AX$404,0)),""))</f>
        <v/>
      </c>
      <c r="D155" s="24" t="str">
        <f t="array" ref="D155">IF($A155="","",IFERROR(INDEX('04_Property_Economics'!$H$5:$H$404,MATCH($A155,'04_Property_Economics'!$AX$5:$AX$404,0)),""))</f>
        <v/>
      </c>
      <c r="E155" s="25" t="str">
        <f t="array" ref="E155">IF($A155="","",IFERROR(INDEX('04_Property_Economics'!$I$5:$I$404,MATCH($A155,'04_Property_Economics'!$AX$5:$AX$404,0)),""))</f>
        <v/>
      </c>
      <c r="F155" s="25" t="str">
        <f t="array" ref="F155">IF($A155="","",IFERROR(INDEX('04_Property_Economics'!$J$5:$J$404,MATCH($A155,'04_Property_Economics'!$AX$5:$AX$404,0)),""))</f>
        <v/>
      </c>
      <c r="G155" s="26" t="str">
        <f t="array" ref="G155">IF($A155="","",IFERROR(INDEX('04_Property_Economics'!$AC$5:$AC$404,MATCH($A155,'04_Property_Economics'!$AX$5:$AX$404,0)),""))</f>
        <v/>
      </c>
      <c r="H155" s="24" t="str">
        <f t="array" ref="H155">IF($A155="","",IFERROR(INDEX('04_Property_Economics'!$AD$5:$AD$404,MATCH($A155,'04_Property_Economics'!$AX$5:$AX$404,0)),""))</f>
        <v/>
      </c>
      <c r="I155" s="24" t="str">
        <f t="array" ref="I155">IF($A155="","",IFERROR(INDEX('04_Property_Economics'!$AH$5:$AH$404,MATCH($A155,'04_Property_Economics'!$AX$5:$AX$404,0)),""))</f>
        <v/>
      </c>
      <c r="J155" s="24" t="str">
        <f t="array" ref="J155">IF($A155="","",IFERROR(INDEX('04_Property_Economics'!$AI$5:$AI$404,MATCH($A155,'04_Property_Economics'!$AX$5:$AX$404,0)),""))</f>
        <v/>
      </c>
      <c r="K155" s="24" t="str">
        <f t="array" ref="K155">IF($A155="","",IFERROR(INDEX('04_Property_Economics'!$AJ$5:$AJ$404,MATCH($A155,'04_Property_Economics'!$AX$5:$AX$404,0)),""))</f>
        <v/>
      </c>
      <c r="L155" s="24" t="str">
        <f t="array" ref="L155">IF($A155="","",IFERROR(INDEX('04_Property_Economics'!$AF$5:$AF$404,MATCH($A155,'04_Property_Economics'!$AX$5:$AX$404,0)),""))</f>
        <v/>
      </c>
      <c r="M155" s="24" t="str">
        <f t="array" ref="M155">IF($A155="","",IFERROR(INDEX('04_Property_Economics'!$U$5:$U$404,MATCH($A155,'04_Property_Economics'!$AX$5:$AX$404,0)),""))</f>
        <v/>
      </c>
      <c r="N155" s="24" t="str">
        <f t="array" ref="N155">IF($A155="","",IFERROR(INDEX('04_Property_Economics'!$W$5:$W$404,MATCH($A155,'04_Property_Economics'!$AX$5:$AX$404,0)),""))</f>
        <v/>
      </c>
      <c r="O155" s="24" t="str">
        <f t="shared" si="2"/>
        <v/>
      </c>
      <c r="P155" s="24" t="str">
        <f t="array" ref="P155">IF($A155="","",IFERROR(INDEX('04_Property_Economics'!$S$5:$S$404,MATCH($A155,'04_Property_Economics'!$AX$5:$AX$404,0)),""))</f>
        <v/>
      </c>
      <c r="Q155" s="24" t="str">
        <f t="array" ref="Q155">IF($A155="","",IFERROR(INDEX('04_Property_Economics'!$AQ$5:$AQ$404,MATCH($A155,'04_Property_Economics'!$AX$5:$AX$404,0)),""))</f>
        <v/>
      </c>
      <c r="R155" s="27" t="str">
        <f t="array" ref="R155">IF($A155="","",IFERROR(INDEX('04_Property_Economics'!$AR$5:$AR$404,MATCH($A155,'04_Property_Economics'!$AX$5:$AX$404,0)),""))</f>
        <v/>
      </c>
      <c r="S155" s="2" t="str">
        <f t="array" ref="S155">IF($A155="","",IFERROR(INDEX('04_Property_Economics'!$AS$5:$AS$404,MATCH($A155,'04_Property_Economics'!$AX$5:$AX$404,0)),""))</f>
        <v/>
      </c>
      <c r="T155" s="2" t="str">
        <f t="array" ref="T155">IF($A155="","",IFERROR(INDEX('04_Property_Economics'!$AZ$5:$AZ$404,MATCH($A155,'04_Property_Economics'!$AX$5:$AX$404,0)),""))</f>
        <v/>
      </c>
    </row>
    <row r="156" ht="15.75" customHeight="1">
      <c r="A156" s="2" t="str">
        <f t="shared" si="1"/>
        <v/>
      </c>
      <c r="B156" s="2" t="str">
        <f t="array" ref="B156">IF($A156="","",IFERROR(INDEX('04_Property_Economics'!$B$5:$B$404,MATCH($A156,'04_Property_Economics'!$AX$5:$AX$404,0)),""))</f>
        <v/>
      </c>
      <c r="C156" s="2" t="str">
        <f t="array" ref="C156">IF($A156="","",IFERROR(INDEX('04_Property_Economics'!$C$5:$C$404,MATCH($A156,'04_Property_Economics'!$AX$5:$AX$404,0)),""))</f>
        <v/>
      </c>
      <c r="D156" s="24" t="str">
        <f t="array" ref="D156">IF($A156="","",IFERROR(INDEX('04_Property_Economics'!$H$5:$H$404,MATCH($A156,'04_Property_Economics'!$AX$5:$AX$404,0)),""))</f>
        <v/>
      </c>
      <c r="E156" s="25" t="str">
        <f t="array" ref="E156">IF($A156="","",IFERROR(INDEX('04_Property_Economics'!$I$5:$I$404,MATCH($A156,'04_Property_Economics'!$AX$5:$AX$404,0)),""))</f>
        <v/>
      </c>
      <c r="F156" s="25" t="str">
        <f t="array" ref="F156">IF($A156="","",IFERROR(INDEX('04_Property_Economics'!$J$5:$J$404,MATCH($A156,'04_Property_Economics'!$AX$5:$AX$404,0)),""))</f>
        <v/>
      </c>
      <c r="G156" s="26" t="str">
        <f t="array" ref="G156">IF($A156="","",IFERROR(INDEX('04_Property_Economics'!$AC$5:$AC$404,MATCH($A156,'04_Property_Economics'!$AX$5:$AX$404,0)),""))</f>
        <v/>
      </c>
      <c r="H156" s="24" t="str">
        <f t="array" ref="H156">IF($A156="","",IFERROR(INDEX('04_Property_Economics'!$AD$5:$AD$404,MATCH($A156,'04_Property_Economics'!$AX$5:$AX$404,0)),""))</f>
        <v/>
      </c>
      <c r="I156" s="24" t="str">
        <f t="array" ref="I156">IF($A156="","",IFERROR(INDEX('04_Property_Economics'!$AH$5:$AH$404,MATCH($A156,'04_Property_Economics'!$AX$5:$AX$404,0)),""))</f>
        <v/>
      </c>
      <c r="J156" s="24" t="str">
        <f t="array" ref="J156">IF($A156="","",IFERROR(INDEX('04_Property_Economics'!$AI$5:$AI$404,MATCH($A156,'04_Property_Economics'!$AX$5:$AX$404,0)),""))</f>
        <v/>
      </c>
      <c r="K156" s="24" t="str">
        <f t="array" ref="K156">IF($A156="","",IFERROR(INDEX('04_Property_Economics'!$AJ$5:$AJ$404,MATCH($A156,'04_Property_Economics'!$AX$5:$AX$404,0)),""))</f>
        <v/>
      </c>
      <c r="L156" s="24" t="str">
        <f t="array" ref="L156">IF($A156="","",IFERROR(INDEX('04_Property_Economics'!$AF$5:$AF$404,MATCH($A156,'04_Property_Economics'!$AX$5:$AX$404,0)),""))</f>
        <v/>
      </c>
      <c r="M156" s="24" t="str">
        <f t="array" ref="M156">IF($A156="","",IFERROR(INDEX('04_Property_Economics'!$U$5:$U$404,MATCH($A156,'04_Property_Economics'!$AX$5:$AX$404,0)),""))</f>
        <v/>
      </c>
      <c r="N156" s="24" t="str">
        <f t="array" ref="N156">IF($A156="","",IFERROR(INDEX('04_Property_Economics'!$W$5:$W$404,MATCH($A156,'04_Property_Economics'!$AX$5:$AX$404,0)),""))</f>
        <v/>
      </c>
      <c r="O156" s="24" t="str">
        <f t="shared" si="2"/>
        <v/>
      </c>
      <c r="P156" s="24" t="str">
        <f t="array" ref="P156">IF($A156="","",IFERROR(INDEX('04_Property_Economics'!$S$5:$S$404,MATCH($A156,'04_Property_Economics'!$AX$5:$AX$404,0)),""))</f>
        <v/>
      </c>
      <c r="Q156" s="24" t="str">
        <f t="array" ref="Q156">IF($A156="","",IFERROR(INDEX('04_Property_Economics'!$AQ$5:$AQ$404,MATCH($A156,'04_Property_Economics'!$AX$5:$AX$404,0)),""))</f>
        <v/>
      </c>
      <c r="R156" s="27" t="str">
        <f t="array" ref="R156">IF($A156="","",IFERROR(INDEX('04_Property_Economics'!$AR$5:$AR$404,MATCH($A156,'04_Property_Economics'!$AX$5:$AX$404,0)),""))</f>
        <v/>
      </c>
      <c r="S156" s="2" t="str">
        <f t="array" ref="S156">IF($A156="","",IFERROR(INDEX('04_Property_Economics'!$AS$5:$AS$404,MATCH($A156,'04_Property_Economics'!$AX$5:$AX$404,0)),""))</f>
        <v/>
      </c>
      <c r="T156" s="2" t="str">
        <f t="array" ref="T156">IF($A156="","",IFERROR(INDEX('04_Property_Economics'!$AZ$5:$AZ$404,MATCH($A156,'04_Property_Economics'!$AX$5:$AX$404,0)),""))</f>
        <v/>
      </c>
    </row>
    <row r="157" ht="15.75" customHeight="1">
      <c r="A157" s="2" t="str">
        <f t="shared" si="1"/>
        <v/>
      </c>
      <c r="B157" s="2" t="str">
        <f t="array" ref="B157">IF($A157="","",IFERROR(INDEX('04_Property_Economics'!$B$5:$B$404,MATCH($A157,'04_Property_Economics'!$AX$5:$AX$404,0)),""))</f>
        <v/>
      </c>
      <c r="C157" s="2" t="str">
        <f t="array" ref="C157">IF($A157="","",IFERROR(INDEX('04_Property_Economics'!$C$5:$C$404,MATCH($A157,'04_Property_Economics'!$AX$5:$AX$404,0)),""))</f>
        <v/>
      </c>
      <c r="D157" s="24" t="str">
        <f t="array" ref="D157">IF($A157="","",IFERROR(INDEX('04_Property_Economics'!$H$5:$H$404,MATCH($A157,'04_Property_Economics'!$AX$5:$AX$404,0)),""))</f>
        <v/>
      </c>
      <c r="E157" s="25" t="str">
        <f t="array" ref="E157">IF($A157="","",IFERROR(INDEX('04_Property_Economics'!$I$5:$I$404,MATCH($A157,'04_Property_Economics'!$AX$5:$AX$404,0)),""))</f>
        <v/>
      </c>
      <c r="F157" s="25" t="str">
        <f t="array" ref="F157">IF($A157="","",IFERROR(INDEX('04_Property_Economics'!$J$5:$J$404,MATCH($A157,'04_Property_Economics'!$AX$5:$AX$404,0)),""))</f>
        <v/>
      </c>
      <c r="G157" s="26" t="str">
        <f t="array" ref="G157">IF($A157="","",IFERROR(INDEX('04_Property_Economics'!$AC$5:$AC$404,MATCH($A157,'04_Property_Economics'!$AX$5:$AX$404,0)),""))</f>
        <v/>
      </c>
      <c r="H157" s="24" t="str">
        <f t="array" ref="H157">IF($A157="","",IFERROR(INDEX('04_Property_Economics'!$AD$5:$AD$404,MATCH($A157,'04_Property_Economics'!$AX$5:$AX$404,0)),""))</f>
        <v/>
      </c>
      <c r="I157" s="24" t="str">
        <f t="array" ref="I157">IF($A157="","",IFERROR(INDEX('04_Property_Economics'!$AH$5:$AH$404,MATCH($A157,'04_Property_Economics'!$AX$5:$AX$404,0)),""))</f>
        <v/>
      </c>
      <c r="J157" s="24" t="str">
        <f t="array" ref="J157">IF($A157="","",IFERROR(INDEX('04_Property_Economics'!$AI$5:$AI$404,MATCH($A157,'04_Property_Economics'!$AX$5:$AX$404,0)),""))</f>
        <v/>
      </c>
      <c r="K157" s="24" t="str">
        <f t="array" ref="K157">IF($A157="","",IFERROR(INDEX('04_Property_Economics'!$AJ$5:$AJ$404,MATCH($A157,'04_Property_Economics'!$AX$5:$AX$404,0)),""))</f>
        <v/>
      </c>
      <c r="L157" s="24" t="str">
        <f t="array" ref="L157">IF($A157="","",IFERROR(INDEX('04_Property_Economics'!$AF$5:$AF$404,MATCH($A157,'04_Property_Economics'!$AX$5:$AX$404,0)),""))</f>
        <v/>
      </c>
      <c r="M157" s="24" t="str">
        <f t="array" ref="M157">IF($A157="","",IFERROR(INDEX('04_Property_Economics'!$U$5:$U$404,MATCH($A157,'04_Property_Economics'!$AX$5:$AX$404,0)),""))</f>
        <v/>
      </c>
      <c r="N157" s="24" t="str">
        <f t="array" ref="N157">IF($A157="","",IFERROR(INDEX('04_Property_Economics'!$W$5:$W$404,MATCH($A157,'04_Property_Economics'!$AX$5:$AX$404,0)),""))</f>
        <v/>
      </c>
      <c r="O157" s="24" t="str">
        <f t="shared" si="2"/>
        <v/>
      </c>
      <c r="P157" s="24" t="str">
        <f t="array" ref="P157">IF($A157="","",IFERROR(INDEX('04_Property_Economics'!$S$5:$S$404,MATCH($A157,'04_Property_Economics'!$AX$5:$AX$404,0)),""))</f>
        <v/>
      </c>
      <c r="Q157" s="24" t="str">
        <f t="array" ref="Q157">IF($A157="","",IFERROR(INDEX('04_Property_Economics'!$AQ$5:$AQ$404,MATCH($A157,'04_Property_Economics'!$AX$5:$AX$404,0)),""))</f>
        <v/>
      </c>
      <c r="R157" s="27" t="str">
        <f t="array" ref="R157">IF($A157="","",IFERROR(INDEX('04_Property_Economics'!$AR$5:$AR$404,MATCH($A157,'04_Property_Economics'!$AX$5:$AX$404,0)),""))</f>
        <v/>
      </c>
      <c r="S157" s="2" t="str">
        <f t="array" ref="S157">IF($A157="","",IFERROR(INDEX('04_Property_Economics'!$AS$5:$AS$404,MATCH($A157,'04_Property_Economics'!$AX$5:$AX$404,0)),""))</f>
        <v/>
      </c>
      <c r="T157" s="2" t="str">
        <f t="array" ref="T157">IF($A157="","",IFERROR(INDEX('04_Property_Economics'!$AZ$5:$AZ$404,MATCH($A157,'04_Property_Economics'!$AX$5:$AX$404,0)),""))</f>
        <v/>
      </c>
    </row>
    <row r="158" ht="15.75" customHeight="1">
      <c r="A158" s="2" t="str">
        <f t="shared" si="1"/>
        <v/>
      </c>
      <c r="B158" s="2" t="str">
        <f t="array" ref="B158">IF($A158="","",IFERROR(INDEX('04_Property_Economics'!$B$5:$B$404,MATCH($A158,'04_Property_Economics'!$AX$5:$AX$404,0)),""))</f>
        <v/>
      </c>
      <c r="C158" s="2" t="str">
        <f t="array" ref="C158">IF($A158="","",IFERROR(INDEX('04_Property_Economics'!$C$5:$C$404,MATCH($A158,'04_Property_Economics'!$AX$5:$AX$404,0)),""))</f>
        <v/>
      </c>
      <c r="D158" s="24" t="str">
        <f t="array" ref="D158">IF($A158="","",IFERROR(INDEX('04_Property_Economics'!$H$5:$H$404,MATCH($A158,'04_Property_Economics'!$AX$5:$AX$404,0)),""))</f>
        <v/>
      </c>
      <c r="E158" s="25" t="str">
        <f t="array" ref="E158">IF($A158="","",IFERROR(INDEX('04_Property_Economics'!$I$5:$I$404,MATCH($A158,'04_Property_Economics'!$AX$5:$AX$404,0)),""))</f>
        <v/>
      </c>
      <c r="F158" s="25" t="str">
        <f t="array" ref="F158">IF($A158="","",IFERROR(INDEX('04_Property_Economics'!$J$5:$J$404,MATCH($A158,'04_Property_Economics'!$AX$5:$AX$404,0)),""))</f>
        <v/>
      </c>
      <c r="G158" s="26" t="str">
        <f t="array" ref="G158">IF($A158="","",IFERROR(INDEX('04_Property_Economics'!$AC$5:$AC$404,MATCH($A158,'04_Property_Economics'!$AX$5:$AX$404,0)),""))</f>
        <v/>
      </c>
      <c r="H158" s="24" t="str">
        <f t="array" ref="H158">IF($A158="","",IFERROR(INDEX('04_Property_Economics'!$AD$5:$AD$404,MATCH($A158,'04_Property_Economics'!$AX$5:$AX$404,0)),""))</f>
        <v/>
      </c>
      <c r="I158" s="24" t="str">
        <f t="array" ref="I158">IF($A158="","",IFERROR(INDEX('04_Property_Economics'!$AH$5:$AH$404,MATCH($A158,'04_Property_Economics'!$AX$5:$AX$404,0)),""))</f>
        <v/>
      </c>
      <c r="J158" s="24" t="str">
        <f t="array" ref="J158">IF($A158="","",IFERROR(INDEX('04_Property_Economics'!$AI$5:$AI$404,MATCH($A158,'04_Property_Economics'!$AX$5:$AX$404,0)),""))</f>
        <v/>
      </c>
      <c r="K158" s="24" t="str">
        <f t="array" ref="K158">IF($A158="","",IFERROR(INDEX('04_Property_Economics'!$AJ$5:$AJ$404,MATCH($A158,'04_Property_Economics'!$AX$5:$AX$404,0)),""))</f>
        <v/>
      </c>
      <c r="L158" s="24" t="str">
        <f t="array" ref="L158">IF($A158="","",IFERROR(INDEX('04_Property_Economics'!$AF$5:$AF$404,MATCH($A158,'04_Property_Economics'!$AX$5:$AX$404,0)),""))</f>
        <v/>
      </c>
      <c r="M158" s="24" t="str">
        <f t="array" ref="M158">IF($A158="","",IFERROR(INDEX('04_Property_Economics'!$U$5:$U$404,MATCH($A158,'04_Property_Economics'!$AX$5:$AX$404,0)),""))</f>
        <v/>
      </c>
      <c r="N158" s="24" t="str">
        <f t="array" ref="N158">IF($A158="","",IFERROR(INDEX('04_Property_Economics'!$W$5:$W$404,MATCH($A158,'04_Property_Economics'!$AX$5:$AX$404,0)),""))</f>
        <v/>
      </c>
      <c r="O158" s="24" t="str">
        <f t="shared" si="2"/>
        <v/>
      </c>
      <c r="P158" s="24" t="str">
        <f t="array" ref="P158">IF($A158="","",IFERROR(INDEX('04_Property_Economics'!$S$5:$S$404,MATCH($A158,'04_Property_Economics'!$AX$5:$AX$404,0)),""))</f>
        <v/>
      </c>
      <c r="Q158" s="24" t="str">
        <f t="array" ref="Q158">IF($A158="","",IFERROR(INDEX('04_Property_Economics'!$AQ$5:$AQ$404,MATCH($A158,'04_Property_Economics'!$AX$5:$AX$404,0)),""))</f>
        <v/>
      </c>
      <c r="R158" s="27" t="str">
        <f t="array" ref="R158">IF($A158="","",IFERROR(INDEX('04_Property_Economics'!$AR$5:$AR$404,MATCH($A158,'04_Property_Economics'!$AX$5:$AX$404,0)),""))</f>
        <v/>
      </c>
      <c r="S158" s="2" t="str">
        <f t="array" ref="S158">IF($A158="","",IFERROR(INDEX('04_Property_Economics'!$AS$5:$AS$404,MATCH($A158,'04_Property_Economics'!$AX$5:$AX$404,0)),""))</f>
        <v/>
      </c>
      <c r="T158" s="2" t="str">
        <f t="array" ref="T158">IF($A158="","",IFERROR(INDEX('04_Property_Economics'!$AZ$5:$AZ$404,MATCH($A158,'04_Property_Economics'!$AX$5:$AX$404,0)),""))</f>
        <v/>
      </c>
    </row>
    <row r="159" ht="15.75" customHeight="1">
      <c r="A159" s="2" t="str">
        <f t="shared" si="1"/>
        <v/>
      </c>
      <c r="B159" s="2" t="str">
        <f t="array" ref="B159">IF($A159="","",IFERROR(INDEX('04_Property_Economics'!$B$5:$B$404,MATCH($A159,'04_Property_Economics'!$AX$5:$AX$404,0)),""))</f>
        <v/>
      </c>
      <c r="C159" s="2" t="str">
        <f t="array" ref="C159">IF($A159="","",IFERROR(INDEX('04_Property_Economics'!$C$5:$C$404,MATCH($A159,'04_Property_Economics'!$AX$5:$AX$404,0)),""))</f>
        <v/>
      </c>
      <c r="D159" s="24" t="str">
        <f t="array" ref="D159">IF($A159="","",IFERROR(INDEX('04_Property_Economics'!$H$5:$H$404,MATCH($A159,'04_Property_Economics'!$AX$5:$AX$404,0)),""))</f>
        <v/>
      </c>
      <c r="E159" s="25" t="str">
        <f t="array" ref="E159">IF($A159="","",IFERROR(INDEX('04_Property_Economics'!$I$5:$I$404,MATCH($A159,'04_Property_Economics'!$AX$5:$AX$404,0)),""))</f>
        <v/>
      </c>
      <c r="F159" s="25" t="str">
        <f t="array" ref="F159">IF($A159="","",IFERROR(INDEX('04_Property_Economics'!$J$5:$J$404,MATCH($A159,'04_Property_Economics'!$AX$5:$AX$404,0)),""))</f>
        <v/>
      </c>
      <c r="G159" s="26" t="str">
        <f t="array" ref="G159">IF($A159="","",IFERROR(INDEX('04_Property_Economics'!$AC$5:$AC$404,MATCH($A159,'04_Property_Economics'!$AX$5:$AX$404,0)),""))</f>
        <v/>
      </c>
      <c r="H159" s="24" t="str">
        <f t="array" ref="H159">IF($A159="","",IFERROR(INDEX('04_Property_Economics'!$AD$5:$AD$404,MATCH($A159,'04_Property_Economics'!$AX$5:$AX$404,0)),""))</f>
        <v/>
      </c>
      <c r="I159" s="24" t="str">
        <f t="array" ref="I159">IF($A159="","",IFERROR(INDEX('04_Property_Economics'!$AH$5:$AH$404,MATCH($A159,'04_Property_Economics'!$AX$5:$AX$404,0)),""))</f>
        <v/>
      </c>
      <c r="J159" s="24" t="str">
        <f t="array" ref="J159">IF($A159="","",IFERROR(INDEX('04_Property_Economics'!$AI$5:$AI$404,MATCH($A159,'04_Property_Economics'!$AX$5:$AX$404,0)),""))</f>
        <v/>
      </c>
      <c r="K159" s="24" t="str">
        <f t="array" ref="K159">IF($A159="","",IFERROR(INDEX('04_Property_Economics'!$AJ$5:$AJ$404,MATCH($A159,'04_Property_Economics'!$AX$5:$AX$404,0)),""))</f>
        <v/>
      </c>
      <c r="L159" s="24" t="str">
        <f t="array" ref="L159">IF($A159="","",IFERROR(INDEX('04_Property_Economics'!$AF$5:$AF$404,MATCH($A159,'04_Property_Economics'!$AX$5:$AX$404,0)),""))</f>
        <v/>
      </c>
      <c r="M159" s="24" t="str">
        <f t="array" ref="M159">IF($A159="","",IFERROR(INDEX('04_Property_Economics'!$U$5:$U$404,MATCH($A159,'04_Property_Economics'!$AX$5:$AX$404,0)),""))</f>
        <v/>
      </c>
      <c r="N159" s="24" t="str">
        <f t="array" ref="N159">IF($A159="","",IFERROR(INDEX('04_Property_Economics'!$W$5:$W$404,MATCH($A159,'04_Property_Economics'!$AX$5:$AX$404,0)),""))</f>
        <v/>
      </c>
      <c r="O159" s="24" t="str">
        <f t="shared" si="2"/>
        <v/>
      </c>
      <c r="P159" s="24" t="str">
        <f t="array" ref="P159">IF($A159="","",IFERROR(INDEX('04_Property_Economics'!$S$5:$S$404,MATCH($A159,'04_Property_Economics'!$AX$5:$AX$404,0)),""))</f>
        <v/>
      </c>
      <c r="Q159" s="24" t="str">
        <f t="array" ref="Q159">IF($A159="","",IFERROR(INDEX('04_Property_Economics'!$AQ$5:$AQ$404,MATCH($A159,'04_Property_Economics'!$AX$5:$AX$404,0)),""))</f>
        <v/>
      </c>
      <c r="R159" s="27" t="str">
        <f t="array" ref="R159">IF($A159="","",IFERROR(INDEX('04_Property_Economics'!$AR$5:$AR$404,MATCH($A159,'04_Property_Economics'!$AX$5:$AX$404,0)),""))</f>
        <v/>
      </c>
      <c r="S159" s="2" t="str">
        <f t="array" ref="S159">IF($A159="","",IFERROR(INDEX('04_Property_Economics'!$AS$5:$AS$404,MATCH($A159,'04_Property_Economics'!$AX$5:$AX$404,0)),""))</f>
        <v/>
      </c>
      <c r="T159" s="2" t="str">
        <f t="array" ref="T159">IF($A159="","",IFERROR(INDEX('04_Property_Economics'!$AZ$5:$AZ$404,MATCH($A159,'04_Property_Economics'!$AX$5:$AX$404,0)),""))</f>
        <v/>
      </c>
    </row>
    <row r="160" ht="15.75" customHeight="1">
      <c r="A160" s="2" t="str">
        <f t="shared" si="1"/>
        <v/>
      </c>
      <c r="B160" s="2" t="str">
        <f t="array" ref="B160">IF($A160="","",IFERROR(INDEX('04_Property_Economics'!$B$5:$B$404,MATCH($A160,'04_Property_Economics'!$AX$5:$AX$404,0)),""))</f>
        <v/>
      </c>
      <c r="C160" s="2" t="str">
        <f t="array" ref="C160">IF($A160="","",IFERROR(INDEX('04_Property_Economics'!$C$5:$C$404,MATCH($A160,'04_Property_Economics'!$AX$5:$AX$404,0)),""))</f>
        <v/>
      </c>
      <c r="D160" s="24" t="str">
        <f t="array" ref="D160">IF($A160="","",IFERROR(INDEX('04_Property_Economics'!$H$5:$H$404,MATCH($A160,'04_Property_Economics'!$AX$5:$AX$404,0)),""))</f>
        <v/>
      </c>
      <c r="E160" s="25" t="str">
        <f t="array" ref="E160">IF($A160="","",IFERROR(INDEX('04_Property_Economics'!$I$5:$I$404,MATCH($A160,'04_Property_Economics'!$AX$5:$AX$404,0)),""))</f>
        <v/>
      </c>
      <c r="F160" s="25" t="str">
        <f t="array" ref="F160">IF($A160="","",IFERROR(INDEX('04_Property_Economics'!$J$5:$J$404,MATCH($A160,'04_Property_Economics'!$AX$5:$AX$404,0)),""))</f>
        <v/>
      </c>
      <c r="G160" s="26" t="str">
        <f t="array" ref="G160">IF($A160="","",IFERROR(INDEX('04_Property_Economics'!$AC$5:$AC$404,MATCH($A160,'04_Property_Economics'!$AX$5:$AX$404,0)),""))</f>
        <v/>
      </c>
      <c r="H160" s="24" t="str">
        <f t="array" ref="H160">IF($A160="","",IFERROR(INDEX('04_Property_Economics'!$AD$5:$AD$404,MATCH($A160,'04_Property_Economics'!$AX$5:$AX$404,0)),""))</f>
        <v/>
      </c>
      <c r="I160" s="24" t="str">
        <f t="array" ref="I160">IF($A160="","",IFERROR(INDEX('04_Property_Economics'!$AH$5:$AH$404,MATCH($A160,'04_Property_Economics'!$AX$5:$AX$404,0)),""))</f>
        <v/>
      </c>
      <c r="J160" s="24" t="str">
        <f t="array" ref="J160">IF($A160="","",IFERROR(INDEX('04_Property_Economics'!$AI$5:$AI$404,MATCH($A160,'04_Property_Economics'!$AX$5:$AX$404,0)),""))</f>
        <v/>
      </c>
      <c r="K160" s="24" t="str">
        <f t="array" ref="K160">IF($A160="","",IFERROR(INDEX('04_Property_Economics'!$AJ$5:$AJ$404,MATCH($A160,'04_Property_Economics'!$AX$5:$AX$404,0)),""))</f>
        <v/>
      </c>
      <c r="L160" s="24" t="str">
        <f t="array" ref="L160">IF($A160="","",IFERROR(INDEX('04_Property_Economics'!$AF$5:$AF$404,MATCH($A160,'04_Property_Economics'!$AX$5:$AX$404,0)),""))</f>
        <v/>
      </c>
      <c r="M160" s="24" t="str">
        <f t="array" ref="M160">IF($A160="","",IFERROR(INDEX('04_Property_Economics'!$U$5:$U$404,MATCH($A160,'04_Property_Economics'!$AX$5:$AX$404,0)),""))</f>
        <v/>
      </c>
      <c r="N160" s="24" t="str">
        <f t="array" ref="N160">IF($A160="","",IFERROR(INDEX('04_Property_Economics'!$W$5:$W$404,MATCH($A160,'04_Property_Economics'!$AX$5:$AX$404,0)),""))</f>
        <v/>
      </c>
      <c r="O160" s="24" t="str">
        <f t="shared" si="2"/>
        <v/>
      </c>
      <c r="P160" s="24" t="str">
        <f t="array" ref="P160">IF($A160="","",IFERROR(INDEX('04_Property_Economics'!$S$5:$S$404,MATCH($A160,'04_Property_Economics'!$AX$5:$AX$404,0)),""))</f>
        <v/>
      </c>
      <c r="Q160" s="24" t="str">
        <f t="array" ref="Q160">IF($A160="","",IFERROR(INDEX('04_Property_Economics'!$AQ$5:$AQ$404,MATCH($A160,'04_Property_Economics'!$AX$5:$AX$404,0)),""))</f>
        <v/>
      </c>
      <c r="R160" s="27" t="str">
        <f t="array" ref="R160">IF($A160="","",IFERROR(INDEX('04_Property_Economics'!$AR$5:$AR$404,MATCH($A160,'04_Property_Economics'!$AX$5:$AX$404,0)),""))</f>
        <v/>
      </c>
      <c r="S160" s="2" t="str">
        <f t="array" ref="S160">IF($A160="","",IFERROR(INDEX('04_Property_Economics'!$AS$5:$AS$404,MATCH($A160,'04_Property_Economics'!$AX$5:$AX$404,0)),""))</f>
        <v/>
      </c>
      <c r="T160" s="2" t="str">
        <f t="array" ref="T160">IF($A160="","",IFERROR(INDEX('04_Property_Economics'!$AZ$5:$AZ$404,MATCH($A160,'04_Property_Economics'!$AX$5:$AX$404,0)),""))</f>
        <v/>
      </c>
    </row>
    <row r="161" ht="15.75" customHeight="1">
      <c r="A161" s="2" t="str">
        <f t="shared" si="1"/>
        <v/>
      </c>
      <c r="B161" s="2" t="str">
        <f t="array" ref="B161">IF($A161="","",IFERROR(INDEX('04_Property_Economics'!$B$5:$B$404,MATCH($A161,'04_Property_Economics'!$AX$5:$AX$404,0)),""))</f>
        <v/>
      </c>
      <c r="C161" s="2" t="str">
        <f t="array" ref="C161">IF($A161="","",IFERROR(INDEX('04_Property_Economics'!$C$5:$C$404,MATCH($A161,'04_Property_Economics'!$AX$5:$AX$404,0)),""))</f>
        <v/>
      </c>
      <c r="D161" s="24" t="str">
        <f t="array" ref="D161">IF($A161="","",IFERROR(INDEX('04_Property_Economics'!$H$5:$H$404,MATCH($A161,'04_Property_Economics'!$AX$5:$AX$404,0)),""))</f>
        <v/>
      </c>
      <c r="E161" s="25" t="str">
        <f t="array" ref="E161">IF($A161="","",IFERROR(INDEX('04_Property_Economics'!$I$5:$I$404,MATCH($A161,'04_Property_Economics'!$AX$5:$AX$404,0)),""))</f>
        <v/>
      </c>
      <c r="F161" s="25" t="str">
        <f t="array" ref="F161">IF($A161="","",IFERROR(INDEX('04_Property_Economics'!$J$5:$J$404,MATCH($A161,'04_Property_Economics'!$AX$5:$AX$404,0)),""))</f>
        <v/>
      </c>
      <c r="G161" s="26" t="str">
        <f t="array" ref="G161">IF($A161="","",IFERROR(INDEX('04_Property_Economics'!$AC$5:$AC$404,MATCH($A161,'04_Property_Economics'!$AX$5:$AX$404,0)),""))</f>
        <v/>
      </c>
      <c r="H161" s="24" t="str">
        <f t="array" ref="H161">IF($A161="","",IFERROR(INDEX('04_Property_Economics'!$AD$5:$AD$404,MATCH($A161,'04_Property_Economics'!$AX$5:$AX$404,0)),""))</f>
        <v/>
      </c>
      <c r="I161" s="24" t="str">
        <f t="array" ref="I161">IF($A161="","",IFERROR(INDEX('04_Property_Economics'!$AH$5:$AH$404,MATCH($A161,'04_Property_Economics'!$AX$5:$AX$404,0)),""))</f>
        <v/>
      </c>
      <c r="J161" s="24" t="str">
        <f t="array" ref="J161">IF($A161="","",IFERROR(INDEX('04_Property_Economics'!$AI$5:$AI$404,MATCH($A161,'04_Property_Economics'!$AX$5:$AX$404,0)),""))</f>
        <v/>
      </c>
      <c r="K161" s="24" t="str">
        <f t="array" ref="K161">IF($A161="","",IFERROR(INDEX('04_Property_Economics'!$AJ$5:$AJ$404,MATCH($A161,'04_Property_Economics'!$AX$5:$AX$404,0)),""))</f>
        <v/>
      </c>
      <c r="L161" s="24" t="str">
        <f t="array" ref="L161">IF($A161="","",IFERROR(INDEX('04_Property_Economics'!$AF$5:$AF$404,MATCH($A161,'04_Property_Economics'!$AX$5:$AX$404,0)),""))</f>
        <v/>
      </c>
      <c r="M161" s="24" t="str">
        <f t="array" ref="M161">IF($A161="","",IFERROR(INDEX('04_Property_Economics'!$U$5:$U$404,MATCH($A161,'04_Property_Economics'!$AX$5:$AX$404,0)),""))</f>
        <v/>
      </c>
      <c r="N161" s="24" t="str">
        <f t="array" ref="N161">IF($A161="","",IFERROR(INDEX('04_Property_Economics'!$W$5:$W$404,MATCH($A161,'04_Property_Economics'!$AX$5:$AX$404,0)),""))</f>
        <v/>
      </c>
      <c r="O161" s="24" t="str">
        <f t="shared" si="2"/>
        <v/>
      </c>
      <c r="P161" s="24" t="str">
        <f t="array" ref="P161">IF($A161="","",IFERROR(INDEX('04_Property_Economics'!$S$5:$S$404,MATCH($A161,'04_Property_Economics'!$AX$5:$AX$404,0)),""))</f>
        <v/>
      </c>
      <c r="Q161" s="24" t="str">
        <f t="array" ref="Q161">IF($A161="","",IFERROR(INDEX('04_Property_Economics'!$AQ$5:$AQ$404,MATCH($A161,'04_Property_Economics'!$AX$5:$AX$404,0)),""))</f>
        <v/>
      </c>
      <c r="R161" s="27" t="str">
        <f t="array" ref="R161">IF($A161="","",IFERROR(INDEX('04_Property_Economics'!$AR$5:$AR$404,MATCH($A161,'04_Property_Economics'!$AX$5:$AX$404,0)),""))</f>
        <v/>
      </c>
      <c r="S161" s="2" t="str">
        <f t="array" ref="S161">IF($A161="","",IFERROR(INDEX('04_Property_Economics'!$AS$5:$AS$404,MATCH($A161,'04_Property_Economics'!$AX$5:$AX$404,0)),""))</f>
        <v/>
      </c>
      <c r="T161" s="2" t="str">
        <f t="array" ref="T161">IF($A161="","",IFERROR(INDEX('04_Property_Economics'!$AZ$5:$AZ$404,MATCH($A161,'04_Property_Economics'!$AX$5:$AX$404,0)),""))</f>
        <v/>
      </c>
    </row>
    <row r="162" ht="15.75" customHeight="1">
      <c r="A162" s="2" t="str">
        <f t="shared" si="1"/>
        <v/>
      </c>
      <c r="B162" s="2" t="str">
        <f t="array" ref="B162">IF($A162="","",IFERROR(INDEX('04_Property_Economics'!$B$5:$B$404,MATCH($A162,'04_Property_Economics'!$AX$5:$AX$404,0)),""))</f>
        <v/>
      </c>
      <c r="C162" s="2" t="str">
        <f t="array" ref="C162">IF($A162="","",IFERROR(INDEX('04_Property_Economics'!$C$5:$C$404,MATCH($A162,'04_Property_Economics'!$AX$5:$AX$404,0)),""))</f>
        <v/>
      </c>
      <c r="D162" s="24" t="str">
        <f t="array" ref="D162">IF($A162="","",IFERROR(INDEX('04_Property_Economics'!$H$5:$H$404,MATCH($A162,'04_Property_Economics'!$AX$5:$AX$404,0)),""))</f>
        <v/>
      </c>
      <c r="E162" s="25" t="str">
        <f t="array" ref="E162">IF($A162="","",IFERROR(INDEX('04_Property_Economics'!$I$5:$I$404,MATCH($A162,'04_Property_Economics'!$AX$5:$AX$404,0)),""))</f>
        <v/>
      </c>
      <c r="F162" s="25" t="str">
        <f t="array" ref="F162">IF($A162="","",IFERROR(INDEX('04_Property_Economics'!$J$5:$J$404,MATCH($A162,'04_Property_Economics'!$AX$5:$AX$404,0)),""))</f>
        <v/>
      </c>
      <c r="G162" s="26" t="str">
        <f t="array" ref="G162">IF($A162="","",IFERROR(INDEX('04_Property_Economics'!$AC$5:$AC$404,MATCH($A162,'04_Property_Economics'!$AX$5:$AX$404,0)),""))</f>
        <v/>
      </c>
      <c r="H162" s="24" t="str">
        <f t="array" ref="H162">IF($A162="","",IFERROR(INDEX('04_Property_Economics'!$AD$5:$AD$404,MATCH($A162,'04_Property_Economics'!$AX$5:$AX$404,0)),""))</f>
        <v/>
      </c>
      <c r="I162" s="24" t="str">
        <f t="array" ref="I162">IF($A162="","",IFERROR(INDEX('04_Property_Economics'!$AH$5:$AH$404,MATCH($A162,'04_Property_Economics'!$AX$5:$AX$404,0)),""))</f>
        <v/>
      </c>
      <c r="J162" s="24" t="str">
        <f t="array" ref="J162">IF($A162="","",IFERROR(INDEX('04_Property_Economics'!$AI$5:$AI$404,MATCH($A162,'04_Property_Economics'!$AX$5:$AX$404,0)),""))</f>
        <v/>
      </c>
      <c r="K162" s="24" t="str">
        <f t="array" ref="K162">IF($A162="","",IFERROR(INDEX('04_Property_Economics'!$AJ$5:$AJ$404,MATCH($A162,'04_Property_Economics'!$AX$5:$AX$404,0)),""))</f>
        <v/>
      </c>
      <c r="L162" s="24" t="str">
        <f t="array" ref="L162">IF($A162="","",IFERROR(INDEX('04_Property_Economics'!$AF$5:$AF$404,MATCH($A162,'04_Property_Economics'!$AX$5:$AX$404,0)),""))</f>
        <v/>
      </c>
      <c r="M162" s="24" t="str">
        <f t="array" ref="M162">IF($A162="","",IFERROR(INDEX('04_Property_Economics'!$U$5:$U$404,MATCH($A162,'04_Property_Economics'!$AX$5:$AX$404,0)),""))</f>
        <v/>
      </c>
      <c r="N162" s="24" t="str">
        <f t="array" ref="N162">IF($A162="","",IFERROR(INDEX('04_Property_Economics'!$W$5:$W$404,MATCH($A162,'04_Property_Economics'!$AX$5:$AX$404,0)),""))</f>
        <v/>
      </c>
      <c r="O162" s="24" t="str">
        <f t="shared" si="2"/>
        <v/>
      </c>
      <c r="P162" s="24" t="str">
        <f t="array" ref="P162">IF($A162="","",IFERROR(INDEX('04_Property_Economics'!$S$5:$S$404,MATCH($A162,'04_Property_Economics'!$AX$5:$AX$404,0)),""))</f>
        <v/>
      </c>
      <c r="Q162" s="24" t="str">
        <f t="array" ref="Q162">IF($A162="","",IFERROR(INDEX('04_Property_Economics'!$AQ$5:$AQ$404,MATCH($A162,'04_Property_Economics'!$AX$5:$AX$404,0)),""))</f>
        <v/>
      </c>
      <c r="R162" s="27" t="str">
        <f t="array" ref="R162">IF($A162="","",IFERROR(INDEX('04_Property_Economics'!$AR$5:$AR$404,MATCH($A162,'04_Property_Economics'!$AX$5:$AX$404,0)),""))</f>
        <v/>
      </c>
      <c r="S162" s="2" t="str">
        <f t="array" ref="S162">IF($A162="","",IFERROR(INDEX('04_Property_Economics'!$AS$5:$AS$404,MATCH($A162,'04_Property_Economics'!$AX$5:$AX$404,0)),""))</f>
        <v/>
      </c>
      <c r="T162" s="2" t="str">
        <f t="array" ref="T162">IF($A162="","",IFERROR(INDEX('04_Property_Economics'!$AZ$5:$AZ$404,MATCH($A162,'04_Property_Economics'!$AX$5:$AX$404,0)),""))</f>
        <v/>
      </c>
    </row>
    <row r="163" ht="15.75" customHeight="1">
      <c r="A163" s="2" t="str">
        <f t="shared" si="1"/>
        <v/>
      </c>
      <c r="B163" s="2" t="str">
        <f t="array" ref="B163">IF($A163="","",IFERROR(INDEX('04_Property_Economics'!$B$5:$B$404,MATCH($A163,'04_Property_Economics'!$AX$5:$AX$404,0)),""))</f>
        <v/>
      </c>
      <c r="C163" s="2" t="str">
        <f t="array" ref="C163">IF($A163="","",IFERROR(INDEX('04_Property_Economics'!$C$5:$C$404,MATCH($A163,'04_Property_Economics'!$AX$5:$AX$404,0)),""))</f>
        <v/>
      </c>
      <c r="D163" s="24" t="str">
        <f t="array" ref="D163">IF($A163="","",IFERROR(INDEX('04_Property_Economics'!$H$5:$H$404,MATCH($A163,'04_Property_Economics'!$AX$5:$AX$404,0)),""))</f>
        <v/>
      </c>
      <c r="E163" s="25" t="str">
        <f t="array" ref="E163">IF($A163="","",IFERROR(INDEX('04_Property_Economics'!$I$5:$I$404,MATCH($A163,'04_Property_Economics'!$AX$5:$AX$404,0)),""))</f>
        <v/>
      </c>
      <c r="F163" s="25" t="str">
        <f t="array" ref="F163">IF($A163="","",IFERROR(INDEX('04_Property_Economics'!$J$5:$J$404,MATCH($A163,'04_Property_Economics'!$AX$5:$AX$404,0)),""))</f>
        <v/>
      </c>
      <c r="G163" s="26" t="str">
        <f t="array" ref="G163">IF($A163="","",IFERROR(INDEX('04_Property_Economics'!$AC$5:$AC$404,MATCH($A163,'04_Property_Economics'!$AX$5:$AX$404,0)),""))</f>
        <v/>
      </c>
      <c r="H163" s="24" t="str">
        <f t="array" ref="H163">IF($A163="","",IFERROR(INDEX('04_Property_Economics'!$AD$5:$AD$404,MATCH($A163,'04_Property_Economics'!$AX$5:$AX$404,0)),""))</f>
        <v/>
      </c>
      <c r="I163" s="24" t="str">
        <f t="array" ref="I163">IF($A163="","",IFERROR(INDEX('04_Property_Economics'!$AH$5:$AH$404,MATCH($A163,'04_Property_Economics'!$AX$5:$AX$404,0)),""))</f>
        <v/>
      </c>
      <c r="J163" s="24" t="str">
        <f t="array" ref="J163">IF($A163="","",IFERROR(INDEX('04_Property_Economics'!$AI$5:$AI$404,MATCH($A163,'04_Property_Economics'!$AX$5:$AX$404,0)),""))</f>
        <v/>
      </c>
      <c r="K163" s="24" t="str">
        <f t="array" ref="K163">IF($A163="","",IFERROR(INDEX('04_Property_Economics'!$AJ$5:$AJ$404,MATCH($A163,'04_Property_Economics'!$AX$5:$AX$404,0)),""))</f>
        <v/>
      </c>
      <c r="L163" s="24" t="str">
        <f t="array" ref="L163">IF($A163="","",IFERROR(INDEX('04_Property_Economics'!$AF$5:$AF$404,MATCH($A163,'04_Property_Economics'!$AX$5:$AX$404,0)),""))</f>
        <v/>
      </c>
      <c r="M163" s="24" t="str">
        <f t="array" ref="M163">IF($A163="","",IFERROR(INDEX('04_Property_Economics'!$U$5:$U$404,MATCH($A163,'04_Property_Economics'!$AX$5:$AX$404,0)),""))</f>
        <v/>
      </c>
      <c r="N163" s="24" t="str">
        <f t="array" ref="N163">IF($A163="","",IFERROR(INDEX('04_Property_Economics'!$W$5:$W$404,MATCH($A163,'04_Property_Economics'!$AX$5:$AX$404,0)),""))</f>
        <v/>
      </c>
      <c r="O163" s="24" t="str">
        <f t="shared" si="2"/>
        <v/>
      </c>
      <c r="P163" s="24" t="str">
        <f t="array" ref="P163">IF($A163="","",IFERROR(INDEX('04_Property_Economics'!$S$5:$S$404,MATCH($A163,'04_Property_Economics'!$AX$5:$AX$404,0)),""))</f>
        <v/>
      </c>
      <c r="Q163" s="24" t="str">
        <f t="array" ref="Q163">IF($A163="","",IFERROR(INDEX('04_Property_Economics'!$AQ$5:$AQ$404,MATCH($A163,'04_Property_Economics'!$AX$5:$AX$404,0)),""))</f>
        <v/>
      </c>
      <c r="R163" s="27" t="str">
        <f t="array" ref="R163">IF($A163="","",IFERROR(INDEX('04_Property_Economics'!$AR$5:$AR$404,MATCH($A163,'04_Property_Economics'!$AX$5:$AX$404,0)),""))</f>
        <v/>
      </c>
      <c r="S163" s="2" t="str">
        <f t="array" ref="S163">IF($A163="","",IFERROR(INDEX('04_Property_Economics'!$AS$5:$AS$404,MATCH($A163,'04_Property_Economics'!$AX$5:$AX$404,0)),""))</f>
        <v/>
      </c>
      <c r="T163" s="2" t="str">
        <f t="array" ref="T163">IF($A163="","",IFERROR(INDEX('04_Property_Economics'!$AZ$5:$AZ$404,MATCH($A163,'04_Property_Economics'!$AX$5:$AX$404,0)),""))</f>
        <v/>
      </c>
    </row>
    <row r="164" ht="15.75" customHeight="1">
      <c r="A164" s="2" t="str">
        <f t="shared" si="1"/>
        <v/>
      </c>
      <c r="B164" s="2" t="str">
        <f t="array" ref="B164">IF($A164="","",IFERROR(INDEX('04_Property_Economics'!$B$5:$B$404,MATCH($A164,'04_Property_Economics'!$AX$5:$AX$404,0)),""))</f>
        <v/>
      </c>
      <c r="C164" s="2" t="str">
        <f t="array" ref="C164">IF($A164="","",IFERROR(INDEX('04_Property_Economics'!$C$5:$C$404,MATCH($A164,'04_Property_Economics'!$AX$5:$AX$404,0)),""))</f>
        <v/>
      </c>
      <c r="D164" s="24" t="str">
        <f t="array" ref="D164">IF($A164="","",IFERROR(INDEX('04_Property_Economics'!$H$5:$H$404,MATCH($A164,'04_Property_Economics'!$AX$5:$AX$404,0)),""))</f>
        <v/>
      </c>
      <c r="E164" s="25" t="str">
        <f t="array" ref="E164">IF($A164="","",IFERROR(INDEX('04_Property_Economics'!$I$5:$I$404,MATCH($A164,'04_Property_Economics'!$AX$5:$AX$404,0)),""))</f>
        <v/>
      </c>
      <c r="F164" s="25" t="str">
        <f t="array" ref="F164">IF($A164="","",IFERROR(INDEX('04_Property_Economics'!$J$5:$J$404,MATCH($A164,'04_Property_Economics'!$AX$5:$AX$404,0)),""))</f>
        <v/>
      </c>
      <c r="G164" s="26" t="str">
        <f t="array" ref="G164">IF($A164="","",IFERROR(INDEX('04_Property_Economics'!$AC$5:$AC$404,MATCH($A164,'04_Property_Economics'!$AX$5:$AX$404,0)),""))</f>
        <v/>
      </c>
      <c r="H164" s="24" t="str">
        <f t="array" ref="H164">IF($A164="","",IFERROR(INDEX('04_Property_Economics'!$AD$5:$AD$404,MATCH($A164,'04_Property_Economics'!$AX$5:$AX$404,0)),""))</f>
        <v/>
      </c>
      <c r="I164" s="24" t="str">
        <f t="array" ref="I164">IF($A164="","",IFERROR(INDEX('04_Property_Economics'!$AH$5:$AH$404,MATCH($A164,'04_Property_Economics'!$AX$5:$AX$404,0)),""))</f>
        <v/>
      </c>
      <c r="J164" s="24" t="str">
        <f t="array" ref="J164">IF($A164="","",IFERROR(INDEX('04_Property_Economics'!$AI$5:$AI$404,MATCH($A164,'04_Property_Economics'!$AX$5:$AX$404,0)),""))</f>
        <v/>
      </c>
      <c r="K164" s="24" t="str">
        <f t="array" ref="K164">IF($A164="","",IFERROR(INDEX('04_Property_Economics'!$AJ$5:$AJ$404,MATCH($A164,'04_Property_Economics'!$AX$5:$AX$404,0)),""))</f>
        <v/>
      </c>
      <c r="L164" s="24" t="str">
        <f t="array" ref="L164">IF($A164="","",IFERROR(INDEX('04_Property_Economics'!$AF$5:$AF$404,MATCH($A164,'04_Property_Economics'!$AX$5:$AX$404,0)),""))</f>
        <v/>
      </c>
      <c r="M164" s="24" t="str">
        <f t="array" ref="M164">IF($A164="","",IFERROR(INDEX('04_Property_Economics'!$U$5:$U$404,MATCH($A164,'04_Property_Economics'!$AX$5:$AX$404,0)),""))</f>
        <v/>
      </c>
      <c r="N164" s="24" t="str">
        <f t="array" ref="N164">IF($A164="","",IFERROR(INDEX('04_Property_Economics'!$W$5:$W$404,MATCH($A164,'04_Property_Economics'!$AX$5:$AX$404,0)),""))</f>
        <v/>
      </c>
      <c r="O164" s="24" t="str">
        <f t="shared" si="2"/>
        <v/>
      </c>
      <c r="P164" s="24" t="str">
        <f t="array" ref="P164">IF($A164="","",IFERROR(INDEX('04_Property_Economics'!$S$5:$S$404,MATCH($A164,'04_Property_Economics'!$AX$5:$AX$404,0)),""))</f>
        <v/>
      </c>
      <c r="Q164" s="24" t="str">
        <f t="array" ref="Q164">IF($A164="","",IFERROR(INDEX('04_Property_Economics'!$AQ$5:$AQ$404,MATCH($A164,'04_Property_Economics'!$AX$5:$AX$404,0)),""))</f>
        <v/>
      </c>
      <c r="R164" s="27" t="str">
        <f t="array" ref="R164">IF($A164="","",IFERROR(INDEX('04_Property_Economics'!$AR$5:$AR$404,MATCH($A164,'04_Property_Economics'!$AX$5:$AX$404,0)),""))</f>
        <v/>
      </c>
      <c r="S164" s="2" t="str">
        <f t="array" ref="S164">IF($A164="","",IFERROR(INDEX('04_Property_Economics'!$AS$5:$AS$404,MATCH($A164,'04_Property_Economics'!$AX$5:$AX$404,0)),""))</f>
        <v/>
      </c>
      <c r="T164" s="2" t="str">
        <f t="array" ref="T164">IF($A164="","",IFERROR(INDEX('04_Property_Economics'!$AZ$5:$AZ$404,MATCH($A164,'04_Property_Economics'!$AX$5:$AX$404,0)),""))</f>
        <v/>
      </c>
    </row>
    <row r="165" ht="15.75" customHeight="1">
      <c r="A165" s="2" t="str">
        <f t="shared" si="1"/>
        <v/>
      </c>
      <c r="B165" s="2" t="str">
        <f t="array" ref="B165">IF($A165="","",IFERROR(INDEX('04_Property_Economics'!$B$5:$B$404,MATCH($A165,'04_Property_Economics'!$AX$5:$AX$404,0)),""))</f>
        <v/>
      </c>
      <c r="C165" s="2" t="str">
        <f t="array" ref="C165">IF($A165="","",IFERROR(INDEX('04_Property_Economics'!$C$5:$C$404,MATCH($A165,'04_Property_Economics'!$AX$5:$AX$404,0)),""))</f>
        <v/>
      </c>
      <c r="D165" s="24" t="str">
        <f t="array" ref="D165">IF($A165="","",IFERROR(INDEX('04_Property_Economics'!$H$5:$H$404,MATCH($A165,'04_Property_Economics'!$AX$5:$AX$404,0)),""))</f>
        <v/>
      </c>
      <c r="E165" s="25" t="str">
        <f t="array" ref="E165">IF($A165="","",IFERROR(INDEX('04_Property_Economics'!$I$5:$I$404,MATCH($A165,'04_Property_Economics'!$AX$5:$AX$404,0)),""))</f>
        <v/>
      </c>
      <c r="F165" s="25" t="str">
        <f t="array" ref="F165">IF($A165="","",IFERROR(INDEX('04_Property_Economics'!$J$5:$J$404,MATCH($A165,'04_Property_Economics'!$AX$5:$AX$404,0)),""))</f>
        <v/>
      </c>
      <c r="G165" s="26" t="str">
        <f t="array" ref="G165">IF($A165="","",IFERROR(INDEX('04_Property_Economics'!$AC$5:$AC$404,MATCH($A165,'04_Property_Economics'!$AX$5:$AX$404,0)),""))</f>
        <v/>
      </c>
      <c r="H165" s="24" t="str">
        <f t="array" ref="H165">IF($A165="","",IFERROR(INDEX('04_Property_Economics'!$AD$5:$AD$404,MATCH($A165,'04_Property_Economics'!$AX$5:$AX$404,0)),""))</f>
        <v/>
      </c>
      <c r="I165" s="24" t="str">
        <f t="array" ref="I165">IF($A165="","",IFERROR(INDEX('04_Property_Economics'!$AH$5:$AH$404,MATCH($A165,'04_Property_Economics'!$AX$5:$AX$404,0)),""))</f>
        <v/>
      </c>
      <c r="J165" s="24" t="str">
        <f t="array" ref="J165">IF($A165="","",IFERROR(INDEX('04_Property_Economics'!$AI$5:$AI$404,MATCH($A165,'04_Property_Economics'!$AX$5:$AX$404,0)),""))</f>
        <v/>
      </c>
      <c r="K165" s="24" t="str">
        <f t="array" ref="K165">IF($A165="","",IFERROR(INDEX('04_Property_Economics'!$AJ$5:$AJ$404,MATCH($A165,'04_Property_Economics'!$AX$5:$AX$404,0)),""))</f>
        <v/>
      </c>
      <c r="L165" s="24" t="str">
        <f t="array" ref="L165">IF($A165="","",IFERROR(INDEX('04_Property_Economics'!$AF$5:$AF$404,MATCH($A165,'04_Property_Economics'!$AX$5:$AX$404,0)),""))</f>
        <v/>
      </c>
      <c r="M165" s="24" t="str">
        <f t="array" ref="M165">IF($A165="","",IFERROR(INDEX('04_Property_Economics'!$U$5:$U$404,MATCH($A165,'04_Property_Economics'!$AX$5:$AX$404,0)),""))</f>
        <v/>
      </c>
      <c r="N165" s="24" t="str">
        <f t="array" ref="N165">IF($A165="","",IFERROR(INDEX('04_Property_Economics'!$W$5:$W$404,MATCH($A165,'04_Property_Economics'!$AX$5:$AX$404,0)),""))</f>
        <v/>
      </c>
      <c r="O165" s="24" t="str">
        <f t="shared" si="2"/>
        <v/>
      </c>
      <c r="P165" s="24" t="str">
        <f t="array" ref="P165">IF($A165="","",IFERROR(INDEX('04_Property_Economics'!$S$5:$S$404,MATCH($A165,'04_Property_Economics'!$AX$5:$AX$404,0)),""))</f>
        <v/>
      </c>
      <c r="Q165" s="24" t="str">
        <f t="array" ref="Q165">IF($A165="","",IFERROR(INDEX('04_Property_Economics'!$AQ$5:$AQ$404,MATCH($A165,'04_Property_Economics'!$AX$5:$AX$404,0)),""))</f>
        <v/>
      </c>
      <c r="R165" s="27" t="str">
        <f t="array" ref="R165">IF($A165="","",IFERROR(INDEX('04_Property_Economics'!$AR$5:$AR$404,MATCH($A165,'04_Property_Economics'!$AX$5:$AX$404,0)),""))</f>
        <v/>
      </c>
      <c r="S165" s="2" t="str">
        <f t="array" ref="S165">IF($A165="","",IFERROR(INDEX('04_Property_Economics'!$AS$5:$AS$404,MATCH($A165,'04_Property_Economics'!$AX$5:$AX$404,0)),""))</f>
        <v/>
      </c>
      <c r="T165" s="2" t="str">
        <f t="array" ref="T165">IF($A165="","",IFERROR(INDEX('04_Property_Economics'!$AZ$5:$AZ$404,MATCH($A165,'04_Property_Economics'!$AX$5:$AX$404,0)),""))</f>
        <v/>
      </c>
    </row>
    <row r="166" ht="15.75" customHeight="1">
      <c r="A166" s="2" t="str">
        <f t="shared" si="1"/>
        <v/>
      </c>
      <c r="B166" s="2" t="str">
        <f t="array" ref="B166">IF($A166="","",IFERROR(INDEX('04_Property_Economics'!$B$5:$B$404,MATCH($A166,'04_Property_Economics'!$AX$5:$AX$404,0)),""))</f>
        <v/>
      </c>
      <c r="C166" s="2" t="str">
        <f t="array" ref="C166">IF($A166="","",IFERROR(INDEX('04_Property_Economics'!$C$5:$C$404,MATCH($A166,'04_Property_Economics'!$AX$5:$AX$404,0)),""))</f>
        <v/>
      </c>
      <c r="D166" s="24" t="str">
        <f t="array" ref="D166">IF($A166="","",IFERROR(INDEX('04_Property_Economics'!$H$5:$H$404,MATCH($A166,'04_Property_Economics'!$AX$5:$AX$404,0)),""))</f>
        <v/>
      </c>
      <c r="E166" s="25" t="str">
        <f t="array" ref="E166">IF($A166="","",IFERROR(INDEX('04_Property_Economics'!$I$5:$I$404,MATCH($A166,'04_Property_Economics'!$AX$5:$AX$404,0)),""))</f>
        <v/>
      </c>
      <c r="F166" s="25" t="str">
        <f t="array" ref="F166">IF($A166="","",IFERROR(INDEX('04_Property_Economics'!$J$5:$J$404,MATCH($A166,'04_Property_Economics'!$AX$5:$AX$404,0)),""))</f>
        <v/>
      </c>
      <c r="G166" s="26" t="str">
        <f t="array" ref="G166">IF($A166="","",IFERROR(INDEX('04_Property_Economics'!$AC$5:$AC$404,MATCH($A166,'04_Property_Economics'!$AX$5:$AX$404,0)),""))</f>
        <v/>
      </c>
      <c r="H166" s="24" t="str">
        <f t="array" ref="H166">IF($A166="","",IFERROR(INDEX('04_Property_Economics'!$AD$5:$AD$404,MATCH($A166,'04_Property_Economics'!$AX$5:$AX$404,0)),""))</f>
        <v/>
      </c>
      <c r="I166" s="24" t="str">
        <f t="array" ref="I166">IF($A166="","",IFERROR(INDEX('04_Property_Economics'!$AH$5:$AH$404,MATCH($A166,'04_Property_Economics'!$AX$5:$AX$404,0)),""))</f>
        <v/>
      </c>
      <c r="J166" s="24" t="str">
        <f t="array" ref="J166">IF($A166="","",IFERROR(INDEX('04_Property_Economics'!$AI$5:$AI$404,MATCH($A166,'04_Property_Economics'!$AX$5:$AX$404,0)),""))</f>
        <v/>
      </c>
      <c r="K166" s="24" t="str">
        <f t="array" ref="K166">IF($A166="","",IFERROR(INDEX('04_Property_Economics'!$AJ$5:$AJ$404,MATCH($A166,'04_Property_Economics'!$AX$5:$AX$404,0)),""))</f>
        <v/>
      </c>
      <c r="L166" s="24" t="str">
        <f t="array" ref="L166">IF($A166="","",IFERROR(INDEX('04_Property_Economics'!$AF$5:$AF$404,MATCH($A166,'04_Property_Economics'!$AX$5:$AX$404,0)),""))</f>
        <v/>
      </c>
      <c r="M166" s="24" t="str">
        <f t="array" ref="M166">IF($A166="","",IFERROR(INDEX('04_Property_Economics'!$U$5:$U$404,MATCH($A166,'04_Property_Economics'!$AX$5:$AX$404,0)),""))</f>
        <v/>
      </c>
      <c r="N166" s="24" t="str">
        <f t="array" ref="N166">IF($A166="","",IFERROR(INDEX('04_Property_Economics'!$W$5:$W$404,MATCH($A166,'04_Property_Economics'!$AX$5:$AX$404,0)),""))</f>
        <v/>
      </c>
      <c r="O166" s="24" t="str">
        <f t="shared" si="2"/>
        <v/>
      </c>
      <c r="P166" s="24" t="str">
        <f t="array" ref="P166">IF($A166="","",IFERROR(INDEX('04_Property_Economics'!$S$5:$S$404,MATCH($A166,'04_Property_Economics'!$AX$5:$AX$404,0)),""))</f>
        <v/>
      </c>
      <c r="Q166" s="24" t="str">
        <f t="array" ref="Q166">IF($A166="","",IFERROR(INDEX('04_Property_Economics'!$AQ$5:$AQ$404,MATCH($A166,'04_Property_Economics'!$AX$5:$AX$404,0)),""))</f>
        <v/>
      </c>
      <c r="R166" s="27" t="str">
        <f t="array" ref="R166">IF($A166="","",IFERROR(INDEX('04_Property_Economics'!$AR$5:$AR$404,MATCH($A166,'04_Property_Economics'!$AX$5:$AX$404,0)),""))</f>
        <v/>
      </c>
      <c r="S166" s="2" t="str">
        <f t="array" ref="S166">IF($A166="","",IFERROR(INDEX('04_Property_Economics'!$AS$5:$AS$404,MATCH($A166,'04_Property_Economics'!$AX$5:$AX$404,0)),""))</f>
        <v/>
      </c>
      <c r="T166" s="2" t="str">
        <f t="array" ref="T166">IF($A166="","",IFERROR(INDEX('04_Property_Economics'!$AZ$5:$AZ$404,MATCH($A166,'04_Property_Economics'!$AX$5:$AX$404,0)),""))</f>
        <v/>
      </c>
    </row>
    <row r="167" ht="15.75" customHeight="1">
      <c r="A167" s="2" t="str">
        <f t="shared" si="1"/>
        <v/>
      </c>
      <c r="B167" s="2" t="str">
        <f t="array" ref="B167">IF($A167="","",IFERROR(INDEX('04_Property_Economics'!$B$5:$B$404,MATCH($A167,'04_Property_Economics'!$AX$5:$AX$404,0)),""))</f>
        <v/>
      </c>
      <c r="C167" s="2" t="str">
        <f t="array" ref="C167">IF($A167="","",IFERROR(INDEX('04_Property_Economics'!$C$5:$C$404,MATCH($A167,'04_Property_Economics'!$AX$5:$AX$404,0)),""))</f>
        <v/>
      </c>
      <c r="D167" s="24" t="str">
        <f t="array" ref="D167">IF($A167="","",IFERROR(INDEX('04_Property_Economics'!$H$5:$H$404,MATCH($A167,'04_Property_Economics'!$AX$5:$AX$404,0)),""))</f>
        <v/>
      </c>
      <c r="E167" s="25" t="str">
        <f t="array" ref="E167">IF($A167="","",IFERROR(INDEX('04_Property_Economics'!$I$5:$I$404,MATCH($A167,'04_Property_Economics'!$AX$5:$AX$404,0)),""))</f>
        <v/>
      </c>
      <c r="F167" s="25" t="str">
        <f t="array" ref="F167">IF($A167="","",IFERROR(INDEX('04_Property_Economics'!$J$5:$J$404,MATCH($A167,'04_Property_Economics'!$AX$5:$AX$404,0)),""))</f>
        <v/>
      </c>
      <c r="G167" s="26" t="str">
        <f t="array" ref="G167">IF($A167="","",IFERROR(INDEX('04_Property_Economics'!$AC$5:$AC$404,MATCH($A167,'04_Property_Economics'!$AX$5:$AX$404,0)),""))</f>
        <v/>
      </c>
      <c r="H167" s="24" t="str">
        <f t="array" ref="H167">IF($A167="","",IFERROR(INDEX('04_Property_Economics'!$AD$5:$AD$404,MATCH($A167,'04_Property_Economics'!$AX$5:$AX$404,0)),""))</f>
        <v/>
      </c>
      <c r="I167" s="24" t="str">
        <f t="array" ref="I167">IF($A167="","",IFERROR(INDEX('04_Property_Economics'!$AH$5:$AH$404,MATCH($A167,'04_Property_Economics'!$AX$5:$AX$404,0)),""))</f>
        <v/>
      </c>
      <c r="J167" s="24" t="str">
        <f t="array" ref="J167">IF($A167="","",IFERROR(INDEX('04_Property_Economics'!$AI$5:$AI$404,MATCH($A167,'04_Property_Economics'!$AX$5:$AX$404,0)),""))</f>
        <v/>
      </c>
      <c r="K167" s="24" t="str">
        <f t="array" ref="K167">IF($A167="","",IFERROR(INDEX('04_Property_Economics'!$AJ$5:$AJ$404,MATCH($A167,'04_Property_Economics'!$AX$5:$AX$404,0)),""))</f>
        <v/>
      </c>
      <c r="L167" s="24" t="str">
        <f t="array" ref="L167">IF($A167="","",IFERROR(INDEX('04_Property_Economics'!$AF$5:$AF$404,MATCH($A167,'04_Property_Economics'!$AX$5:$AX$404,0)),""))</f>
        <v/>
      </c>
      <c r="M167" s="24" t="str">
        <f t="array" ref="M167">IF($A167="","",IFERROR(INDEX('04_Property_Economics'!$U$5:$U$404,MATCH($A167,'04_Property_Economics'!$AX$5:$AX$404,0)),""))</f>
        <v/>
      </c>
      <c r="N167" s="24" t="str">
        <f t="array" ref="N167">IF($A167="","",IFERROR(INDEX('04_Property_Economics'!$W$5:$W$404,MATCH($A167,'04_Property_Economics'!$AX$5:$AX$404,0)),""))</f>
        <v/>
      </c>
      <c r="O167" s="24" t="str">
        <f t="shared" si="2"/>
        <v/>
      </c>
      <c r="P167" s="24" t="str">
        <f t="array" ref="P167">IF($A167="","",IFERROR(INDEX('04_Property_Economics'!$S$5:$S$404,MATCH($A167,'04_Property_Economics'!$AX$5:$AX$404,0)),""))</f>
        <v/>
      </c>
      <c r="Q167" s="24" t="str">
        <f t="array" ref="Q167">IF($A167="","",IFERROR(INDEX('04_Property_Economics'!$AQ$5:$AQ$404,MATCH($A167,'04_Property_Economics'!$AX$5:$AX$404,0)),""))</f>
        <v/>
      </c>
      <c r="R167" s="27" t="str">
        <f t="array" ref="R167">IF($A167="","",IFERROR(INDEX('04_Property_Economics'!$AR$5:$AR$404,MATCH($A167,'04_Property_Economics'!$AX$5:$AX$404,0)),""))</f>
        <v/>
      </c>
      <c r="S167" s="2" t="str">
        <f t="array" ref="S167">IF($A167="","",IFERROR(INDEX('04_Property_Economics'!$AS$5:$AS$404,MATCH($A167,'04_Property_Economics'!$AX$5:$AX$404,0)),""))</f>
        <v/>
      </c>
      <c r="T167" s="2" t="str">
        <f t="array" ref="T167">IF($A167="","",IFERROR(INDEX('04_Property_Economics'!$AZ$5:$AZ$404,MATCH($A167,'04_Property_Economics'!$AX$5:$AX$404,0)),""))</f>
        <v/>
      </c>
    </row>
    <row r="168" ht="15.75" customHeight="1">
      <c r="A168" s="2" t="str">
        <f t="shared" si="1"/>
        <v/>
      </c>
      <c r="B168" s="2" t="str">
        <f t="array" ref="B168">IF($A168="","",IFERROR(INDEX('04_Property_Economics'!$B$5:$B$404,MATCH($A168,'04_Property_Economics'!$AX$5:$AX$404,0)),""))</f>
        <v/>
      </c>
      <c r="C168" s="2" t="str">
        <f t="array" ref="C168">IF($A168="","",IFERROR(INDEX('04_Property_Economics'!$C$5:$C$404,MATCH($A168,'04_Property_Economics'!$AX$5:$AX$404,0)),""))</f>
        <v/>
      </c>
      <c r="D168" s="24" t="str">
        <f t="array" ref="D168">IF($A168="","",IFERROR(INDEX('04_Property_Economics'!$H$5:$H$404,MATCH($A168,'04_Property_Economics'!$AX$5:$AX$404,0)),""))</f>
        <v/>
      </c>
      <c r="E168" s="25" t="str">
        <f t="array" ref="E168">IF($A168="","",IFERROR(INDEX('04_Property_Economics'!$I$5:$I$404,MATCH($A168,'04_Property_Economics'!$AX$5:$AX$404,0)),""))</f>
        <v/>
      </c>
      <c r="F168" s="25" t="str">
        <f t="array" ref="F168">IF($A168="","",IFERROR(INDEX('04_Property_Economics'!$J$5:$J$404,MATCH($A168,'04_Property_Economics'!$AX$5:$AX$404,0)),""))</f>
        <v/>
      </c>
      <c r="G168" s="26" t="str">
        <f t="array" ref="G168">IF($A168="","",IFERROR(INDEX('04_Property_Economics'!$AC$5:$AC$404,MATCH($A168,'04_Property_Economics'!$AX$5:$AX$404,0)),""))</f>
        <v/>
      </c>
      <c r="H168" s="24" t="str">
        <f t="array" ref="H168">IF($A168="","",IFERROR(INDEX('04_Property_Economics'!$AD$5:$AD$404,MATCH($A168,'04_Property_Economics'!$AX$5:$AX$404,0)),""))</f>
        <v/>
      </c>
      <c r="I168" s="24" t="str">
        <f t="array" ref="I168">IF($A168="","",IFERROR(INDEX('04_Property_Economics'!$AH$5:$AH$404,MATCH($A168,'04_Property_Economics'!$AX$5:$AX$404,0)),""))</f>
        <v/>
      </c>
      <c r="J168" s="24" t="str">
        <f t="array" ref="J168">IF($A168="","",IFERROR(INDEX('04_Property_Economics'!$AI$5:$AI$404,MATCH($A168,'04_Property_Economics'!$AX$5:$AX$404,0)),""))</f>
        <v/>
      </c>
      <c r="K168" s="24" t="str">
        <f t="array" ref="K168">IF($A168="","",IFERROR(INDEX('04_Property_Economics'!$AJ$5:$AJ$404,MATCH($A168,'04_Property_Economics'!$AX$5:$AX$404,0)),""))</f>
        <v/>
      </c>
      <c r="L168" s="24" t="str">
        <f t="array" ref="L168">IF($A168="","",IFERROR(INDEX('04_Property_Economics'!$AF$5:$AF$404,MATCH($A168,'04_Property_Economics'!$AX$5:$AX$404,0)),""))</f>
        <v/>
      </c>
      <c r="M168" s="24" t="str">
        <f t="array" ref="M168">IF($A168="","",IFERROR(INDEX('04_Property_Economics'!$U$5:$U$404,MATCH($A168,'04_Property_Economics'!$AX$5:$AX$404,0)),""))</f>
        <v/>
      </c>
      <c r="N168" s="24" t="str">
        <f t="array" ref="N168">IF($A168="","",IFERROR(INDEX('04_Property_Economics'!$W$5:$W$404,MATCH($A168,'04_Property_Economics'!$AX$5:$AX$404,0)),""))</f>
        <v/>
      </c>
      <c r="O168" s="24" t="str">
        <f t="shared" si="2"/>
        <v/>
      </c>
      <c r="P168" s="24" t="str">
        <f t="array" ref="P168">IF($A168="","",IFERROR(INDEX('04_Property_Economics'!$S$5:$S$404,MATCH($A168,'04_Property_Economics'!$AX$5:$AX$404,0)),""))</f>
        <v/>
      </c>
      <c r="Q168" s="24" t="str">
        <f t="array" ref="Q168">IF($A168="","",IFERROR(INDEX('04_Property_Economics'!$AQ$5:$AQ$404,MATCH($A168,'04_Property_Economics'!$AX$5:$AX$404,0)),""))</f>
        <v/>
      </c>
      <c r="R168" s="27" t="str">
        <f t="array" ref="R168">IF($A168="","",IFERROR(INDEX('04_Property_Economics'!$AR$5:$AR$404,MATCH($A168,'04_Property_Economics'!$AX$5:$AX$404,0)),""))</f>
        <v/>
      </c>
      <c r="S168" s="2" t="str">
        <f t="array" ref="S168">IF($A168="","",IFERROR(INDEX('04_Property_Economics'!$AS$5:$AS$404,MATCH($A168,'04_Property_Economics'!$AX$5:$AX$404,0)),""))</f>
        <v/>
      </c>
      <c r="T168" s="2" t="str">
        <f t="array" ref="T168">IF($A168="","",IFERROR(INDEX('04_Property_Economics'!$AZ$5:$AZ$404,MATCH($A168,'04_Property_Economics'!$AX$5:$AX$404,0)),""))</f>
        <v/>
      </c>
    </row>
    <row r="169" ht="15.75" customHeight="1">
      <c r="A169" s="2" t="str">
        <f t="shared" si="1"/>
        <v/>
      </c>
      <c r="B169" s="2" t="str">
        <f t="array" ref="B169">IF($A169="","",IFERROR(INDEX('04_Property_Economics'!$B$5:$B$404,MATCH($A169,'04_Property_Economics'!$AX$5:$AX$404,0)),""))</f>
        <v/>
      </c>
      <c r="C169" s="2" t="str">
        <f t="array" ref="C169">IF($A169="","",IFERROR(INDEX('04_Property_Economics'!$C$5:$C$404,MATCH($A169,'04_Property_Economics'!$AX$5:$AX$404,0)),""))</f>
        <v/>
      </c>
      <c r="D169" s="24" t="str">
        <f t="array" ref="D169">IF($A169="","",IFERROR(INDEX('04_Property_Economics'!$H$5:$H$404,MATCH($A169,'04_Property_Economics'!$AX$5:$AX$404,0)),""))</f>
        <v/>
      </c>
      <c r="E169" s="25" t="str">
        <f t="array" ref="E169">IF($A169="","",IFERROR(INDEX('04_Property_Economics'!$I$5:$I$404,MATCH($A169,'04_Property_Economics'!$AX$5:$AX$404,0)),""))</f>
        <v/>
      </c>
      <c r="F169" s="25" t="str">
        <f t="array" ref="F169">IF($A169="","",IFERROR(INDEX('04_Property_Economics'!$J$5:$J$404,MATCH($A169,'04_Property_Economics'!$AX$5:$AX$404,0)),""))</f>
        <v/>
      </c>
      <c r="G169" s="26" t="str">
        <f t="array" ref="G169">IF($A169="","",IFERROR(INDEX('04_Property_Economics'!$AC$5:$AC$404,MATCH($A169,'04_Property_Economics'!$AX$5:$AX$404,0)),""))</f>
        <v/>
      </c>
      <c r="H169" s="24" t="str">
        <f t="array" ref="H169">IF($A169="","",IFERROR(INDEX('04_Property_Economics'!$AD$5:$AD$404,MATCH($A169,'04_Property_Economics'!$AX$5:$AX$404,0)),""))</f>
        <v/>
      </c>
      <c r="I169" s="24" t="str">
        <f t="array" ref="I169">IF($A169="","",IFERROR(INDEX('04_Property_Economics'!$AH$5:$AH$404,MATCH($A169,'04_Property_Economics'!$AX$5:$AX$404,0)),""))</f>
        <v/>
      </c>
      <c r="J169" s="24" t="str">
        <f t="array" ref="J169">IF($A169="","",IFERROR(INDEX('04_Property_Economics'!$AI$5:$AI$404,MATCH($A169,'04_Property_Economics'!$AX$5:$AX$404,0)),""))</f>
        <v/>
      </c>
      <c r="K169" s="24" t="str">
        <f t="array" ref="K169">IF($A169="","",IFERROR(INDEX('04_Property_Economics'!$AJ$5:$AJ$404,MATCH($A169,'04_Property_Economics'!$AX$5:$AX$404,0)),""))</f>
        <v/>
      </c>
      <c r="L169" s="24" t="str">
        <f t="array" ref="L169">IF($A169="","",IFERROR(INDEX('04_Property_Economics'!$AF$5:$AF$404,MATCH($A169,'04_Property_Economics'!$AX$5:$AX$404,0)),""))</f>
        <v/>
      </c>
      <c r="M169" s="24" t="str">
        <f t="array" ref="M169">IF($A169="","",IFERROR(INDEX('04_Property_Economics'!$U$5:$U$404,MATCH($A169,'04_Property_Economics'!$AX$5:$AX$404,0)),""))</f>
        <v/>
      </c>
      <c r="N169" s="24" t="str">
        <f t="array" ref="N169">IF($A169="","",IFERROR(INDEX('04_Property_Economics'!$W$5:$W$404,MATCH($A169,'04_Property_Economics'!$AX$5:$AX$404,0)),""))</f>
        <v/>
      </c>
      <c r="O169" s="24" t="str">
        <f t="shared" si="2"/>
        <v/>
      </c>
      <c r="P169" s="24" t="str">
        <f t="array" ref="P169">IF($A169="","",IFERROR(INDEX('04_Property_Economics'!$S$5:$S$404,MATCH($A169,'04_Property_Economics'!$AX$5:$AX$404,0)),""))</f>
        <v/>
      </c>
      <c r="Q169" s="24" t="str">
        <f t="array" ref="Q169">IF($A169="","",IFERROR(INDEX('04_Property_Economics'!$AQ$5:$AQ$404,MATCH($A169,'04_Property_Economics'!$AX$5:$AX$404,0)),""))</f>
        <v/>
      </c>
      <c r="R169" s="27" t="str">
        <f t="array" ref="R169">IF($A169="","",IFERROR(INDEX('04_Property_Economics'!$AR$5:$AR$404,MATCH($A169,'04_Property_Economics'!$AX$5:$AX$404,0)),""))</f>
        <v/>
      </c>
      <c r="S169" s="2" t="str">
        <f t="array" ref="S169">IF($A169="","",IFERROR(INDEX('04_Property_Economics'!$AS$5:$AS$404,MATCH($A169,'04_Property_Economics'!$AX$5:$AX$404,0)),""))</f>
        <v/>
      </c>
      <c r="T169" s="2" t="str">
        <f t="array" ref="T169">IF($A169="","",IFERROR(INDEX('04_Property_Economics'!$AZ$5:$AZ$404,MATCH($A169,'04_Property_Economics'!$AX$5:$AX$404,0)),""))</f>
        <v/>
      </c>
    </row>
    <row r="170" ht="15.75" customHeight="1">
      <c r="A170" s="2" t="str">
        <f t="shared" si="1"/>
        <v/>
      </c>
      <c r="B170" s="2" t="str">
        <f t="array" ref="B170">IF($A170="","",IFERROR(INDEX('04_Property_Economics'!$B$5:$B$404,MATCH($A170,'04_Property_Economics'!$AX$5:$AX$404,0)),""))</f>
        <v/>
      </c>
      <c r="C170" s="2" t="str">
        <f t="array" ref="C170">IF($A170="","",IFERROR(INDEX('04_Property_Economics'!$C$5:$C$404,MATCH($A170,'04_Property_Economics'!$AX$5:$AX$404,0)),""))</f>
        <v/>
      </c>
      <c r="D170" s="24" t="str">
        <f t="array" ref="D170">IF($A170="","",IFERROR(INDEX('04_Property_Economics'!$H$5:$H$404,MATCH($A170,'04_Property_Economics'!$AX$5:$AX$404,0)),""))</f>
        <v/>
      </c>
      <c r="E170" s="25" t="str">
        <f t="array" ref="E170">IF($A170="","",IFERROR(INDEX('04_Property_Economics'!$I$5:$I$404,MATCH($A170,'04_Property_Economics'!$AX$5:$AX$404,0)),""))</f>
        <v/>
      </c>
      <c r="F170" s="25" t="str">
        <f t="array" ref="F170">IF($A170="","",IFERROR(INDEX('04_Property_Economics'!$J$5:$J$404,MATCH($A170,'04_Property_Economics'!$AX$5:$AX$404,0)),""))</f>
        <v/>
      </c>
      <c r="G170" s="26" t="str">
        <f t="array" ref="G170">IF($A170="","",IFERROR(INDEX('04_Property_Economics'!$AC$5:$AC$404,MATCH($A170,'04_Property_Economics'!$AX$5:$AX$404,0)),""))</f>
        <v/>
      </c>
      <c r="H170" s="24" t="str">
        <f t="array" ref="H170">IF($A170="","",IFERROR(INDEX('04_Property_Economics'!$AD$5:$AD$404,MATCH($A170,'04_Property_Economics'!$AX$5:$AX$404,0)),""))</f>
        <v/>
      </c>
      <c r="I170" s="24" t="str">
        <f t="array" ref="I170">IF($A170="","",IFERROR(INDEX('04_Property_Economics'!$AH$5:$AH$404,MATCH($A170,'04_Property_Economics'!$AX$5:$AX$404,0)),""))</f>
        <v/>
      </c>
      <c r="J170" s="24" t="str">
        <f t="array" ref="J170">IF($A170="","",IFERROR(INDEX('04_Property_Economics'!$AI$5:$AI$404,MATCH($A170,'04_Property_Economics'!$AX$5:$AX$404,0)),""))</f>
        <v/>
      </c>
      <c r="K170" s="24" t="str">
        <f t="array" ref="K170">IF($A170="","",IFERROR(INDEX('04_Property_Economics'!$AJ$5:$AJ$404,MATCH($A170,'04_Property_Economics'!$AX$5:$AX$404,0)),""))</f>
        <v/>
      </c>
      <c r="L170" s="24" t="str">
        <f t="array" ref="L170">IF($A170="","",IFERROR(INDEX('04_Property_Economics'!$AF$5:$AF$404,MATCH($A170,'04_Property_Economics'!$AX$5:$AX$404,0)),""))</f>
        <v/>
      </c>
      <c r="M170" s="24" t="str">
        <f t="array" ref="M170">IF($A170="","",IFERROR(INDEX('04_Property_Economics'!$U$5:$U$404,MATCH($A170,'04_Property_Economics'!$AX$5:$AX$404,0)),""))</f>
        <v/>
      </c>
      <c r="N170" s="24" t="str">
        <f t="array" ref="N170">IF($A170="","",IFERROR(INDEX('04_Property_Economics'!$W$5:$W$404,MATCH($A170,'04_Property_Economics'!$AX$5:$AX$404,0)),""))</f>
        <v/>
      </c>
      <c r="O170" s="24" t="str">
        <f t="shared" si="2"/>
        <v/>
      </c>
      <c r="P170" s="24" t="str">
        <f t="array" ref="P170">IF($A170="","",IFERROR(INDEX('04_Property_Economics'!$S$5:$S$404,MATCH($A170,'04_Property_Economics'!$AX$5:$AX$404,0)),""))</f>
        <v/>
      </c>
      <c r="Q170" s="24" t="str">
        <f t="array" ref="Q170">IF($A170="","",IFERROR(INDEX('04_Property_Economics'!$AQ$5:$AQ$404,MATCH($A170,'04_Property_Economics'!$AX$5:$AX$404,0)),""))</f>
        <v/>
      </c>
      <c r="R170" s="27" t="str">
        <f t="array" ref="R170">IF($A170="","",IFERROR(INDEX('04_Property_Economics'!$AR$5:$AR$404,MATCH($A170,'04_Property_Economics'!$AX$5:$AX$404,0)),""))</f>
        <v/>
      </c>
      <c r="S170" s="2" t="str">
        <f t="array" ref="S170">IF($A170="","",IFERROR(INDEX('04_Property_Economics'!$AS$5:$AS$404,MATCH($A170,'04_Property_Economics'!$AX$5:$AX$404,0)),""))</f>
        <v/>
      </c>
      <c r="T170" s="2" t="str">
        <f t="array" ref="T170">IF($A170="","",IFERROR(INDEX('04_Property_Economics'!$AZ$5:$AZ$404,MATCH($A170,'04_Property_Economics'!$AX$5:$AX$404,0)),""))</f>
        <v/>
      </c>
    </row>
    <row r="171" ht="15.75" customHeight="1">
      <c r="A171" s="2" t="str">
        <f t="shared" si="1"/>
        <v/>
      </c>
      <c r="B171" s="2" t="str">
        <f t="array" ref="B171">IF($A171="","",IFERROR(INDEX('04_Property_Economics'!$B$5:$B$404,MATCH($A171,'04_Property_Economics'!$AX$5:$AX$404,0)),""))</f>
        <v/>
      </c>
      <c r="C171" s="2" t="str">
        <f t="array" ref="C171">IF($A171="","",IFERROR(INDEX('04_Property_Economics'!$C$5:$C$404,MATCH($A171,'04_Property_Economics'!$AX$5:$AX$404,0)),""))</f>
        <v/>
      </c>
      <c r="D171" s="24" t="str">
        <f t="array" ref="D171">IF($A171="","",IFERROR(INDEX('04_Property_Economics'!$H$5:$H$404,MATCH($A171,'04_Property_Economics'!$AX$5:$AX$404,0)),""))</f>
        <v/>
      </c>
      <c r="E171" s="25" t="str">
        <f t="array" ref="E171">IF($A171="","",IFERROR(INDEX('04_Property_Economics'!$I$5:$I$404,MATCH($A171,'04_Property_Economics'!$AX$5:$AX$404,0)),""))</f>
        <v/>
      </c>
      <c r="F171" s="25" t="str">
        <f t="array" ref="F171">IF($A171="","",IFERROR(INDEX('04_Property_Economics'!$J$5:$J$404,MATCH($A171,'04_Property_Economics'!$AX$5:$AX$404,0)),""))</f>
        <v/>
      </c>
      <c r="G171" s="26" t="str">
        <f t="array" ref="G171">IF($A171="","",IFERROR(INDEX('04_Property_Economics'!$AC$5:$AC$404,MATCH($A171,'04_Property_Economics'!$AX$5:$AX$404,0)),""))</f>
        <v/>
      </c>
      <c r="H171" s="24" t="str">
        <f t="array" ref="H171">IF($A171="","",IFERROR(INDEX('04_Property_Economics'!$AD$5:$AD$404,MATCH($A171,'04_Property_Economics'!$AX$5:$AX$404,0)),""))</f>
        <v/>
      </c>
      <c r="I171" s="24" t="str">
        <f t="array" ref="I171">IF($A171="","",IFERROR(INDEX('04_Property_Economics'!$AH$5:$AH$404,MATCH($A171,'04_Property_Economics'!$AX$5:$AX$404,0)),""))</f>
        <v/>
      </c>
      <c r="J171" s="24" t="str">
        <f t="array" ref="J171">IF($A171="","",IFERROR(INDEX('04_Property_Economics'!$AI$5:$AI$404,MATCH($A171,'04_Property_Economics'!$AX$5:$AX$404,0)),""))</f>
        <v/>
      </c>
      <c r="K171" s="24" t="str">
        <f t="array" ref="K171">IF($A171="","",IFERROR(INDEX('04_Property_Economics'!$AJ$5:$AJ$404,MATCH($A171,'04_Property_Economics'!$AX$5:$AX$404,0)),""))</f>
        <v/>
      </c>
      <c r="L171" s="24" t="str">
        <f t="array" ref="L171">IF($A171="","",IFERROR(INDEX('04_Property_Economics'!$AF$5:$AF$404,MATCH($A171,'04_Property_Economics'!$AX$5:$AX$404,0)),""))</f>
        <v/>
      </c>
      <c r="M171" s="24" t="str">
        <f t="array" ref="M171">IF($A171="","",IFERROR(INDEX('04_Property_Economics'!$U$5:$U$404,MATCH($A171,'04_Property_Economics'!$AX$5:$AX$404,0)),""))</f>
        <v/>
      </c>
      <c r="N171" s="24" t="str">
        <f t="array" ref="N171">IF($A171="","",IFERROR(INDEX('04_Property_Economics'!$W$5:$W$404,MATCH($A171,'04_Property_Economics'!$AX$5:$AX$404,0)),""))</f>
        <v/>
      </c>
      <c r="O171" s="24" t="str">
        <f t="shared" si="2"/>
        <v/>
      </c>
      <c r="P171" s="24" t="str">
        <f t="array" ref="P171">IF($A171="","",IFERROR(INDEX('04_Property_Economics'!$S$5:$S$404,MATCH($A171,'04_Property_Economics'!$AX$5:$AX$404,0)),""))</f>
        <v/>
      </c>
      <c r="Q171" s="24" t="str">
        <f t="array" ref="Q171">IF($A171="","",IFERROR(INDEX('04_Property_Economics'!$AQ$5:$AQ$404,MATCH($A171,'04_Property_Economics'!$AX$5:$AX$404,0)),""))</f>
        <v/>
      </c>
      <c r="R171" s="27" t="str">
        <f t="array" ref="R171">IF($A171="","",IFERROR(INDEX('04_Property_Economics'!$AR$5:$AR$404,MATCH($A171,'04_Property_Economics'!$AX$5:$AX$404,0)),""))</f>
        <v/>
      </c>
      <c r="S171" s="2" t="str">
        <f t="array" ref="S171">IF($A171="","",IFERROR(INDEX('04_Property_Economics'!$AS$5:$AS$404,MATCH($A171,'04_Property_Economics'!$AX$5:$AX$404,0)),""))</f>
        <v/>
      </c>
      <c r="T171" s="2" t="str">
        <f t="array" ref="T171">IF($A171="","",IFERROR(INDEX('04_Property_Economics'!$AZ$5:$AZ$404,MATCH($A171,'04_Property_Economics'!$AX$5:$AX$404,0)),""))</f>
        <v/>
      </c>
    </row>
    <row r="172" ht="15.75" customHeight="1">
      <c r="A172" s="2" t="str">
        <f t="shared" si="1"/>
        <v/>
      </c>
      <c r="B172" s="2" t="str">
        <f t="array" ref="B172">IF($A172="","",IFERROR(INDEX('04_Property_Economics'!$B$5:$B$404,MATCH($A172,'04_Property_Economics'!$AX$5:$AX$404,0)),""))</f>
        <v/>
      </c>
      <c r="C172" s="2" t="str">
        <f t="array" ref="C172">IF($A172="","",IFERROR(INDEX('04_Property_Economics'!$C$5:$C$404,MATCH($A172,'04_Property_Economics'!$AX$5:$AX$404,0)),""))</f>
        <v/>
      </c>
      <c r="D172" s="24" t="str">
        <f t="array" ref="D172">IF($A172="","",IFERROR(INDEX('04_Property_Economics'!$H$5:$H$404,MATCH($A172,'04_Property_Economics'!$AX$5:$AX$404,0)),""))</f>
        <v/>
      </c>
      <c r="E172" s="25" t="str">
        <f t="array" ref="E172">IF($A172="","",IFERROR(INDEX('04_Property_Economics'!$I$5:$I$404,MATCH($A172,'04_Property_Economics'!$AX$5:$AX$404,0)),""))</f>
        <v/>
      </c>
      <c r="F172" s="25" t="str">
        <f t="array" ref="F172">IF($A172="","",IFERROR(INDEX('04_Property_Economics'!$J$5:$J$404,MATCH($A172,'04_Property_Economics'!$AX$5:$AX$404,0)),""))</f>
        <v/>
      </c>
      <c r="G172" s="26" t="str">
        <f t="array" ref="G172">IF($A172="","",IFERROR(INDEX('04_Property_Economics'!$AC$5:$AC$404,MATCH($A172,'04_Property_Economics'!$AX$5:$AX$404,0)),""))</f>
        <v/>
      </c>
      <c r="H172" s="24" t="str">
        <f t="array" ref="H172">IF($A172="","",IFERROR(INDEX('04_Property_Economics'!$AD$5:$AD$404,MATCH($A172,'04_Property_Economics'!$AX$5:$AX$404,0)),""))</f>
        <v/>
      </c>
      <c r="I172" s="24" t="str">
        <f t="array" ref="I172">IF($A172="","",IFERROR(INDEX('04_Property_Economics'!$AH$5:$AH$404,MATCH($A172,'04_Property_Economics'!$AX$5:$AX$404,0)),""))</f>
        <v/>
      </c>
      <c r="J172" s="24" t="str">
        <f t="array" ref="J172">IF($A172="","",IFERROR(INDEX('04_Property_Economics'!$AI$5:$AI$404,MATCH($A172,'04_Property_Economics'!$AX$5:$AX$404,0)),""))</f>
        <v/>
      </c>
      <c r="K172" s="24" t="str">
        <f t="array" ref="K172">IF($A172="","",IFERROR(INDEX('04_Property_Economics'!$AJ$5:$AJ$404,MATCH($A172,'04_Property_Economics'!$AX$5:$AX$404,0)),""))</f>
        <v/>
      </c>
      <c r="L172" s="24" t="str">
        <f t="array" ref="L172">IF($A172="","",IFERROR(INDEX('04_Property_Economics'!$AF$5:$AF$404,MATCH($A172,'04_Property_Economics'!$AX$5:$AX$404,0)),""))</f>
        <v/>
      </c>
      <c r="M172" s="24" t="str">
        <f t="array" ref="M172">IF($A172="","",IFERROR(INDEX('04_Property_Economics'!$U$5:$U$404,MATCH($A172,'04_Property_Economics'!$AX$5:$AX$404,0)),""))</f>
        <v/>
      </c>
      <c r="N172" s="24" t="str">
        <f t="array" ref="N172">IF($A172="","",IFERROR(INDEX('04_Property_Economics'!$W$5:$W$404,MATCH($A172,'04_Property_Economics'!$AX$5:$AX$404,0)),""))</f>
        <v/>
      </c>
      <c r="O172" s="24" t="str">
        <f t="shared" si="2"/>
        <v/>
      </c>
      <c r="P172" s="24" t="str">
        <f t="array" ref="P172">IF($A172="","",IFERROR(INDEX('04_Property_Economics'!$S$5:$S$404,MATCH($A172,'04_Property_Economics'!$AX$5:$AX$404,0)),""))</f>
        <v/>
      </c>
      <c r="Q172" s="24" t="str">
        <f t="array" ref="Q172">IF($A172="","",IFERROR(INDEX('04_Property_Economics'!$AQ$5:$AQ$404,MATCH($A172,'04_Property_Economics'!$AX$5:$AX$404,0)),""))</f>
        <v/>
      </c>
      <c r="R172" s="27" t="str">
        <f t="array" ref="R172">IF($A172="","",IFERROR(INDEX('04_Property_Economics'!$AR$5:$AR$404,MATCH($A172,'04_Property_Economics'!$AX$5:$AX$404,0)),""))</f>
        <v/>
      </c>
      <c r="S172" s="2" t="str">
        <f t="array" ref="S172">IF($A172="","",IFERROR(INDEX('04_Property_Economics'!$AS$5:$AS$404,MATCH($A172,'04_Property_Economics'!$AX$5:$AX$404,0)),""))</f>
        <v/>
      </c>
      <c r="T172" s="2" t="str">
        <f t="array" ref="T172">IF($A172="","",IFERROR(INDEX('04_Property_Economics'!$AZ$5:$AZ$404,MATCH($A172,'04_Property_Economics'!$AX$5:$AX$404,0)),""))</f>
        <v/>
      </c>
    </row>
    <row r="173" ht="15.75" customHeight="1">
      <c r="A173" s="2" t="str">
        <f t="shared" si="1"/>
        <v/>
      </c>
      <c r="B173" s="2" t="str">
        <f t="array" ref="B173">IF($A173="","",IFERROR(INDEX('04_Property_Economics'!$B$5:$B$404,MATCH($A173,'04_Property_Economics'!$AX$5:$AX$404,0)),""))</f>
        <v/>
      </c>
      <c r="C173" s="2" t="str">
        <f t="array" ref="C173">IF($A173="","",IFERROR(INDEX('04_Property_Economics'!$C$5:$C$404,MATCH($A173,'04_Property_Economics'!$AX$5:$AX$404,0)),""))</f>
        <v/>
      </c>
      <c r="D173" s="24" t="str">
        <f t="array" ref="D173">IF($A173="","",IFERROR(INDEX('04_Property_Economics'!$H$5:$H$404,MATCH($A173,'04_Property_Economics'!$AX$5:$AX$404,0)),""))</f>
        <v/>
      </c>
      <c r="E173" s="25" t="str">
        <f t="array" ref="E173">IF($A173="","",IFERROR(INDEX('04_Property_Economics'!$I$5:$I$404,MATCH($A173,'04_Property_Economics'!$AX$5:$AX$404,0)),""))</f>
        <v/>
      </c>
      <c r="F173" s="25" t="str">
        <f t="array" ref="F173">IF($A173="","",IFERROR(INDEX('04_Property_Economics'!$J$5:$J$404,MATCH($A173,'04_Property_Economics'!$AX$5:$AX$404,0)),""))</f>
        <v/>
      </c>
      <c r="G173" s="26" t="str">
        <f t="array" ref="G173">IF($A173="","",IFERROR(INDEX('04_Property_Economics'!$AC$5:$AC$404,MATCH($A173,'04_Property_Economics'!$AX$5:$AX$404,0)),""))</f>
        <v/>
      </c>
      <c r="H173" s="24" t="str">
        <f t="array" ref="H173">IF($A173="","",IFERROR(INDEX('04_Property_Economics'!$AD$5:$AD$404,MATCH($A173,'04_Property_Economics'!$AX$5:$AX$404,0)),""))</f>
        <v/>
      </c>
      <c r="I173" s="24" t="str">
        <f t="array" ref="I173">IF($A173="","",IFERROR(INDEX('04_Property_Economics'!$AH$5:$AH$404,MATCH($A173,'04_Property_Economics'!$AX$5:$AX$404,0)),""))</f>
        <v/>
      </c>
      <c r="J173" s="24" t="str">
        <f t="array" ref="J173">IF($A173="","",IFERROR(INDEX('04_Property_Economics'!$AI$5:$AI$404,MATCH($A173,'04_Property_Economics'!$AX$5:$AX$404,0)),""))</f>
        <v/>
      </c>
      <c r="K173" s="24" t="str">
        <f t="array" ref="K173">IF($A173="","",IFERROR(INDEX('04_Property_Economics'!$AJ$5:$AJ$404,MATCH($A173,'04_Property_Economics'!$AX$5:$AX$404,0)),""))</f>
        <v/>
      </c>
      <c r="L173" s="24" t="str">
        <f t="array" ref="L173">IF($A173="","",IFERROR(INDEX('04_Property_Economics'!$AF$5:$AF$404,MATCH($A173,'04_Property_Economics'!$AX$5:$AX$404,0)),""))</f>
        <v/>
      </c>
      <c r="M173" s="24" t="str">
        <f t="array" ref="M173">IF($A173="","",IFERROR(INDEX('04_Property_Economics'!$U$5:$U$404,MATCH($A173,'04_Property_Economics'!$AX$5:$AX$404,0)),""))</f>
        <v/>
      </c>
      <c r="N173" s="24" t="str">
        <f t="array" ref="N173">IF($A173="","",IFERROR(INDEX('04_Property_Economics'!$W$5:$W$404,MATCH($A173,'04_Property_Economics'!$AX$5:$AX$404,0)),""))</f>
        <v/>
      </c>
      <c r="O173" s="24" t="str">
        <f t="shared" si="2"/>
        <v/>
      </c>
      <c r="P173" s="24" t="str">
        <f t="array" ref="P173">IF($A173="","",IFERROR(INDEX('04_Property_Economics'!$S$5:$S$404,MATCH($A173,'04_Property_Economics'!$AX$5:$AX$404,0)),""))</f>
        <v/>
      </c>
      <c r="Q173" s="24" t="str">
        <f t="array" ref="Q173">IF($A173="","",IFERROR(INDEX('04_Property_Economics'!$AQ$5:$AQ$404,MATCH($A173,'04_Property_Economics'!$AX$5:$AX$404,0)),""))</f>
        <v/>
      </c>
      <c r="R173" s="27" t="str">
        <f t="array" ref="R173">IF($A173="","",IFERROR(INDEX('04_Property_Economics'!$AR$5:$AR$404,MATCH($A173,'04_Property_Economics'!$AX$5:$AX$404,0)),""))</f>
        <v/>
      </c>
      <c r="S173" s="2" t="str">
        <f t="array" ref="S173">IF($A173="","",IFERROR(INDEX('04_Property_Economics'!$AS$5:$AS$404,MATCH($A173,'04_Property_Economics'!$AX$5:$AX$404,0)),""))</f>
        <v/>
      </c>
      <c r="T173" s="2" t="str">
        <f t="array" ref="T173">IF($A173="","",IFERROR(INDEX('04_Property_Economics'!$AZ$5:$AZ$404,MATCH($A173,'04_Property_Economics'!$AX$5:$AX$404,0)),""))</f>
        <v/>
      </c>
    </row>
    <row r="174" ht="15.75" customHeight="1">
      <c r="A174" s="2" t="str">
        <f t="shared" si="1"/>
        <v/>
      </c>
      <c r="B174" s="2" t="str">
        <f t="array" ref="B174">IF($A174="","",IFERROR(INDEX('04_Property_Economics'!$B$5:$B$404,MATCH($A174,'04_Property_Economics'!$AX$5:$AX$404,0)),""))</f>
        <v/>
      </c>
      <c r="C174" s="2" t="str">
        <f t="array" ref="C174">IF($A174="","",IFERROR(INDEX('04_Property_Economics'!$C$5:$C$404,MATCH($A174,'04_Property_Economics'!$AX$5:$AX$404,0)),""))</f>
        <v/>
      </c>
      <c r="D174" s="24" t="str">
        <f t="array" ref="D174">IF($A174="","",IFERROR(INDEX('04_Property_Economics'!$H$5:$H$404,MATCH($A174,'04_Property_Economics'!$AX$5:$AX$404,0)),""))</f>
        <v/>
      </c>
      <c r="E174" s="25" t="str">
        <f t="array" ref="E174">IF($A174="","",IFERROR(INDEX('04_Property_Economics'!$I$5:$I$404,MATCH($A174,'04_Property_Economics'!$AX$5:$AX$404,0)),""))</f>
        <v/>
      </c>
      <c r="F174" s="25" t="str">
        <f t="array" ref="F174">IF($A174="","",IFERROR(INDEX('04_Property_Economics'!$J$5:$J$404,MATCH($A174,'04_Property_Economics'!$AX$5:$AX$404,0)),""))</f>
        <v/>
      </c>
      <c r="G174" s="26" t="str">
        <f t="array" ref="G174">IF($A174="","",IFERROR(INDEX('04_Property_Economics'!$AC$5:$AC$404,MATCH($A174,'04_Property_Economics'!$AX$5:$AX$404,0)),""))</f>
        <v/>
      </c>
      <c r="H174" s="24" t="str">
        <f t="array" ref="H174">IF($A174="","",IFERROR(INDEX('04_Property_Economics'!$AD$5:$AD$404,MATCH($A174,'04_Property_Economics'!$AX$5:$AX$404,0)),""))</f>
        <v/>
      </c>
      <c r="I174" s="24" t="str">
        <f t="array" ref="I174">IF($A174="","",IFERROR(INDEX('04_Property_Economics'!$AH$5:$AH$404,MATCH($A174,'04_Property_Economics'!$AX$5:$AX$404,0)),""))</f>
        <v/>
      </c>
      <c r="J174" s="24" t="str">
        <f t="array" ref="J174">IF($A174="","",IFERROR(INDEX('04_Property_Economics'!$AI$5:$AI$404,MATCH($A174,'04_Property_Economics'!$AX$5:$AX$404,0)),""))</f>
        <v/>
      </c>
      <c r="K174" s="24" t="str">
        <f t="array" ref="K174">IF($A174="","",IFERROR(INDEX('04_Property_Economics'!$AJ$5:$AJ$404,MATCH($A174,'04_Property_Economics'!$AX$5:$AX$404,0)),""))</f>
        <v/>
      </c>
      <c r="L174" s="24" t="str">
        <f t="array" ref="L174">IF($A174="","",IFERROR(INDEX('04_Property_Economics'!$AF$5:$AF$404,MATCH($A174,'04_Property_Economics'!$AX$5:$AX$404,0)),""))</f>
        <v/>
      </c>
      <c r="M174" s="24" t="str">
        <f t="array" ref="M174">IF($A174="","",IFERROR(INDEX('04_Property_Economics'!$U$5:$U$404,MATCH($A174,'04_Property_Economics'!$AX$5:$AX$404,0)),""))</f>
        <v/>
      </c>
      <c r="N174" s="24" t="str">
        <f t="array" ref="N174">IF($A174="","",IFERROR(INDEX('04_Property_Economics'!$W$5:$W$404,MATCH($A174,'04_Property_Economics'!$AX$5:$AX$404,0)),""))</f>
        <v/>
      </c>
      <c r="O174" s="24" t="str">
        <f t="shared" si="2"/>
        <v/>
      </c>
      <c r="P174" s="24" t="str">
        <f t="array" ref="P174">IF($A174="","",IFERROR(INDEX('04_Property_Economics'!$S$5:$S$404,MATCH($A174,'04_Property_Economics'!$AX$5:$AX$404,0)),""))</f>
        <v/>
      </c>
      <c r="Q174" s="24" t="str">
        <f t="array" ref="Q174">IF($A174="","",IFERROR(INDEX('04_Property_Economics'!$AQ$5:$AQ$404,MATCH($A174,'04_Property_Economics'!$AX$5:$AX$404,0)),""))</f>
        <v/>
      </c>
      <c r="R174" s="27" t="str">
        <f t="array" ref="R174">IF($A174="","",IFERROR(INDEX('04_Property_Economics'!$AR$5:$AR$404,MATCH($A174,'04_Property_Economics'!$AX$5:$AX$404,0)),""))</f>
        <v/>
      </c>
      <c r="S174" s="2" t="str">
        <f t="array" ref="S174">IF($A174="","",IFERROR(INDEX('04_Property_Economics'!$AS$5:$AS$404,MATCH($A174,'04_Property_Economics'!$AX$5:$AX$404,0)),""))</f>
        <v/>
      </c>
      <c r="T174" s="2" t="str">
        <f t="array" ref="T174">IF($A174="","",IFERROR(INDEX('04_Property_Economics'!$AZ$5:$AZ$404,MATCH($A174,'04_Property_Economics'!$AX$5:$AX$404,0)),""))</f>
        <v/>
      </c>
    </row>
    <row r="175" ht="15.75" customHeight="1">
      <c r="A175" s="2" t="str">
        <f t="shared" si="1"/>
        <v/>
      </c>
      <c r="B175" s="2" t="str">
        <f t="array" ref="B175">IF($A175="","",IFERROR(INDEX('04_Property_Economics'!$B$5:$B$404,MATCH($A175,'04_Property_Economics'!$AX$5:$AX$404,0)),""))</f>
        <v/>
      </c>
      <c r="C175" s="2" t="str">
        <f t="array" ref="C175">IF($A175="","",IFERROR(INDEX('04_Property_Economics'!$C$5:$C$404,MATCH($A175,'04_Property_Economics'!$AX$5:$AX$404,0)),""))</f>
        <v/>
      </c>
      <c r="D175" s="24" t="str">
        <f t="array" ref="D175">IF($A175="","",IFERROR(INDEX('04_Property_Economics'!$H$5:$H$404,MATCH($A175,'04_Property_Economics'!$AX$5:$AX$404,0)),""))</f>
        <v/>
      </c>
      <c r="E175" s="25" t="str">
        <f t="array" ref="E175">IF($A175="","",IFERROR(INDEX('04_Property_Economics'!$I$5:$I$404,MATCH($A175,'04_Property_Economics'!$AX$5:$AX$404,0)),""))</f>
        <v/>
      </c>
      <c r="F175" s="25" t="str">
        <f t="array" ref="F175">IF($A175="","",IFERROR(INDEX('04_Property_Economics'!$J$5:$J$404,MATCH($A175,'04_Property_Economics'!$AX$5:$AX$404,0)),""))</f>
        <v/>
      </c>
      <c r="G175" s="26" t="str">
        <f t="array" ref="G175">IF($A175="","",IFERROR(INDEX('04_Property_Economics'!$AC$5:$AC$404,MATCH($A175,'04_Property_Economics'!$AX$5:$AX$404,0)),""))</f>
        <v/>
      </c>
      <c r="H175" s="24" t="str">
        <f t="array" ref="H175">IF($A175="","",IFERROR(INDEX('04_Property_Economics'!$AD$5:$AD$404,MATCH($A175,'04_Property_Economics'!$AX$5:$AX$404,0)),""))</f>
        <v/>
      </c>
      <c r="I175" s="24" t="str">
        <f t="array" ref="I175">IF($A175="","",IFERROR(INDEX('04_Property_Economics'!$AH$5:$AH$404,MATCH($A175,'04_Property_Economics'!$AX$5:$AX$404,0)),""))</f>
        <v/>
      </c>
      <c r="J175" s="24" t="str">
        <f t="array" ref="J175">IF($A175="","",IFERROR(INDEX('04_Property_Economics'!$AI$5:$AI$404,MATCH($A175,'04_Property_Economics'!$AX$5:$AX$404,0)),""))</f>
        <v/>
      </c>
      <c r="K175" s="24" t="str">
        <f t="array" ref="K175">IF($A175="","",IFERROR(INDEX('04_Property_Economics'!$AJ$5:$AJ$404,MATCH($A175,'04_Property_Economics'!$AX$5:$AX$404,0)),""))</f>
        <v/>
      </c>
      <c r="L175" s="24" t="str">
        <f t="array" ref="L175">IF($A175="","",IFERROR(INDEX('04_Property_Economics'!$AF$5:$AF$404,MATCH($A175,'04_Property_Economics'!$AX$5:$AX$404,0)),""))</f>
        <v/>
      </c>
      <c r="M175" s="24" t="str">
        <f t="array" ref="M175">IF($A175="","",IFERROR(INDEX('04_Property_Economics'!$U$5:$U$404,MATCH($A175,'04_Property_Economics'!$AX$5:$AX$404,0)),""))</f>
        <v/>
      </c>
      <c r="N175" s="24" t="str">
        <f t="array" ref="N175">IF($A175="","",IFERROR(INDEX('04_Property_Economics'!$W$5:$W$404,MATCH($A175,'04_Property_Economics'!$AX$5:$AX$404,0)),""))</f>
        <v/>
      </c>
      <c r="O175" s="24" t="str">
        <f t="shared" si="2"/>
        <v/>
      </c>
      <c r="P175" s="24" t="str">
        <f t="array" ref="P175">IF($A175="","",IFERROR(INDEX('04_Property_Economics'!$S$5:$S$404,MATCH($A175,'04_Property_Economics'!$AX$5:$AX$404,0)),""))</f>
        <v/>
      </c>
      <c r="Q175" s="24" t="str">
        <f t="array" ref="Q175">IF($A175="","",IFERROR(INDEX('04_Property_Economics'!$AQ$5:$AQ$404,MATCH($A175,'04_Property_Economics'!$AX$5:$AX$404,0)),""))</f>
        <v/>
      </c>
      <c r="R175" s="27" t="str">
        <f t="array" ref="R175">IF($A175="","",IFERROR(INDEX('04_Property_Economics'!$AR$5:$AR$404,MATCH($A175,'04_Property_Economics'!$AX$5:$AX$404,0)),""))</f>
        <v/>
      </c>
      <c r="S175" s="2" t="str">
        <f t="array" ref="S175">IF($A175="","",IFERROR(INDEX('04_Property_Economics'!$AS$5:$AS$404,MATCH($A175,'04_Property_Economics'!$AX$5:$AX$404,0)),""))</f>
        <v/>
      </c>
      <c r="T175" s="2" t="str">
        <f t="array" ref="T175">IF($A175="","",IFERROR(INDEX('04_Property_Economics'!$AZ$5:$AZ$404,MATCH($A175,'04_Property_Economics'!$AX$5:$AX$404,0)),""))</f>
        <v/>
      </c>
    </row>
    <row r="176" ht="15.75" customHeight="1">
      <c r="A176" s="2" t="str">
        <f t="shared" si="1"/>
        <v/>
      </c>
      <c r="B176" s="2" t="str">
        <f t="array" ref="B176">IF($A176="","",IFERROR(INDEX('04_Property_Economics'!$B$5:$B$404,MATCH($A176,'04_Property_Economics'!$AX$5:$AX$404,0)),""))</f>
        <v/>
      </c>
      <c r="C176" s="2" t="str">
        <f t="array" ref="C176">IF($A176="","",IFERROR(INDEX('04_Property_Economics'!$C$5:$C$404,MATCH($A176,'04_Property_Economics'!$AX$5:$AX$404,0)),""))</f>
        <v/>
      </c>
      <c r="D176" s="24" t="str">
        <f t="array" ref="D176">IF($A176="","",IFERROR(INDEX('04_Property_Economics'!$H$5:$H$404,MATCH($A176,'04_Property_Economics'!$AX$5:$AX$404,0)),""))</f>
        <v/>
      </c>
      <c r="E176" s="25" t="str">
        <f t="array" ref="E176">IF($A176="","",IFERROR(INDEX('04_Property_Economics'!$I$5:$I$404,MATCH($A176,'04_Property_Economics'!$AX$5:$AX$404,0)),""))</f>
        <v/>
      </c>
      <c r="F176" s="25" t="str">
        <f t="array" ref="F176">IF($A176="","",IFERROR(INDEX('04_Property_Economics'!$J$5:$J$404,MATCH($A176,'04_Property_Economics'!$AX$5:$AX$404,0)),""))</f>
        <v/>
      </c>
      <c r="G176" s="26" t="str">
        <f t="array" ref="G176">IF($A176="","",IFERROR(INDEX('04_Property_Economics'!$AC$5:$AC$404,MATCH($A176,'04_Property_Economics'!$AX$5:$AX$404,0)),""))</f>
        <v/>
      </c>
      <c r="H176" s="24" t="str">
        <f t="array" ref="H176">IF($A176="","",IFERROR(INDEX('04_Property_Economics'!$AD$5:$AD$404,MATCH($A176,'04_Property_Economics'!$AX$5:$AX$404,0)),""))</f>
        <v/>
      </c>
      <c r="I176" s="24" t="str">
        <f t="array" ref="I176">IF($A176="","",IFERROR(INDEX('04_Property_Economics'!$AH$5:$AH$404,MATCH($A176,'04_Property_Economics'!$AX$5:$AX$404,0)),""))</f>
        <v/>
      </c>
      <c r="J176" s="24" t="str">
        <f t="array" ref="J176">IF($A176="","",IFERROR(INDEX('04_Property_Economics'!$AI$5:$AI$404,MATCH($A176,'04_Property_Economics'!$AX$5:$AX$404,0)),""))</f>
        <v/>
      </c>
      <c r="K176" s="24" t="str">
        <f t="array" ref="K176">IF($A176="","",IFERROR(INDEX('04_Property_Economics'!$AJ$5:$AJ$404,MATCH($A176,'04_Property_Economics'!$AX$5:$AX$404,0)),""))</f>
        <v/>
      </c>
      <c r="L176" s="24" t="str">
        <f t="array" ref="L176">IF($A176="","",IFERROR(INDEX('04_Property_Economics'!$AF$5:$AF$404,MATCH($A176,'04_Property_Economics'!$AX$5:$AX$404,0)),""))</f>
        <v/>
      </c>
      <c r="M176" s="24" t="str">
        <f t="array" ref="M176">IF($A176="","",IFERROR(INDEX('04_Property_Economics'!$U$5:$U$404,MATCH($A176,'04_Property_Economics'!$AX$5:$AX$404,0)),""))</f>
        <v/>
      </c>
      <c r="N176" s="24" t="str">
        <f t="array" ref="N176">IF($A176="","",IFERROR(INDEX('04_Property_Economics'!$W$5:$W$404,MATCH($A176,'04_Property_Economics'!$AX$5:$AX$404,0)),""))</f>
        <v/>
      </c>
      <c r="O176" s="24" t="str">
        <f t="shared" si="2"/>
        <v/>
      </c>
      <c r="P176" s="24" t="str">
        <f t="array" ref="P176">IF($A176="","",IFERROR(INDEX('04_Property_Economics'!$S$5:$S$404,MATCH($A176,'04_Property_Economics'!$AX$5:$AX$404,0)),""))</f>
        <v/>
      </c>
      <c r="Q176" s="24" t="str">
        <f t="array" ref="Q176">IF($A176="","",IFERROR(INDEX('04_Property_Economics'!$AQ$5:$AQ$404,MATCH($A176,'04_Property_Economics'!$AX$5:$AX$404,0)),""))</f>
        <v/>
      </c>
      <c r="R176" s="27" t="str">
        <f t="array" ref="R176">IF($A176="","",IFERROR(INDEX('04_Property_Economics'!$AR$5:$AR$404,MATCH($A176,'04_Property_Economics'!$AX$5:$AX$404,0)),""))</f>
        <v/>
      </c>
      <c r="S176" s="2" t="str">
        <f t="array" ref="S176">IF($A176="","",IFERROR(INDEX('04_Property_Economics'!$AS$5:$AS$404,MATCH($A176,'04_Property_Economics'!$AX$5:$AX$404,0)),""))</f>
        <v/>
      </c>
      <c r="T176" s="2" t="str">
        <f t="array" ref="T176">IF($A176="","",IFERROR(INDEX('04_Property_Economics'!$AZ$5:$AZ$404,MATCH($A176,'04_Property_Economics'!$AX$5:$AX$404,0)),""))</f>
        <v/>
      </c>
    </row>
    <row r="177" ht="15.75" customHeight="1">
      <c r="A177" s="2" t="str">
        <f t="shared" si="1"/>
        <v/>
      </c>
      <c r="B177" s="2" t="str">
        <f t="array" ref="B177">IF($A177="","",IFERROR(INDEX('04_Property_Economics'!$B$5:$B$404,MATCH($A177,'04_Property_Economics'!$AX$5:$AX$404,0)),""))</f>
        <v/>
      </c>
      <c r="C177" s="2" t="str">
        <f t="array" ref="C177">IF($A177="","",IFERROR(INDEX('04_Property_Economics'!$C$5:$C$404,MATCH($A177,'04_Property_Economics'!$AX$5:$AX$404,0)),""))</f>
        <v/>
      </c>
      <c r="D177" s="24" t="str">
        <f t="array" ref="D177">IF($A177="","",IFERROR(INDEX('04_Property_Economics'!$H$5:$H$404,MATCH($A177,'04_Property_Economics'!$AX$5:$AX$404,0)),""))</f>
        <v/>
      </c>
      <c r="E177" s="25" t="str">
        <f t="array" ref="E177">IF($A177="","",IFERROR(INDEX('04_Property_Economics'!$I$5:$I$404,MATCH($A177,'04_Property_Economics'!$AX$5:$AX$404,0)),""))</f>
        <v/>
      </c>
      <c r="F177" s="25" t="str">
        <f t="array" ref="F177">IF($A177="","",IFERROR(INDEX('04_Property_Economics'!$J$5:$J$404,MATCH($A177,'04_Property_Economics'!$AX$5:$AX$404,0)),""))</f>
        <v/>
      </c>
      <c r="G177" s="26" t="str">
        <f t="array" ref="G177">IF($A177="","",IFERROR(INDEX('04_Property_Economics'!$AC$5:$AC$404,MATCH($A177,'04_Property_Economics'!$AX$5:$AX$404,0)),""))</f>
        <v/>
      </c>
      <c r="H177" s="24" t="str">
        <f t="array" ref="H177">IF($A177="","",IFERROR(INDEX('04_Property_Economics'!$AD$5:$AD$404,MATCH($A177,'04_Property_Economics'!$AX$5:$AX$404,0)),""))</f>
        <v/>
      </c>
      <c r="I177" s="24" t="str">
        <f t="array" ref="I177">IF($A177="","",IFERROR(INDEX('04_Property_Economics'!$AH$5:$AH$404,MATCH($A177,'04_Property_Economics'!$AX$5:$AX$404,0)),""))</f>
        <v/>
      </c>
      <c r="J177" s="24" t="str">
        <f t="array" ref="J177">IF($A177="","",IFERROR(INDEX('04_Property_Economics'!$AI$5:$AI$404,MATCH($A177,'04_Property_Economics'!$AX$5:$AX$404,0)),""))</f>
        <v/>
      </c>
      <c r="K177" s="24" t="str">
        <f t="array" ref="K177">IF($A177="","",IFERROR(INDEX('04_Property_Economics'!$AJ$5:$AJ$404,MATCH($A177,'04_Property_Economics'!$AX$5:$AX$404,0)),""))</f>
        <v/>
      </c>
      <c r="L177" s="24" t="str">
        <f t="array" ref="L177">IF($A177="","",IFERROR(INDEX('04_Property_Economics'!$AF$5:$AF$404,MATCH($A177,'04_Property_Economics'!$AX$5:$AX$404,0)),""))</f>
        <v/>
      </c>
      <c r="M177" s="24" t="str">
        <f t="array" ref="M177">IF($A177="","",IFERROR(INDEX('04_Property_Economics'!$U$5:$U$404,MATCH($A177,'04_Property_Economics'!$AX$5:$AX$404,0)),""))</f>
        <v/>
      </c>
      <c r="N177" s="24" t="str">
        <f t="array" ref="N177">IF($A177="","",IFERROR(INDEX('04_Property_Economics'!$W$5:$W$404,MATCH($A177,'04_Property_Economics'!$AX$5:$AX$404,0)),""))</f>
        <v/>
      </c>
      <c r="O177" s="24" t="str">
        <f t="shared" si="2"/>
        <v/>
      </c>
      <c r="P177" s="24" t="str">
        <f t="array" ref="P177">IF($A177="","",IFERROR(INDEX('04_Property_Economics'!$S$5:$S$404,MATCH($A177,'04_Property_Economics'!$AX$5:$AX$404,0)),""))</f>
        <v/>
      </c>
      <c r="Q177" s="24" t="str">
        <f t="array" ref="Q177">IF($A177="","",IFERROR(INDEX('04_Property_Economics'!$AQ$5:$AQ$404,MATCH($A177,'04_Property_Economics'!$AX$5:$AX$404,0)),""))</f>
        <v/>
      </c>
      <c r="R177" s="27" t="str">
        <f t="array" ref="R177">IF($A177="","",IFERROR(INDEX('04_Property_Economics'!$AR$5:$AR$404,MATCH($A177,'04_Property_Economics'!$AX$5:$AX$404,0)),""))</f>
        <v/>
      </c>
      <c r="S177" s="2" t="str">
        <f t="array" ref="S177">IF($A177="","",IFERROR(INDEX('04_Property_Economics'!$AS$5:$AS$404,MATCH($A177,'04_Property_Economics'!$AX$5:$AX$404,0)),""))</f>
        <v/>
      </c>
      <c r="T177" s="2" t="str">
        <f t="array" ref="T177">IF($A177="","",IFERROR(INDEX('04_Property_Economics'!$AZ$5:$AZ$404,MATCH($A177,'04_Property_Economics'!$AX$5:$AX$404,0)),""))</f>
        <v/>
      </c>
    </row>
    <row r="178" ht="15.75" customHeight="1">
      <c r="A178" s="2" t="str">
        <f t="shared" si="1"/>
        <v/>
      </c>
      <c r="B178" s="2" t="str">
        <f t="array" ref="B178">IF($A178="","",IFERROR(INDEX('04_Property_Economics'!$B$5:$B$404,MATCH($A178,'04_Property_Economics'!$AX$5:$AX$404,0)),""))</f>
        <v/>
      </c>
      <c r="C178" s="2" t="str">
        <f t="array" ref="C178">IF($A178="","",IFERROR(INDEX('04_Property_Economics'!$C$5:$C$404,MATCH($A178,'04_Property_Economics'!$AX$5:$AX$404,0)),""))</f>
        <v/>
      </c>
      <c r="D178" s="24" t="str">
        <f t="array" ref="D178">IF($A178="","",IFERROR(INDEX('04_Property_Economics'!$H$5:$H$404,MATCH($A178,'04_Property_Economics'!$AX$5:$AX$404,0)),""))</f>
        <v/>
      </c>
      <c r="E178" s="25" t="str">
        <f t="array" ref="E178">IF($A178="","",IFERROR(INDEX('04_Property_Economics'!$I$5:$I$404,MATCH($A178,'04_Property_Economics'!$AX$5:$AX$404,0)),""))</f>
        <v/>
      </c>
      <c r="F178" s="25" t="str">
        <f t="array" ref="F178">IF($A178="","",IFERROR(INDEX('04_Property_Economics'!$J$5:$J$404,MATCH($A178,'04_Property_Economics'!$AX$5:$AX$404,0)),""))</f>
        <v/>
      </c>
      <c r="G178" s="26" t="str">
        <f t="array" ref="G178">IF($A178="","",IFERROR(INDEX('04_Property_Economics'!$AC$5:$AC$404,MATCH($A178,'04_Property_Economics'!$AX$5:$AX$404,0)),""))</f>
        <v/>
      </c>
      <c r="H178" s="24" t="str">
        <f t="array" ref="H178">IF($A178="","",IFERROR(INDEX('04_Property_Economics'!$AD$5:$AD$404,MATCH($A178,'04_Property_Economics'!$AX$5:$AX$404,0)),""))</f>
        <v/>
      </c>
      <c r="I178" s="24" t="str">
        <f t="array" ref="I178">IF($A178="","",IFERROR(INDEX('04_Property_Economics'!$AH$5:$AH$404,MATCH($A178,'04_Property_Economics'!$AX$5:$AX$404,0)),""))</f>
        <v/>
      </c>
      <c r="J178" s="24" t="str">
        <f t="array" ref="J178">IF($A178="","",IFERROR(INDEX('04_Property_Economics'!$AI$5:$AI$404,MATCH($A178,'04_Property_Economics'!$AX$5:$AX$404,0)),""))</f>
        <v/>
      </c>
      <c r="K178" s="24" t="str">
        <f t="array" ref="K178">IF($A178="","",IFERROR(INDEX('04_Property_Economics'!$AJ$5:$AJ$404,MATCH($A178,'04_Property_Economics'!$AX$5:$AX$404,0)),""))</f>
        <v/>
      </c>
      <c r="L178" s="24" t="str">
        <f t="array" ref="L178">IF($A178="","",IFERROR(INDEX('04_Property_Economics'!$AF$5:$AF$404,MATCH($A178,'04_Property_Economics'!$AX$5:$AX$404,0)),""))</f>
        <v/>
      </c>
      <c r="M178" s="24" t="str">
        <f t="array" ref="M178">IF($A178="","",IFERROR(INDEX('04_Property_Economics'!$U$5:$U$404,MATCH($A178,'04_Property_Economics'!$AX$5:$AX$404,0)),""))</f>
        <v/>
      </c>
      <c r="N178" s="24" t="str">
        <f t="array" ref="N178">IF($A178="","",IFERROR(INDEX('04_Property_Economics'!$W$5:$W$404,MATCH($A178,'04_Property_Economics'!$AX$5:$AX$404,0)),""))</f>
        <v/>
      </c>
      <c r="O178" s="24" t="str">
        <f t="shared" si="2"/>
        <v/>
      </c>
      <c r="P178" s="24" t="str">
        <f t="array" ref="P178">IF($A178="","",IFERROR(INDEX('04_Property_Economics'!$S$5:$S$404,MATCH($A178,'04_Property_Economics'!$AX$5:$AX$404,0)),""))</f>
        <v/>
      </c>
      <c r="Q178" s="24" t="str">
        <f t="array" ref="Q178">IF($A178="","",IFERROR(INDEX('04_Property_Economics'!$AQ$5:$AQ$404,MATCH($A178,'04_Property_Economics'!$AX$5:$AX$404,0)),""))</f>
        <v/>
      </c>
      <c r="R178" s="27" t="str">
        <f t="array" ref="R178">IF($A178="","",IFERROR(INDEX('04_Property_Economics'!$AR$5:$AR$404,MATCH($A178,'04_Property_Economics'!$AX$5:$AX$404,0)),""))</f>
        <v/>
      </c>
      <c r="S178" s="2" t="str">
        <f t="array" ref="S178">IF($A178="","",IFERROR(INDEX('04_Property_Economics'!$AS$5:$AS$404,MATCH($A178,'04_Property_Economics'!$AX$5:$AX$404,0)),""))</f>
        <v/>
      </c>
      <c r="T178" s="2" t="str">
        <f t="array" ref="T178">IF($A178="","",IFERROR(INDEX('04_Property_Economics'!$AZ$5:$AZ$404,MATCH($A178,'04_Property_Economics'!$AX$5:$AX$404,0)),""))</f>
        <v/>
      </c>
    </row>
    <row r="179" ht="15.75" customHeight="1">
      <c r="A179" s="2" t="str">
        <f t="shared" si="1"/>
        <v/>
      </c>
      <c r="B179" s="2" t="str">
        <f t="array" ref="B179">IF($A179="","",IFERROR(INDEX('04_Property_Economics'!$B$5:$B$404,MATCH($A179,'04_Property_Economics'!$AX$5:$AX$404,0)),""))</f>
        <v/>
      </c>
      <c r="C179" s="2" t="str">
        <f t="array" ref="C179">IF($A179="","",IFERROR(INDEX('04_Property_Economics'!$C$5:$C$404,MATCH($A179,'04_Property_Economics'!$AX$5:$AX$404,0)),""))</f>
        <v/>
      </c>
      <c r="D179" s="24" t="str">
        <f t="array" ref="D179">IF($A179="","",IFERROR(INDEX('04_Property_Economics'!$H$5:$H$404,MATCH($A179,'04_Property_Economics'!$AX$5:$AX$404,0)),""))</f>
        <v/>
      </c>
      <c r="E179" s="25" t="str">
        <f t="array" ref="E179">IF($A179="","",IFERROR(INDEX('04_Property_Economics'!$I$5:$I$404,MATCH($A179,'04_Property_Economics'!$AX$5:$AX$404,0)),""))</f>
        <v/>
      </c>
      <c r="F179" s="25" t="str">
        <f t="array" ref="F179">IF($A179="","",IFERROR(INDEX('04_Property_Economics'!$J$5:$J$404,MATCH($A179,'04_Property_Economics'!$AX$5:$AX$404,0)),""))</f>
        <v/>
      </c>
      <c r="G179" s="26" t="str">
        <f t="array" ref="G179">IF($A179="","",IFERROR(INDEX('04_Property_Economics'!$AC$5:$AC$404,MATCH($A179,'04_Property_Economics'!$AX$5:$AX$404,0)),""))</f>
        <v/>
      </c>
      <c r="H179" s="24" t="str">
        <f t="array" ref="H179">IF($A179="","",IFERROR(INDEX('04_Property_Economics'!$AD$5:$AD$404,MATCH($A179,'04_Property_Economics'!$AX$5:$AX$404,0)),""))</f>
        <v/>
      </c>
      <c r="I179" s="24" t="str">
        <f t="array" ref="I179">IF($A179="","",IFERROR(INDEX('04_Property_Economics'!$AH$5:$AH$404,MATCH($A179,'04_Property_Economics'!$AX$5:$AX$404,0)),""))</f>
        <v/>
      </c>
      <c r="J179" s="24" t="str">
        <f t="array" ref="J179">IF($A179="","",IFERROR(INDEX('04_Property_Economics'!$AI$5:$AI$404,MATCH($A179,'04_Property_Economics'!$AX$5:$AX$404,0)),""))</f>
        <v/>
      </c>
      <c r="K179" s="24" t="str">
        <f t="array" ref="K179">IF($A179="","",IFERROR(INDEX('04_Property_Economics'!$AJ$5:$AJ$404,MATCH($A179,'04_Property_Economics'!$AX$5:$AX$404,0)),""))</f>
        <v/>
      </c>
      <c r="L179" s="24" t="str">
        <f t="array" ref="L179">IF($A179="","",IFERROR(INDEX('04_Property_Economics'!$AF$5:$AF$404,MATCH($A179,'04_Property_Economics'!$AX$5:$AX$404,0)),""))</f>
        <v/>
      </c>
      <c r="M179" s="24" t="str">
        <f t="array" ref="M179">IF($A179="","",IFERROR(INDEX('04_Property_Economics'!$U$5:$U$404,MATCH($A179,'04_Property_Economics'!$AX$5:$AX$404,0)),""))</f>
        <v/>
      </c>
      <c r="N179" s="24" t="str">
        <f t="array" ref="N179">IF($A179="","",IFERROR(INDEX('04_Property_Economics'!$W$5:$W$404,MATCH($A179,'04_Property_Economics'!$AX$5:$AX$404,0)),""))</f>
        <v/>
      </c>
      <c r="O179" s="24" t="str">
        <f t="shared" si="2"/>
        <v/>
      </c>
      <c r="P179" s="24" t="str">
        <f t="array" ref="P179">IF($A179="","",IFERROR(INDEX('04_Property_Economics'!$S$5:$S$404,MATCH($A179,'04_Property_Economics'!$AX$5:$AX$404,0)),""))</f>
        <v/>
      </c>
      <c r="Q179" s="24" t="str">
        <f t="array" ref="Q179">IF($A179="","",IFERROR(INDEX('04_Property_Economics'!$AQ$5:$AQ$404,MATCH($A179,'04_Property_Economics'!$AX$5:$AX$404,0)),""))</f>
        <v/>
      </c>
      <c r="R179" s="27" t="str">
        <f t="array" ref="R179">IF($A179="","",IFERROR(INDEX('04_Property_Economics'!$AR$5:$AR$404,MATCH($A179,'04_Property_Economics'!$AX$5:$AX$404,0)),""))</f>
        <v/>
      </c>
      <c r="S179" s="2" t="str">
        <f t="array" ref="S179">IF($A179="","",IFERROR(INDEX('04_Property_Economics'!$AS$5:$AS$404,MATCH($A179,'04_Property_Economics'!$AX$5:$AX$404,0)),""))</f>
        <v/>
      </c>
      <c r="T179" s="2" t="str">
        <f t="array" ref="T179">IF($A179="","",IFERROR(INDEX('04_Property_Economics'!$AZ$5:$AZ$404,MATCH($A179,'04_Property_Economics'!$AX$5:$AX$404,0)),""))</f>
        <v/>
      </c>
    </row>
    <row r="180" ht="15.75" customHeight="1">
      <c r="A180" s="2" t="str">
        <f t="shared" si="1"/>
        <v/>
      </c>
      <c r="B180" s="2" t="str">
        <f t="array" ref="B180">IF($A180="","",IFERROR(INDEX('04_Property_Economics'!$B$5:$B$404,MATCH($A180,'04_Property_Economics'!$AX$5:$AX$404,0)),""))</f>
        <v/>
      </c>
      <c r="C180" s="2" t="str">
        <f t="array" ref="C180">IF($A180="","",IFERROR(INDEX('04_Property_Economics'!$C$5:$C$404,MATCH($A180,'04_Property_Economics'!$AX$5:$AX$404,0)),""))</f>
        <v/>
      </c>
      <c r="D180" s="24" t="str">
        <f t="array" ref="D180">IF($A180="","",IFERROR(INDEX('04_Property_Economics'!$H$5:$H$404,MATCH($A180,'04_Property_Economics'!$AX$5:$AX$404,0)),""))</f>
        <v/>
      </c>
      <c r="E180" s="25" t="str">
        <f t="array" ref="E180">IF($A180="","",IFERROR(INDEX('04_Property_Economics'!$I$5:$I$404,MATCH($A180,'04_Property_Economics'!$AX$5:$AX$404,0)),""))</f>
        <v/>
      </c>
      <c r="F180" s="25" t="str">
        <f t="array" ref="F180">IF($A180="","",IFERROR(INDEX('04_Property_Economics'!$J$5:$J$404,MATCH($A180,'04_Property_Economics'!$AX$5:$AX$404,0)),""))</f>
        <v/>
      </c>
      <c r="G180" s="26" t="str">
        <f t="array" ref="G180">IF($A180="","",IFERROR(INDEX('04_Property_Economics'!$AC$5:$AC$404,MATCH($A180,'04_Property_Economics'!$AX$5:$AX$404,0)),""))</f>
        <v/>
      </c>
      <c r="H180" s="24" t="str">
        <f t="array" ref="H180">IF($A180="","",IFERROR(INDEX('04_Property_Economics'!$AD$5:$AD$404,MATCH($A180,'04_Property_Economics'!$AX$5:$AX$404,0)),""))</f>
        <v/>
      </c>
      <c r="I180" s="24" t="str">
        <f t="array" ref="I180">IF($A180="","",IFERROR(INDEX('04_Property_Economics'!$AH$5:$AH$404,MATCH($A180,'04_Property_Economics'!$AX$5:$AX$404,0)),""))</f>
        <v/>
      </c>
      <c r="J180" s="24" t="str">
        <f t="array" ref="J180">IF($A180="","",IFERROR(INDEX('04_Property_Economics'!$AI$5:$AI$404,MATCH($A180,'04_Property_Economics'!$AX$5:$AX$404,0)),""))</f>
        <v/>
      </c>
      <c r="K180" s="24" t="str">
        <f t="array" ref="K180">IF($A180="","",IFERROR(INDEX('04_Property_Economics'!$AJ$5:$AJ$404,MATCH($A180,'04_Property_Economics'!$AX$5:$AX$404,0)),""))</f>
        <v/>
      </c>
      <c r="L180" s="24" t="str">
        <f t="array" ref="L180">IF($A180="","",IFERROR(INDEX('04_Property_Economics'!$AF$5:$AF$404,MATCH($A180,'04_Property_Economics'!$AX$5:$AX$404,0)),""))</f>
        <v/>
      </c>
      <c r="M180" s="24" t="str">
        <f t="array" ref="M180">IF($A180="","",IFERROR(INDEX('04_Property_Economics'!$U$5:$U$404,MATCH($A180,'04_Property_Economics'!$AX$5:$AX$404,0)),""))</f>
        <v/>
      </c>
      <c r="N180" s="24" t="str">
        <f t="array" ref="N180">IF($A180="","",IFERROR(INDEX('04_Property_Economics'!$W$5:$W$404,MATCH($A180,'04_Property_Economics'!$AX$5:$AX$404,0)),""))</f>
        <v/>
      </c>
      <c r="O180" s="24" t="str">
        <f t="shared" si="2"/>
        <v/>
      </c>
      <c r="P180" s="24" t="str">
        <f t="array" ref="P180">IF($A180="","",IFERROR(INDEX('04_Property_Economics'!$S$5:$S$404,MATCH($A180,'04_Property_Economics'!$AX$5:$AX$404,0)),""))</f>
        <v/>
      </c>
      <c r="Q180" s="24" t="str">
        <f t="array" ref="Q180">IF($A180="","",IFERROR(INDEX('04_Property_Economics'!$AQ$5:$AQ$404,MATCH($A180,'04_Property_Economics'!$AX$5:$AX$404,0)),""))</f>
        <v/>
      </c>
      <c r="R180" s="27" t="str">
        <f t="array" ref="R180">IF($A180="","",IFERROR(INDEX('04_Property_Economics'!$AR$5:$AR$404,MATCH($A180,'04_Property_Economics'!$AX$5:$AX$404,0)),""))</f>
        <v/>
      </c>
      <c r="S180" s="2" t="str">
        <f t="array" ref="S180">IF($A180="","",IFERROR(INDEX('04_Property_Economics'!$AS$5:$AS$404,MATCH($A180,'04_Property_Economics'!$AX$5:$AX$404,0)),""))</f>
        <v/>
      </c>
      <c r="T180" s="2" t="str">
        <f t="array" ref="T180">IF($A180="","",IFERROR(INDEX('04_Property_Economics'!$AZ$5:$AZ$404,MATCH($A180,'04_Property_Economics'!$AX$5:$AX$404,0)),""))</f>
        <v/>
      </c>
    </row>
    <row r="181" ht="15.75" customHeight="1">
      <c r="A181" s="2" t="str">
        <f t="shared" si="1"/>
        <v/>
      </c>
      <c r="B181" s="2" t="str">
        <f t="array" ref="B181">IF($A181="","",IFERROR(INDEX('04_Property_Economics'!$B$5:$B$404,MATCH($A181,'04_Property_Economics'!$AX$5:$AX$404,0)),""))</f>
        <v/>
      </c>
      <c r="C181" s="2" t="str">
        <f t="array" ref="C181">IF($A181="","",IFERROR(INDEX('04_Property_Economics'!$C$5:$C$404,MATCH($A181,'04_Property_Economics'!$AX$5:$AX$404,0)),""))</f>
        <v/>
      </c>
      <c r="D181" s="24" t="str">
        <f t="array" ref="D181">IF($A181="","",IFERROR(INDEX('04_Property_Economics'!$H$5:$H$404,MATCH($A181,'04_Property_Economics'!$AX$5:$AX$404,0)),""))</f>
        <v/>
      </c>
      <c r="E181" s="25" t="str">
        <f t="array" ref="E181">IF($A181="","",IFERROR(INDEX('04_Property_Economics'!$I$5:$I$404,MATCH($A181,'04_Property_Economics'!$AX$5:$AX$404,0)),""))</f>
        <v/>
      </c>
      <c r="F181" s="25" t="str">
        <f t="array" ref="F181">IF($A181="","",IFERROR(INDEX('04_Property_Economics'!$J$5:$J$404,MATCH($A181,'04_Property_Economics'!$AX$5:$AX$404,0)),""))</f>
        <v/>
      </c>
      <c r="G181" s="26" t="str">
        <f t="array" ref="G181">IF($A181="","",IFERROR(INDEX('04_Property_Economics'!$AC$5:$AC$404,MATCH($A181,'04_Property_Economics'!$AX$5:$AX$404,0)),""))</f>
        <v/>
      </c>
      <c r="H181" s="24" t="str">
        <f t="array" ref="H181">IF($A181="","",IFERROR(INDEX('04_Property_Economics'!$AD$5:$AD$404,MATCH($A181,'04_Property_Economics'!$AX$5:$AX$404,0)),""))</f>
        <v/>
      </c>
      <c r="I181" s="24" t="str">
        <f t="array" ref="I181">IF($A181="","",IFERROR(INDEX('04_Property_Economics'!$AH$5:$AH$404,MATCH($A181,'04_Property_Economics'!$AX$5:$AX$404,0)),""))</f>
        <v/>
      </c>
      <c r="J181" s="24" t="str">
        <f t="array" ref="J181">IF($A181="","",IFERROR(INDEX('04_Property_Economics'!$AI$5:$AI$404,MATCH($A181,'04_Property_Economics'!$AX$5:$AX$404,0)),""))</f>
        <v/>
      </c>
      <c r="K181" s="24" t="str">
        <f t="array" ref="K181">IF($A181="","",IFERROR(INDEX('04_Property_Economics'!$AJ$5:$AJ$404,MATCH($A181,'04_Property_Economics'!$AX$5:$AX$404,0)),""))</f>
        <v/>
      </c>
      <c r="L181" s="24" t="str">
        <f t="array" ref="L181">IF($A181="","",IFERROR(INDEX('04_Property_Economics'!$AF$5:$AF$404,MATCH($A181,'04_Property_Economics'!$AX$5:$AX$404,0)),""))</f>
        <v/>
      </c>
      <c r="M181" s="24" t="str">
        <f t="array" ref="M181">IF($A181="","",IFERROR(INDEX('04_Property_Economics'!$U$5:$U$404,MATCH($A181,'04_Property_Economics'!$AX$5:$AX$404,0)),""))</f>
        <v/>
      </c>
      <c r="N181" s="24" t="str">
        <f t="array" ref="N181">IF($A181="","",IFERROR(INDEX('04_Property_Economics'!$W$5:$W$404,MATCH($A181,'04_Property_Economics'!$AX$5:$AX$404,0)),""))</f>
        <v/>
      </c>
      <c r="O181" s="24" t="str">
        <f t="shared" si="2"/>
        <v/>
      </c>
      <c r="P181" s="24" t="str">
        <f t="array" ref="P181">IF($A181="","",IFERROR(INDEX('04_Property_Economics'!$S$5:$S$404,MATCH($A181,'04_Property_Economics'!$AX$5:$AX$404,0)),""))</f>
        <v/>
      </c>
      <c r="Q181" s="24" t="str">
        <f t="array" ref="Q181">IF($A181="","",IFERROR(INDEX('04_Property_Economics'!$AQ$5:$AQ$404,MATCH($A181,'04_Property_Economics'!$AX$5:$AX$404,0)),""))</f>
        <v/>
      </c>
      <c r="R181" s="27" t="str">
        <f t="array" ref="R181">IF($A181="","",IFERROR(INDEX('04_Property_Economics'!$AR$5:$AR$404,MATCH($A181,'04_Property_Economics'!$AX$5:$AX$404,0)),""))</f>
        <v/>
      </c>
      <c r="S181" s="2" t="str">
        <f t="array" ref="S181">IF($A181="","",IFERROR(INDEX('04_Property_Economics'!$AS$5:$AS$404,MATCH($A181,'04_Property_Economics'!$AX$5:$AX$404,0)),""))</f>
        <v/>
      </c>
      <c r="T181" s="2" t="str">
        <f t="array" ref="T181">IF($A181="","",IFERROR(INDEX('04_Property_Economics'!$AZ$5:$AZ$404,MATCH($A181,'04_Property_Economics'!$AX$5:$AX$404,0)),""))</f>
        <v/>
      </c>
    </row>
    <row r="182" ht="15.75" customHeight="1">
      <c r="A182" s="2" t="str">
        <f t="shared" si="1"/>
        <v/>
      </c>
      <c r="B182" s="2" t="str">
        <f t="array" ref="B182">IF($A182="","",IFERROR(INDEX('04_Property_Economics'!$B$5:$B$404,MATCH($A182,'04_Property_Economics'!$AX$5:$AX$404,0)),""))</f>
        <v/>
      </c>
      <c r="C182" s="2" t="str">
        <f t="array" ref="C182">IF($A182="","",IFERROR(INDEX('04_Property_Economics'!$C$5:$C$404,MATCH($A182,'04_Property_Economics'!$AX$5:$AX$404,0)),""))</f>
        <v/>
      </c>
      <c r="D182" s="24" t="str">
        <f t="array" ref="D182">IF($A182="","",IFERROR(INDEX('04_Property_Economics'!$H$5:$H$404,MATCH($A182,'04_Property_Economics'!$AX$5:$AX$404,0)),""))</f>
        <v/>
      </c>
      <c r="E182" s="25" t="str">
        <f t="array" ref="E182">IF($A182="","",IFERROR(INDEX('04_Property_Economics'!$I$5:$I$404,MATCH($A182,'04_Property_Economics'!$AX$5:$AX$404,0)),""))</f>
        <v/>
      </c>
      <c r="F182" s="25" t="str">
        <f t="array" ref="F182">IF($A182="","",IFERROR(INDEX('04_Property_Economics'!$J$5:$J$404,MATCH($A182,'04_Property_Economics'!$AX$5:$AX$404,0)),""))</f>
        <v/>
      </c>
      <c r="G182" s="26" t="str">
        <f t="array" ref="G182">IF($A182="","",IFERROR(INDEX('04_Property_Economics'!$AC$5:$AC$404,MATCH($A182,'04_Property_Economics'!$AX$5:$AX$404,0)),""))</f>
        <v/>
      </c>
      <c r="H182" s="24" t="str">
        <f t="array" ref="H182">IF($A182="","",IFERROR(INDEX('04_Property_Economics'!$AD$5:$AD$404,MATCH($A182,'04_Property_Economics'!$AX$5:$AX$404,0)),""))</f>
        <v/>
      </c>
      <c r="I182" s="24" t="str">
        <f t="array" ref="I182">IF($A182="","",IFERROR(INDEX('04_Property_Economics'!$AH$5:$AH$404,MATCH($A182,'04_Property_Economics'!$AX$5:$AX$404,0)),""))</f>
        <v/>
      </c>
      <c r="J182" s="24" t="str">
        <f t="array" ref="J182">IF($A182="","",IFERROR(INDEX('04_Property_Economics'!$AI$5:$AI$404,MATCH($A182,'04_Property_Economics'!$AX$5:$AX$404,0)),""))</f>
        <v/>
      </c>
      <c r="K182" s="24" t="str">
        <f t="array" ref="K182">IF($A182="","",IFERROR(INDEX('04_Property_Economics'!$AJ$5:$AJ$404,MATCH($A182,'04_Property_Economics'!$AX$5:$AX$404,0)),""))</f>
        <v/>
      </c>
      <c r="L182" s="24" t="str">
        <f t="array" ref="L182">IF($A182="","",IFERROR(INDEX('04_Property_Economics'!$AF$5:$AF$404,MATCH($A182,'04_Property_Economics'!$AX$5:$AX$404,0)),""))</f>
        <v/>
      </c>
      <c r="M182" s="24" t="str">
        <f t="array" ref="M182">IF($A182="","",IFERROR(INDEX('04_Property_Economics'!$U$5:$U$404,MATCH($A182,'04_Property_Economics'!$AX$5:$AX$404,0)),""))</f>
        <v/>
      </c>
      <c r="N182" s="24" t="str">
        <f t="array" ref="N182">IF($A182="","",IFERROR(INDEX('04_Property_Economics'!$W$5:$W$404,MATCH($A182,'04_Property_Economics'!$AX$5:$AX$404,0)),""))</f>
        <v/>
      </c>
      <c r="O182" s="24" t="str">
        <f t="shared" si="2"/>
        <v/>
      </c>
      <c r="P182" s="24" t="str">
        <f t="array" ref="P182">IF($A182="","",IFERROR(INDEX('04_Property_Economics'!$S$5:$S$404,MATCH($A182,'04_Property_Economics'!$AX$5:$AX$404,0)),""))</f>
        <v/>
      </c>
      <c r="Q182" s="24" t="str">
        <f t="array" ref="Q182">IF($A182="","",IFERROR(INDEX('04_Property_Economics'!$AQ$5:$AQ$404,MATCH($A182,'04_Property_Economics'!$AX$5:$AX$404,0)),""))</f>
        <v/>
      </c>
      <c r="R182" s="27" t="str">
        <f t="array" ref="R182">IF($A182="","",IFERROR(INDEX('04_Property_Economics'!$AR$5:$AR$404,MATCH($A182,'04_Property_Economics'!$AX$5:$AX$404,0)),""))</f>
        <v/>
      </c>
      <c r="S182" s="2" t="str">
        <f t="array" ref="S182">IF($A182="","",IFERROR(INDEX('04_Property_Economics'!$AS$5:$AS$404,MATCH($A182,'04_Property_Economics'!$AX$5:$AX$404,0)),""))</f>
        <v/>
      </c>
      <c r="T182" s="2" t="str">
        <f t="array" ref="T182">IF($A182="","",IFERROR(INDEX('04_Property_Economics'!$AZ$5:$AZ$404,MATCH($A182,'04_Property_Economics'!$AX$5:$AX$404,0)),""))</f>
        <v/>
      </c>
    </row>
    <row r="183" ht="15.75" customHeight="1">
      <c r="A183" s="2" t="str">
        <f t="shared" si="1"/>
        <v/>
      </c>
      <c r="B183" s="2" t="str">
        <f t="array" ref="B183">IF($A183="","",IFERROR(INDEX('04_Property_Economics'!$B$5:$B$404,MATCH($A183,'04_Property_Economics'!$AX$5:$AX$404,0)),""))</f>
        <v/>
      </c>
      <c r="C183" s="2" t="str">
        <f t="array" ref="C183">IF($A183="","",IFERROR(INDEX('04_Property_Economics'!$C$5:$C$404,MATCH($A183,'04_Property_Economics'!$AX$5:$AX$404,0)),""))</f>
        <v/>
      </c>
      <c r="D183" s="24" t="str">
        <f t="array" ref="D183">IF($A183="","",IFERROR(INDEX('04_Property_Economics'!$H$5:$H$404,MATCH($A183,'04_Property_Economics'!$AX$5:$AX$404,0)),""))</f>
        <v/>
      </c>
      <c r="E183" s="25" t="str">
        <f t="array" ref="E183">IF($A183="","",IFERROR(INDEX('04_Property_Economics'!$I$5:$I$404,MATCH($A183,'04_Property_Economics'!$AX$5:$AX$404,0)),""))</f>
        <v/>
      </c>
      <c r="F183" s="25" t="str">
        <f t="array" ref="F183">IF($A183="","",IFERROR(INDEX('04_Property_Economics'!$J$5:$J$404,MATCH($A183,'04_Property_Economics'!$AX$5:$AX$404,0)),""))</f>
        <v/>
      </c>
      <c r="G183" s="26" t="str">
        <f t="array" ref="G183">IF($A183="","",IFERROR(INDEX('04_Property_Economics'!$AC$5:$AC$404,MATCH($A183,'04_Property_Economics'!$AX$5:$AX$404,0)),""))</f>
        <v/>
      </c>
      <c r="H183" s="24" t="str">
        <f t="array" ref="H183">IF($A183="","",IFERROR(INDEX('04_Property_Economics'!$AD$5:$AD$404,MATCH($A183,'04_Property_Economics'!$AX$5:$AX$404,0)),""))</f>
        <v/>
      </c>
      <c r="I183" s="24" t="str">
        <f t="array" ref="I183">IF($A183="","",IFERROR(INDEX('04_Property_Economics'!$AH$5:$AH$404,MATCH($A183,'04_Property_Economics'!$AX$5:$AX$404,0)),""))</f>
        <v/>
      </c>
      <c r="J183" s="24" t="str">
        <f t="array" ref="J183">IF($A183="","",IFERROR(INDEX('04_Property_Economics'!$AI$5:$AI$404,MATCH($A183,'04_Property_Economics'!$AX$5:$AX$404,0)),""))</f>
        <v/>
      </c>
      <c r="K183" s="24" t="str">
        <f t="array" ref="K183">IF($A183="","",IFERROR(INDEX('04_Property_Economics'!$AJ$5:$AJ$404,MATCH($A183,'04_Property_Economics'!$AX$5:$AX$404,0)),""))</f>
        <v/>
      </c>
      <c r="L183" s="24" t="str">
        <f t="array" ref="L183">IF($A183="","",IFERROR(INDEX('04_Property_Economics'!$AF$5:$AF$404,MATCH($A183,'04_Property_Economics'!$AX$5:$AX$404,0)),""))</f>
        <v/>
      </c>
      <c r="M183" s="24" t="str">
        <f t="array" ref="M183">IF($A183="","",IFERROR(INDEX('04_Property_Economics'!$U$5:$U$404,MATCH($A183,'04_Property_Economics'!$AX$5:$AX$404,0)),""))</f>
        <v/>
      </c>
      <c r="N183" s="24" t="str">
        <f t="array" ref="N183">IF($A183="","",IFERROR(INDEX('04_Property_Economics'!$W$5:$W$404,MATCH($A183,'04_Property_Economics'!$AX$5:$AX$404,0)),""))</f>
        <v/>
      </c>
      <c r="O183" s="24" t="str">
        <f t="shared" si="2"/>
        <v/>
      </c>
      <c r="P183" s="24" t="str">
        <f t="array" ref="P183">IF($A183="","",IFERROR(INDEX('04_Property_Economics'!$S$5:$S$404,MATCH($A183,'04_Property_Economics'!$AX$5:$AX$404,0)),""))</f>
        <v/>
      </c>
      <c r="Q183" s="24" t="str">
        <f t="array" ref="Q183">IF($A183="","",IFERROR(INDEX('04_Property_Economics'!$AQ$5:$AQ$404,MATCH($A183,'04_Property_Economics'!$AX$5:$AX$404,0)),""))</f>
        <v/>
      </c>
      <c r="R183" s="27" t="str">
        <f t="array" ref="R183">IF($A183="","",IFERROR(INDEX('04_Property_Economics'!$AR$5:$AR$404,MATCH($A183,'04_Property_Economics'!$AX$5:$AX$404,0)),""))</f>
        <v/>
      </c>
      <c r="S183" s="2" t="str">
        <f t="array" ref="S183">IF($A183="","",IFERROR(INDEX('04_Property_Economics'!$AS$5:$AS$404,MATCH($A183,'04_Property_Economics'!$AX$5:$AX$404,0)),""))</f>
        <v/>
      </c>
      <c r="T183" s="2" t="str">
        <f t="array" ref="T183">IF($A183="","",IFERROR(INDEX('04_Property_Economics'!$AZ$5:$AZ$404,MATCH($A183,'04_Property_Economics'!$AX$5:$AX$404,0)),""))</f>
        <v/>
      </c>
    </row>
    <row r="184" ht="15.75" customHeight="1">
      <c r="A184" s="2" t="str">
        <f t="shared" si="1"/>
        <v/>
      </c>
      <c r="B184" s="2" t="str">
        <f t="array" ref="B184">IF($A184="","",IFERROR(INDEX('04_Property_Economics'!$B$5:$B$404,MATCH($A184,'04_Property_Economics'!$AX$5:$AX$404,0)),""))</f>
        <v/>
      </c>
      <c r="C184" s="2" t="str">
        <f t="array" ref="C184">IF($A184="","",IFERROR(INDEX('04_Property_Economics'!$C$5:$C$404,MATCH($A184,'04_Property_Economics'!$AX$5:$AX$404,0)),""))</f>
        <v/>
      </c>
      <c r="D184" s="24" t="str">
        <f t="array" ref="D184">IF($A184="","",IFERROR(INDEX('04_Property_Economics'!$H$5:$H$404,MATCH($A184,'04_Property_Economics'!$AX$5:$AX$404,0)),""))</f>
        <v/>
      </c>
      <c r="E184" s="25" t="str">
        <f t="array" ref="E184">IF($A184="","",IFERROR(INDEX('04_Property_Economics'!$I$5:$I$404,MATCH($A184,'04_Property_Economics'!$AX$5:$AX$404,0)),""))</f>
        <v/>
      </c>
      <c r="F184" s="25" t="str">
        <f t="array" ref="F184">IF($A184="","",IFERROR(INDEX('04_Property_Economics'!$J$5:$J$404,MATCH($A184,'04_Property_Economics'!$AX$5:$AX$404,0)),""))</f>
        <v/>
      </c>
      <c r="G184" s="26" t="str">
        <f t="array" ref="G184">IF($A184="","",IFERROR(INDEX('04_Property_Economics'!$AC$5:$AC$404,MATCH($A184,'04_Property_Economics'!$AX$5:$AX$404,0)),""))</f>
        <v/>
      </c>
      <c r="H184" s="24" t="str">
        <f t="array" ref="H184">IF($A184="","",IFERROR(INDEX('04_Property_Economics'!$AD$5:$AD$404,MATCH($A184,'04_Property_Economics'!$AX$5:$AX$404,0)),""))</f>
        <v/>
      </c>
      <c r="I184" s="24" t="str">
        <f t="array" ref="I184">IF($A184="","",IFERROR(INDEX('04_Property_Economics'!$AH$5:$AH$404,MATCH($A184,'04_Property_Economics'!$AX$5:$AX$404,0)),""))</f>
        <v/>
      </c>
      <c r="J184" s="24" t="str">
        <f t="array" ref="J184">IF($A184="","",IFERROR(INDEX('04_Property_Economics'!$AI$5:$AI$404,MATCH($A184,'04_Property_Economics'!$AX$5:$AX$404,0)),""))</f>
        <v/>
      </c>
      <c r="K184" s="24" t="str">
        <f t="array" ref="K184">IF($A184="","",IFERROR(INDEX('04_Property_Economics'!$AJ$5:$AJ$404,MATCH($A184,'04_Property_Economics'!$AX$5:$AX$404,0)),""))</f>
        <v/>
      </c>
      <c r="L184" s="24" t="str">
        <f t="array" ref="L184">IF($A184="","",IFERROR(INDEX('04_Property_Economics'!$AF$5:$AF$404,MATCH($A184,'04_Property_Economics'!$AX$5:$AX$404,0)),""))</f>
        <v/>
      </c>
      <c r="M184" s="24" t="str">
        <f t="array" ref="M184">IF($A184="","",IFERROR(INDEX('04_Property_Economics'!$U$5:$U$404,MATCH($A184,'04_Property_Economics'!$AX$5:$AX$404,0)),""))</f>
        <v/>
      </c>
      <c r="N184" s="24" t="str">
        <f t="array" ref="N184">IF($A184="","",IFERROR(INDEX('04_Property_Economics'!$W$5:$W$404,MATCH($A184,'04_Property_Economics'!$AX$5:$AX$404,0)),""))</f>
        <v/>
      </c>
      <c r="O184" s="24" t="str">
        <f t="shared" si="2"/>
        <v/>
      </c>
      <c r="P184" s="24" t="str">
        <f t="array" ref="P184">IF($A184="","",IFERROR(INDEX('04_Property_Economics'!$S$5:$S$404,MATCH($A184,'04_Property_Economics'!$AX$5:$AX$404,0)),""))</f>
        <v/>
      </c>
      <c r="Q184" s="24" t="str">
        <f t="array" ref="Q184">IF($A184="","",IFERROR(INDEX('04_Property_Economics'!$AQ$5:$AQ$404,MATCH($A184,'04_Property_Economics'!$AX$5:$AX$404,0)),""))</f>
        <v/>
      </c>
      <c r="R184" s="27" t="str">
        <f t="array" ref="R184">IF($A184="","",IFERROR(INDEX('04_Property_Economics'!$AR$5:$AR$404,MATCH($A184,'04_Property_Economics'!$AX$5:$AX$404,0)),""))</f>
        <v/>
      </c>
      <c r="S184" s="2" t="str">
        <f t="array" ref="S184">IF($A184="","",IFERROR(INDEX('04_Property_Economics'!$AS$5:$AS$404,MATCH($A184,'04_Property_Economics'!$AX$5:$AX$404,0)),""))</f>
        <v/>
      </c>
      <c r="T184" s="2" t="str">
        <f t="array" ref="T184">IF($A184="","",IFERROR(INDEX('04_Property_Economics'!$AZ$5:$AZ$404,MATCH($A184,'04_Property_Economics'!$AX$5:$AX$404,0)),""))</f>
        <v/>
      </c>
    </row>
    <row r="185" ht="15.75" customHeight="1">
      <c r="A185" s="2" t="str">
        <f t="shared" si="1"/>
        <v/>
      </c>
      <c r="B185" s="2" t="str">
        <f t="array" ref="B185">IF($A185="","",IFERROR(INDEX('04_Property_Economics'!$B$5:$B$404,MATCH($A185,'04_Property_Economics'!$AX$5:$AX$404,0)),""))</f>
        <v/>
      </c>
      <c r="C185" s="2" t="str">
        <f t="array" ref="C185">IF($A185="","",IFERROR(INDEX('04_Property_Economics'!$C$5:$C$404,MATCH($A185,'04_Property_Economics'!$AX$5:$AX$404,0)),""))</f>
        <v/>
      </c>
      <c r="D185" s="24" t="str">
        <f t="array" ref="D185">IF($A185="","",IFERROR(INDEX('04_Property_Economics'!$H$5:$H$404,MATCH($A185,'04_Property_Economics'!$AX$5:$AX$404,0)),""))</f>
        <v/>
      </c>
      <c r="E185" s="25" t="str">
        <f t="array" ref="E185">IF($A185="","",IFERROR(INDEX('04_Property_Economics'!$I$5:$I$404,MATCH($A185,'04_Property_Economics'!$AX$5:$AX$404,0)),""))</f>
        <v/>
      </c>
      <c r="F185" s="25" t="str">
        <f t="array" ref="F185">IF($A185="","",IFERROR(INDEX('04_Property_Economics'!$J$5:$J$404,MATCH($A185,'04_Property_Economics'!$AX$5:$AX$404,0)),""))</f>
        <v/>
      </c>
      <c r="G185" s="26" t="str">
        <f t="array" ref="G185">IF($A185="","",IFERROR(INDEX('04_Property_Economics'!$AC$5:$AC$404,MATCH($A185,'04_Property_Economics'!$AX$5:$AX$404,0)),""))</f>
        <v/>
      </c>
      <c r="H185" s="24" t="str">
        <f t="array" ref="H185">IF($A185="","",IFERROR(INDEX('04_Property_Economics'!$AD$5:$AD$404,MATCH($A185,'04_Property_Economics'!$AX$5:$AX$404,0)),""))</f>
        <v/>
      </c>
      <c r="I185" s="24" t="str">
        <f t="array" ref="I185">IF($A185="","",IFERROR(INDEX('04_Property_Economics'!$AH$5:$AH$404,MATCH($A185,'04_Property_Economics'!$AX$5:$AX$404,0)),""))</f>
        <v/>
      </c>
      <c r="J185" s="24" t="str">
        <f t="array" ref="J185">IF($A185="","",IFERROR(INDEX('04_Property_Economics'!$AI$5:$AI$404,MATCH($A185,'04_Property_Economics'!$AX$5:$AX$404,0)),""))</f>
        <v/>
      </c>
      <c r="K185" s="24" t="str">
        <f t="array" ref="K185">IF($A185="","",IFERROR(INDEX('04_Property_Economics'!$AJ$5:$AJ$404,MATCH($A185,'04_Property_Economics'!$AX$5:$AX$404,0)),""))</f>
        <v/>
      </c>
      <c r="L185" s="24" t="str">
        <f t="array" ref="L185">IF($A185="","",IFERROR(INDEX('04_Property_Economics'!$AF$5:$AF$404,MATCH($A185,'04_Property_Economics'!$AX$5:$AX$404,0)),""))</f>
        <v/>
      </c>
      <c r="M185" s="24" t="str">
        <f t="array" ref="M185">IF($A185="","",IFERROR(INDEX('04_Property_Economics'!$U$5:$U$404,MATCH($A185,'04_Property_Economics'!$AX$5:$AX$404,0)),""))</f>
        <v/>
      </c>
      <c r="N185" s="24" t="str">
        <f t="array" ref="N185">IF($A185="","",IFERROR(INDEX('04_Property_Economics'!$W$5:$W$404,MATCH($A185,'04_Property_Economics'!$AX$5:$AX$404,0)),""))</f>
        <v/>
      </c>
      <c r="O185" s="24" t="str">
        <f t="shared" si="2"/>
        <v/>
      </c>
      <c r="P185" s="24" t="str">
        <f t="array" ref="P185">IF($A185="","",IFERROR(INDEX('04_Property_Economics'!$S$5:$S$404,MATCH($A185,'04_Property_Economics'!$AX$5:$AX$404,0)),""))</f>
        <v/>
      </c>
      <c r="Q185" s="24" t="str">
        <f t="array" ref="Q185">IF($A185="","",IFERROR(INDEX('04_Property_Economics'!$AQ$5:$AQ$404,MATCH($A185,'04_Property_Economics'!$AX$5:$AX$404,0)),""))</f>
        <v/>
      </c>
      <c r="R185" s="27" t="str">
        <f t="array" ref="R185">IF($A185="","",IFERROR(INDEX('04_Property_Economics'!$AR$5:$AR$404,MATCH($A185,'04_Property_Economics'!$AX$5:$AX$404,0)),""))</f>
        <v/>
      </c>
      <c r="S185" s="2" t="str">
        <f t="array" ref="S185">IF($A185="","",IFERROR(INDEX('04_Property_Economics'!$AS$5:$AS$404,MATCH($A185,'04_Property_Economics'!$AX$5:$AX$404,0)),""))</f>
        <v/>
      </c>
      <c r="T185" s="2" t="str">
        <f t="array" ref="T185">IF($A185="","",IFERROR(INDEX('04_Property_Economics'!$AZ$5:$AZ$404,MATCH($A185,'04_Property_Economics'!$AX$5:$AX$404,0)),""))</f>
        <v/>
      </c>
    </row>
    <row r="186" ht="15.75" customHeight="1">
      <c r="A186" s="2" t="str">
        <f t="shared" si="1"/>
        <v/>
      </c>
      <c r="B186" s="2" t="str">
        <f t="array" ref="B186">IF($A186="","",IFERROR(INDEX('04_Property_Economics'!$B$5:$B$404,MATCH($A186,'04_Property_Economics'!$AX$5:$AX$404,0)),""))</f>
        <v/>
      </c>
      <c r="C186" s="2" t="str">
        <f t="array" ref="C186">IF($A186="","",IFERROR(INDEX('04_Property_Economics'!$C$5:$C$404,MATCH($A186,'04_Property_Economics'!$AX$5:$AX$404,0)),""))</f>
        <v/>
      </c>
      <c r="D186" s="24" t="str">
        <f t="array" ref="D186">IF($A186="","",IFERROR(INDEX('04_Property_Economics'!$H$5:$H$404,MATCH($A186,'04_Property_Economics'!$AX$5:$AX$404,0)),""))</f>
        <v/>
      </c>
      <c r="E186" s="25" t="str">
        <f t="array" ref="E186">IF($A186="","",IFERROR(INDEX('04_Property_Economics'!$I$5:$I$404,MATCH($A186,'04_Property_Economics'!$AX$5:$AX$404,0)),""))</f>
        <v/>
      </c>
      <c r="F186" s="25" t="str">
        <f t="array" ref="F186">IF($A186="","",IFERROR(INDEX('04_Property_Economics'!$J$5:$J$404,MATCH($A186,'04_Property_Economics'!$AX$5:$AX$404,0)),""))</f>
        <v/>
      </c>
      <c r="G186" s="26" t="str">
        <f t="array" ref="G186">IF($A186="","",IFERROR(INDEX('04_Property_Economics'!$AC$5:$AC$404,MATCH($A186,'04_Property_Economics'!$AX$5:$AX$404,0)),""))</f>
        <v/>
      </c>
      <c r="H186" s="24" t="str">
        <f t="array" ref="H186">IF($A186="","",IFERROR(INDEX('04_Property_Economics'!$AD$5:$AD$404,MATCH($A186,'04_Property_Economics'!$AX$5:$AX$404,0)),""))</f>
        <v/>
      </c>
      <c r="I186" s="24" t="str">
        <f t="array" ref="I186">IF($A186="","",IFERROR(INDEX('04_Property_Economics'!$AH$5:$AH$404,MATCH($A186,'04_Property_Economics'!$AX$5:$AX$404,0)),""))</f>
        <v/>
      </c>
      <c r="J186" s="24" t="str">
        <f t="array" ref="J186">IF($A186="","",IFERROR(INDEX('04_Property_Economics'!$AI$5:$AI$404,MATCH($A186,'04_Property_Economics'!$AX$5:$AX$404,0)),""))</f>
        <v/>
      </c>
      <c r="K186" s="24" t="str">
        <f t="array" ref="K186">IF($A186="","",IFERROR(INDEX('04_Property_Economics'!$AJ$5:$AJ$404,MATCH($A186,'04_Property_Economics'!$AX$5:$AX$404,0)),""))</f>
        <v/>
      </c>
      <c r="L186" s="24" t="str">
        <f t="array" ref="L186">IF($A186="","",IFERROR(INDEX('04_Property_Economics'!$AF$5:$AF$404,MATCH($A186,'04_Property_Economics'!$AX$5:$AX$404,0)),""))</f>
        <v/>
      </c>
      <c r="M186" s="24" t="str">
        <f t="array" ref="M186">IF($A186="","",IFERROR(INDEX('04_Property_Economics'!$U$5:$U$404,MATCH($A186,'04_Property_Economics'!$AX$5:$AX$404,0)),""))</f>
        <v/>
      </c>
      <c r="N186" s="24" t="str">
        <f t="array" ref="N186">IF($A186="","",IFERROR(INDEX('04_Property_Economics'!$W$5:$W$404,MATCH($A186,'04_Property_Economics'!$AX$5:$AX$404,0)),""))</f>
        <v/>
      </c>
      <c r="O186" s="24" t="str">
        <f t="shared" si="2"/>
        <v/>
      </c>
      <c r="P186" s="24" t="str">
        <f t="array" ref="P186">IF($A186="","",IFERROR(INDEX('04_Property_Economics'!$S$5:$S$404,MATCH($A186,'04_Property_Economics'!$AX$5:$AX$404,0)),""))</f>
        <v/>
      </c>
      <c r="Q186" s="24" t="str">
        <f t="array" ref="Q186">IF($A186="","",IFERROR(INDEX('04_Property_Economics'!$AQ$5:$AQ$404,MATCH($A186,'04_Property_Economics'!$AX$5:$AX$404,0)),""))</f>
        <v/>
      </c>
      <c r="R186" s="27" t="str">
        <f t="array" ref="R186">IF($A186="","",IFERROR(INDEX('04_Property_Economics'!$AR$5:$AR$404,MATCH($A186,'04_Property_Economics'!$AX$5:$AX$404,0)),""))</f>
        <v/>
      </c>
      <c r="S186" s="2" t="str">
        <f t="array" ref="S186">IF($A186="","",IFERROR(INDEX('04_Property_Economics'!$AS$5:$AS$404,MATCH($A186,'04_Property_Economics'!$AX$5:$AX$404,0)),""))</f>
        <v/>
      </c>
      <c r="T186" s="2" t="str">
        <f t="array" ref="T186">IF($A186="","",IFERROR(INDEX('04_Property_Economics'!$AZ$5:$AZ$404,MATCH($A186,'04_Property_Economics'!$AX$5:$AX$404,0)),""))</f>
        <v/>
      </c>
    </row>
    <row r="187" ht="15.75" customHeight="1">
      <c r="A187" s="2" t="str">
        <f t="shared" si="1"/>
        <v/>
      </c>
      <c r="B187" s="2" t="str">
        <f t="array" ref="B187">IF($A187="","",IFERROR(INDEX('04_Property_Economics'!$B$5:$B$404,MATCH($A187,'04_Property_Economics'!$AX$5:$AX$404,0)),""))</f>
        <v/>
      </c>
      <c r="C187" s="2" t="str">
        <f t="array" ref="C187">IF($A187="","",IFERROR(INDEX('04_Property_Economics'!$C$5:$C$404,MATCH($A187,'04_Property_Economics'!$AX$5:$AX$404,0)),""))</f>
        <v/>
      </c>
      <c r="D187" s="24" t="str">
        <f t="array" ref="D187">IF($A187="","",IFERROR(INDEX('04_Property_Economics'!$H$5:$H$404,MATCH($A187,'04_Property_Economics'!$AX$5:$AX$404,0)),""))</f>
        <v/>
      </c>
      <c r="E187" s="25" t="str">
        <f t="array" ref="E187">IF($A187="","",IFERROR(INDEX('04_Property_Economics'!$I$5:$I$404,MATCH($A187,'04_Property_Economics'!$AX$5:$AX$404,0)),""))</f>
        <v/>
      </c>
      <c r="F187" s="25" t="str">
        <f t="array" ref="F187">IF($A187="","",IFERROR(INDEX('04_Property_Economics'!$J$5:$J$404,MATCH($A187,'04_Property_Economics'!$AX$5:$AX$404,0)),""))</f>
        <v/>
      </c>
      <c r="G187" s="26" t="str">
        <f t="array" ref="G187">IF($A187="","",IFERROR(INDEX('04_Property_Economics'!$AC$5:$AC$404,MATCH($A187,'04_Property_Economics'!$AX$5:$AX$404,0)),""))</f>
        <v/>
      </c>
      <c r="H187" s="24" t="str">
        <f t="array" ref="H187">IF($A187="","",IFERROR(INDEX('04_Property_Economics'!$AD$5:$AD$404,MATCH($A187,'04_Property_Economics'!$AX$5:$AX$404,0)),""))</f>
        <v/>
      </c>
      <c r="I187" s="24" t="str">
        <f t="array" ref="I187">IF($A187="","",IFERROR(INDEX('04_Property_Economics'!$AH$5:$AH$404,MATCH($A187,'04_Property_Economics'!$AX$5:$AX$404,0)),""))</f>
        <v/>
      </c>
      <c r="J187" s="24" t="str">
        <f t="array" ref="J187">IF($A187="","",IFERROR(INDEX('04_Property_Economics'!$AI$5:$AI$404,MATCH($A187,'04_Property_Economics'!$AX$5:$AX$404,0)),""))</f>
        <v/>
      </c>
      <c r="K187" s="24" t="str">
        <f t="array" ref="K187">IF($A187="","",IFERROR(INDEX('04_Property_Economics'!$AJ$5:$AJ$404,MATCH($A187,'04_Property_Economics'!$AX$5:$AX$404,0)),""))</f>
        <v/>
      </c>
      <c r="L187" s="24" t="str">
        <f t="array" ref="L187">IF($A187="","",IFERROR(INDEX('04_Property_Economics'!$AF$5:$AF$404,MATCH($A187,'04_Property_Economics'!$AX$5:$AX$404,0)),""))</f>
        <v/>
      </c>
      <c r="M187" s="24" t="str">
        <f t="array" ref="M187">IF($A187="","",IFERROR(INDEX('04_Property_Economics'!$U$5:$U$404,MATCH($A187,'04_Property_Economics'!$AX$5:$AX$404,0)),""))</f>
        <v/>
      </c>
      <c r="N187" s="24" t="str">
        <f t="array" ref="N187">IF($A187="","",IFERROR(INDEX('04_Property_Economics'!$W$5:$W$404,MATCH($A187,'04_Property_Economics'!$AX$5:$AX$404,0)),""))</f>
        <v/>
      </c>
      <c r="O187" s="24" t="str">
        <f t="shared" si="2"/>
        <v/>
      </c>
      <c r="P187" s="24" t="str">
        <f t="array" ref="P187">IF($A187="","",IFERROR(INDEX('04_Property_Economics'!$S$5:$S$404,MATCH($A187,'04_Property_Economics'!$AX$5:$AX$404,0)),""))</f>
        <v/>
      </c>
      <c r="Q187" s="24" t="str">
        <f t="array" ref="Q187">IF($A187="","",IFERROR(INDEX('04_Property_Economics'!$AQ$5:$AQ$404,MATCH($A187,'04_Property_Economics'!$AX$5:$AX$404,0)),""))</f>
        <v/>
      </c>
      <c r="R187" s="27" t="str">
        <f t="array" ref="R187">IF($A187="","",IFERROR(INDEX('04_Property_Economics'!$AR$5:$AR$404,MATCH($A187,'04_Property_Economics'!$AX$5:$AX$404,0)),""))</f>
        <v/>
      </c>
      <c r="S187" s="2" t="str">
        <f t="array" ref="S187">IF($A187="","",IFERROR(INDEX('04_Property_Economics'!$AS$5:$AS$404,MATCH($A187,'04_Property_Economics'!$AX$5:$AX$404,0)),""))</f>
        <v/>
      </c>
      <c r="T187" s="2" t="str">
        <f t="array" ref="T187">IF($A187="","",IFERROR(INDEX('04_Property_Economics'!$AZ$5:$AZ$404,MATCH($A187,'04_Property_Economics'!$AX$5:$AX$404,0)),""))</f>
        <v/>
      </c>
    </row>
    <row r="188" ht="15.75" customHeight="1">
      <c r="A188" s="2" t="str">
        <f t="shared" si="1"/>
        <v/>
      </c>
      <c r="B188" s="2" t="str">
        <f t="array" ref="B188">IF($A188="","",IFERROR(INDEX('04_Property_Economics'!$B$5:$B$404,MATCH($A188,'04_Property_Economics'!$AX$5:$AX$404,0)),""))</f>
        <v/>
      </c>
      <c r="C188" s="2" t="str">
        <f t="array" ref="C188">IF($A188="","",IFERROR(INDEX('04_Property_Economics'!$C$5:$C$404,MATCH($A188,'04_Property_Economics'!$AX$5:$AX$404,0)),""))</f>
        <v/>
      </c>
      <c r="D188" s="24" t="str">
        <f t="array" ref="D188">IF($A188="","",IFERROR(INDEX('04_Property_Economics'!$H$5:$H$404,MATCH($A188,'04_Property_Economics'!$AX$5:$AX$404,0)),""))</f>
        <v/>
      </c>
      <c r="E188" s="25" t="str">
        <f t="array" ref="E188">IF($A188="","",IFERROR(INDEX('04_Property_Economics'!$I$5:$I$404,MATCH($A188,'04_Property_Economics'!$AX$5:$AX$404,0)),""))</f>
        <v/>
      </c>
      <c r="F188" s="25" t="str">
        <f t="array" ref="F188">IF($A188="","",IFERROR(INDEX('04_Property_Economics'!$J$5:$J$404,MATCH($A188,'04_Property_Economics'!$AX$5:$AX$404,0)),""))</f>
        <v/>
      </c>
      <c r="G188" s="26" t="str">
        <f t="array" ref="G188">IF($A188="","",IFERROR(INDEX('04_Property_Economics'!$AC$5:$AC$404,MATCH($A188,'04_Property_Economics'!$AX$5:$AX$404,0)),""))</f>
        <v/>
      </c>
      <c r="H188" s="24" t="str">
        <f t="array" ref="H188">IF($A188="","",IFERROR(INDEX('04_Property_Economics'!$AD$5:$AD$404,MATCH($A188,'04_Property_Economics'!$AX$5:$AX$404,0)),""))</f>
        <v/>
      </c>
      <c r="I188" s="24" t="str">
        <f t="array" ref="I188">IF($A188="","",IFERROR(INDEX('04_Property_Economics'!$AH$5:$AH$404,MATCH($A188,'04_Property_Economics'!$AX$5:$AX$404,0)),""))</f>
        <v/>
      </c>
      <c r="J188" s="24" t="str">
        <f t="array" ref="J188">IF($A188="","",IFERROR(INDEX('04_Property_Economics'!$AI$5:$AI$404,MATCH($A188,'04_Property_Economics'!$AX$5:$AX$404,0)),""))</f>
        <v/>
      </c>
      <c r="K188" s="24" t="str">
        <f t="array" ref="K188">IF($A188="","",IFERROR(INDEX('04_Property_Economics'!$AJ$5:$AJ$404,MATCH($A188,'04_Property_Economics'!$AX$5:$AX$404,0)),""))</f>
        <v/>
      </c>
      <c r="L188" s="24" t="str">
        <f t="array" ref="L188">IF($A188="","",IFERROR(INDEX('04_Property_Economics'!$AF$5:$AF$404,MATCH($A188,'04_Property_Economics'!$AX$5:$AX$404,0)),""))</f>
        <v/>
      </c>
      <c r="M188" s="24" t="str">
        <f t="array" ref="M188">IF($A188="","",IFERROR(INDEX('04_Property_Economics'!$U$5:$U$404,MATCH($A188,'04_Property_Economics'!$AX$5:$AX$404,0)),""))</f>
        <v/>
      </c>
      <c r="N188" s="24" t="str">
        <f t="array" ref="N188">IF($A188="","",IFERROR(INDEX('04_Property_Economics'!$W$5:$W$404,MATCH($A188,'04_Property_Economics'!$AX$5:$AX$404,0)),""))</f>
        <v/>
      </c>
      <c r="O188" s="24" t="str">
        <f t="shared" si="2"/>
        <v/>
      </c>
      <c r="P188" s="24" t="str">
        <f t="array" ref="P188">IF($A188="","",IFERROR(INDEX('04_Property_Economics'!$S$5:$S$404,MATCH($A188,'04_Property_Economics'!$AX$5:$AX$404,0)),""))</f>
        <v/>
      </c>
      <c r="Q188" s="24" t="str">
        <f t="array" ref="Q188">IF($A188="","",IFERROR(INDEX('04_Property_Economics'!$AQ$5:$AQ$404,MATCH($A188,'04_Property_Economics'!$AX$5:$AX$404,0)),""))</f>
        <v/>
      </c>
      <c r="R188" s="27" t="str">
        <f t="array" ref="R188">IF($A188="","",IFERROR(INDEX('04_Property_Economics'!$AR$5:$AR$404,MATCH($A188,'04_Property_Economics'!$AX$5:$AX$404,0)),""))</f>
        <v/>
      </c>
      <c r="S188" s="2" t="str">
        <f t="array" ref="S188">IF($A188="","",IFERROR(INDEX('04_Property_Economics'!$AS$5:$AS$404,MATCH($A188,'04_Property_Economics'!$AX$5:$AX$404,0)),""))</f>
        <v/>
      </c>
      <c r="T188" s="2" t="str">
        <f t="array" ref="T188">IF($A188="","",IFERROR(INDEX('04_Property_Economics'!$AZ$5:$AZ$404,MATCH($A188,'04_Property_Economics'!$AX$5:$AX$404,0)),""))</f>
        <v/>
      </c>
    </row>
    <row r="189" ht="15.75" customHeight="1">
      <c r="A189" s="2" t="str">
        <f t="shared" si="1"/>
        <v/>
      </c>
      <c r="B189" s="2" t="str">
        <f t="array" ref="B189">IF($A189="","",IFERROR(INDEX('04_Property_Economics'!$B$5:$B$404,MATCH($A189,'04_Property_Economics'!$AX$5:$AX$404,0)),""))</f>
        <v/>
      </c>
      <c r="C189" s="2" t="str">
        <f t="array" ref="C189">IF($A189="","",IFERROR(INDEX('04_Property_Economics'!$C$5:$C$404,MATCH($A189,'04_Property_Economics'!$AX$5:$AX$404,0)),""))</f>
        <v/>
      </c>
      <c r="D189" s="24" t="str">
        <f t="array" ref="D189">IF($A189="","",IFERROR(INDEX('04_Property_Economics'!$H$5:$H$404,MATCH($A189,'04_Property_Economics'!$AX$5:$AX$404,0)),""))</f>
        <v/>
      </c>
      <c r="E189" s="25" t="str">
        <f t="array" ref="E189">IF($A189="","",IFERROR(INDEX('04_Property_Economics'!$I$5:$I$404,MATCH($A189,'04_Property_Economics'!$AX$5:$AX$404,0)),""))</f>
        <v/>
      </c>
      <c r="F189" s="25" t="str">
        <f t="array" ref="F189">IF($A189="","",IFERROR(INDEX('04_Property_Economics'!$J$5:$J$404,MATCH($A189,'04_Property_Economics'!$AX$5:$AX$404,0)),""))</f>
        <v/>
      </c>
      <c r="G189" s="26" t="str">
        <f t="array" ref="G189">IF($A189="","",IFERROR(INDEX('04_Property_Economics'!$AC$5:$AC$404,MATCH($A189,'04_Property_Economics'!$AX$5:$AX$404,0)),""))</f>
        <v/>
      </c>
      <c r="H189" s="24" t="str">
        <f t="array" ref="H189">IF($A189="","",IFERROR(INDEX('04_Property_Economics'!$AD$5:$AD$404,MATCH($A189,'04_Property_Economics'!$AX$5:$AX$404,0)),""))</f>
        <v/>
      </c>
      <c r="I189" s="24" t="str">
        <f t="array" ref="I189">IF($A189="","",IFERROR(INDEX('04_Property_Economics'!$AH$5:$AH$404,MATCH($A189,'04_Property_Economics'!$AX$5:$AX$404,0)),""))</f>
        <v/>
      </c>
      <c r="J189" s="24" t="str">
        <f t="array" ref="J189">IF($A189="","",IFERROR(INDEX('04_Property_Economics'!$AI$5:$AI$404,MATCH($A189,'04_Property_Economics'!$AX$5:$AX$404,0)),""))</f>
        <v/>
      </c>
      <c r="K189" s="24" t="str">
        <f t="array" ref="K189">IF($A189="","",IFERROR(INDEX('04_Property_Economics'!$AJ$5:$AJ$404,MATCH($A189,'04_Property_Economics'!$AX$5:$AX$404,0)),""))</f>
        <v/>
      </c>
      <c r="L189" s="24" t="str">
        <f t="array" ref="L189">IF($A189="","",IFERROR(INDEX('04_Property_Economics'!$AF$5:$AF$404,MATCH($A189,'04_Property_Economics'!$AX$5:$AX$404,0)),""))</f>
        <v/>
      </c>
      <c r="M189" s="24" t="str">
        <f t="array" ref="M189">IF($A189="","",IFERROR(INDEX('04_Property_Economics'!$U$5:$U$404,MATCH($A189,'04_Property_Economics'!$AX$5:$AX$404,0)),""))</f>
        <v/>
      </c>
      <c r="N189" s="24" t="str">
        <f t="array" ref="N189">IF($A189="","",IFERROR(INDEX('04_Property_Economics'!$W$5:$W$404,MATCH($A189,'04_Property_Economics'!$AX$5:$AX$404,0)),""))</f>
        <v/>
      </c>
      <c r="O189" s="24" t="str">
        <f t="shared" si="2"/>
        <v/>
      </c>
      <c r="P189" s="24" t="str">
        <f t="array" ref="P189">IF($A189="","",IFERROR(INDEX('04_Property_Economics'!$S$5:$S$404,MATCH($A189,'04_Property_Economics'!$AX$5:$AX$404,0)),""))</f>
        <v/>
      </c>
      <c r="Q189" s="24" t="str">
        <f t="array" ref="Q189">IF($A189="","",IFERROR(INDEX('04_Property_Economics'!$AQ$5:$AQ$404,MATCH($A189,'04_Property_Economics'!$AX$5:$AX$404,0)),""))</f>
        <v/>
      </c>
      <c r="R189" s="27" t="str">
        <f t="array" ref="R189">IF($A189="","",IFERROR(INDEX('04_Property_Economics'!$AR$5:$AR$404,MATCH($A189,'04_Property_Economics'!$AX$5:$AX$404,0)),""))</f>
        <v/>
      </c>
      <c r="S189" s="2" t="str">
        <f t="array" ref="S189">IF($A189="","",IFERROR(INDEX('04_Property_Economics'!$AS$5:$AS$404,MATCH($A189,'04_Property_Economics'!$AX$5:$AX$404,0)),""))</f>
        <v/>
      </c>
      <c r="T189" s="2" t="str">
        <f t="array" ref="T189">IF($A189="","",IFERROR(INDEX('04_Property_Economics'!$AZ$5:$AZ$404,MATCH($A189,'04_Property_Economics'!$AX$5:$AX$404,0)),""))</f>
        <v/>
      </c>
    </row>
    <row r="190" ht="15.75" customHeight="1">
      <c r="A190" s="2" t="str">
        <f t="shared" si="1"/>
        <v/>
      </c>
      <c r="B190" s="2" t="str">
        <f t="array" ref="B190">IF($A190="","",IFERROR(INDEX('04_Property_Economics'!$B$5:$B$404,MATCH($A190,'04_Property_Economics'!$AX$5:$AX$404,0)),""))</f>
        <v/>
      </c>
      <c r="C190" s="2" t="str">
        <f t="array" ref="C190">IF($A190="","",IFERROR(INDEX('04_Property_Economics'!$C$5:$C$404,MATCH($A190,'04_Property_Economics'!$AX$5:$AX$404,0)),""))</f>
        <v/>
      </c>
      <c r="D190" s="24" t="str">
        <f t="array" ref="D190">IF($A190="","",IFERROR(INDEX('04_Property_Economics'!$H$5:$H$404,MATCH($A190,'04_Property_Economics'!$AX$5:$AX$404,0)),""))</f>
        <v/>
      </c>
      <c r="E190" s="25" t="str">
        <f t="array" ref="E190">IF($A190="","",IFERROR(INDEX('04_Property_Economics'!$I$5:$I$404,MATCH($A190,'04_Property_Economics'!$AX$5:$AX$404,0)),""))</f>
        <v/>
      </c>
      <c r="F190" s="25" t="str">
        <f t="array" ref="F190">IF($A190="","",IFERROR(INDEX('04_Property_Economics'!$J$5:$J$404,MATCH($A190,'04_Property_Economics'!$AX$5:$AX$404,0)),""))</f>
        <v/>
      </c>
      <c r="G190" s="26" t="str">
        <f t="array" ref="G190">IF($A190="","",IFERROR(INDEX('04_Property_Economics'!$AC$5:$AC$404,MATCH($A190,'04_Property_Economics'!$AX$5:$AX$404,0)),""))</f>
        <v/>
      </c>
      <c r="H190" s="24" t="str">
        <f t="array" ref="H190">IF($A190="","",IFERROR(INDEX('04_Property_Economics'!$AD$5:$AD$404,MATCH($A190,'04_Property_Economics'!$AX$5:$AX$404,0)),""))</f>
        <v/>
      </c>
      <c r="I190" s="24" t="str">
        <f t="array" ref="I190">IF($A190="","",IFERROR(INDEX('04_Property_Economics'!$AH$5:$AH$404,MATCH($A190,'04_Property_Economics'!$AX$5:$AX$404,0)),""))</f>
        <v/>
      </c>
      <c r="J190" s="24" t="str">
        <f t="array" ref="J190">IF($A190="","",IFERROR(INDEX('04_Property_Economics'!$AI$5:$AI$404,MATCH($A190,'04_Property_Economics'!$AX$5:$AX$404,0)),""))</f>
        <v/>
      </c>
      <c r="K190" s="24" t="str">
        <f t="array" ref="K190">IF($A190="","",IFERROR(INDEX('04_Property_Economics'!$AJ$5:$AJ$404,MATCH($A190,'04_Property_Economics'!$AX$5:$AX$404,0)),""))</f>
        <v/>
      </c>
      <c r="L190" s="24" t="str">
        <f t="array" ref="L190">IF($A190="","",IFERROR(INDEX('04_Property_Economics'!$AF$5:$AF$404,MATCH($A190,'04_Property_Economics'!$AX$5:$AX$404,0)),""))</f>
        <v/>
      </c>
      <c r="M190" s="24" t="str">
        <f t="array" ref="M190">IF($A190="","",IFERROR(INDEX('04_Property_Economics'!$U$5:$U$404,MATCH($A190,'04_Property_Economics'!$AX$5:$AX$404,0)),""))</f>
        <v/>
      </c>
      <c r="N190" s="24" t="str">
        <f t="array" ref="N190">IF($A190="","",IFERROR(INDEX('04_Property_Economics'!$W$5:$W$404,MATCH($A190,'04_Property_Economics'!$AX$5:$AX$404,0)),""))</f>
        <v/>
      </c>
      <c r="O190" s="24" t="str">
        <f t="shared" si="2"/>
        <v/>
      </c>
      <c r="P190" s="24" t="str">
        <f t="array" ref="P190">IF($A190="","",IFERROR(INDEX('04_Property_Economics'!$S$5:$S$404,MATCH($A190,'04_Property_Economics'!$AX$5:$AX$404,0)),""))</f>
        <v/>
      </c>
      <c r="Q190" s="24" t="str">
        <f t="array" ref="Q190">IF($A190="","",IFERROR(INDEX('04_Property_Economics'!$AQ$5:$AQ$404,MATCH($A190,'04_Property_Economics'!$AX$5:$AX$404,0)),""))</f>
        <v/>
      </c>
      <c r="R190" s="27" t="str">
        <f t="array" ref="R190">IF($A190="","",IFERROR(INDEX('04_Property_Economics'!$AR$5:$AR$404,MATCH($A190,'04_Property_Economics'!$AX$5:$AX$404,0)),""))</f>
        <v/>
      </c>
      <c r="S190" s="2" t="str">
        <f t="array" ref="S190">IF($A190="","",IFERROR(INDEX('04_Property_Economics'!$AS$5:$AS$404,MATCH($A190,'04_Property_Economics'!$AX$5:$AX$404,0)),""))</f>
        <v/>
      </c>
      <c r="T190" s="2" t="str">
        <f t="array" ref="T190">IF($A190="","",IFERROR(INDEX('04_Property_Economics'!$AZ$5:$AZ$404,MATCH($A190,'04_Property_Economics'!$AX$5:$AX$404,0)),""))</f>
        <v/>
      </c>
    </row>
    <row r="191" ht="15.75" customHeight="1">
      <c r="A191" s="2" t="str">
        <f t="shared" si="1"/>
        <v/>
      </c>
      <c r="B191" s="2" t="str">
        <f t="array" ref="B191">IF($A191="","",IFERROR(INDEX('04_Property_Economics'!$B$5:$B$404,MATCH($A191,'04_Property_Economics'!$AX$5:$AX$404,0)),""))</f>
        <v/>
      </c>
      <c r="C191" s="2" t="str">
        <f t="array" ref="C191">IF($A191="","",IFERROR(INDEX('04_Property_Economics'!$C$5:$C$404,MATCH($A191,'04_Property_Economics'!$AX$5:$AX$404,0)),""))</f>
        <v/>
      </c>
      <c r="D191" s="24" t="str">
        <f t="array" ref="D191">IF($A191="","",IFERROR(INDEX('04_Property_Economics'!$H$5:$H$404,MATCH($A191,'04_Property_Economics'!$AX$5:$AX$404,0)),""))</f>
        <v/>
      </c>
      <c r="E191" s="25" t="str">
        <f t="array" ref="E191">IF($A191="","",IFERROR(INDEX('04_Property_Economics'!$I$5:$I$404,MATCH($A191,'04_Property_Economics'!$AX$5:$AX$404,0)),""))</f>
        <v/>
      </c>
      <c r="F191" s="25" t="str">
        <f t="array" ref="F191">IF($A191="","",IFERROR(INDEX('04_Property_Economics'!$J$5:$J$404,MATCH($A191,'04_Property_Economics'!$AX$5:$AX$404,0)),""))</f>
        <v/>
      </c>
      <c r="G191" s="26" t="str">
        <f t="array" ref="G191">IF($A191="","",IFERROR(INDEX('04_Property_Economics'!$AC$5:$AC$404,MATCH($A191,'04_Property_Economics'!$AX$5:$AX$404,0)),""))</f>
        <v/>
      </c>
      <c r="H191" s="24" t="str">
        <f t="array" ref="H191">IF($A191="","",IFERROR(INDEX('04_Property_Economics'!$AD$5:$AD$404,MATCH($A191,'04_Property_Economics'!$AX$5:$AX$404,0)),""))</f>
        <v/>
      </c>
      <c r="I191" s="24" t="str">
        <f t="array" ref="I191">IF($A191="","",IFERROR(INDEX('04_Property_Economics'!$AH$5:$AH$404,MATCH($A191,'04_Property_Economics'!$AX$5:$AX$404,0)),""))</f>
        <v/>
      </c>
      <c r="J191" s="24" t="str">
        <f t="array" ref="J191">IF($A191="","",IFERROR(INDEX('04_Property_Economics'!$AI$5:$AI$404,MATCH($A191,'04_Property_Economics'!$AX$5:$AX$404,0)),""))</f>
        <v/>
      </c>
      <c r="K191" s="24" t="str">
        <f t="array" ref="K191">IF($A191="","",IFERROR(INDEX('04_Property_Economics'!$AJ$5:$AJ$404,MATCH($A191,'04_Property_Economics'!$AX$5:$AX$404,0)),""))</f>
        <v/>
      </c>
      <c r="L191" s="24" t="str">
        <f t="array" ref="L191">IF($A191="","",IFERROR(INDEX('04_Property_Economics'!$AF$5:$AF$404,MATCH($A191,'04_Property_Economics'!$AX$5:$AX$404,0)),""))</f>
        <v/>
      </c>
      <c r="M191" s="24" t="str">
        <f t="array" ref="M191">IF($A191="","",IFERROR(INDEX('04_Property_Economics'!$U$5:$U$404,MATCH($A191,'04_Property_Economics'!$AX$5:$AX$404,0)),""))</f>
        <v/>
      </c>
      <c r="N191" s="24" t="str">
        <f t="array" ref="N191">IF($A191="","",IFERROR(INDEX('04_Property_Economics'!$W$5:$W$404,MATCH($A191,'04_Property_Economics'!$AX$5:$AX$404,0)),""))</f>
        <v/>
      </c>
      <c r="O191" s="24" t="str">
        <f t="shared" si="2"/>
        <v/>
      </c>
      <c r="P191" s="24" t="str">
        <f t="array" ref="P191">IF($A191="","",IFERROR(INDEX('04_Property_Economics'!$S$5:$S$404,MATCH($A191,'04_Property_Economics'!$AX$5:$AX$404,0)),""))</f>
        <v/>
      </c>
      <c r="Q191" s="24" t="str">
        <f t="array" ref="Q191">IF($A191="","",IFERROR(INDEX('04_Property_Economics'!$AQ$5:$AQ$404,MATCH($A191,'04_Property_Economics'!$AX$5:$AX$404,0)),""))</f>
        <v/>
      </c>
      <c r="R191" s="27" t="str">
        <f t="array" ref="R191">IF($A191="","",IFERROR(INDEX('04_Property_Economics'!$AR$5:$AR$404,MATCH($A191,'04_Property_Economics'!$AX$5:$AX$404,0)),""))</f>
        <v/>
      </c>
      <c r="S191" s="2" t="str">
        <f t="array" ref="S191">IF($A191="","",IFERROR(INDEX('04_Property_Economics'!$AS$5:$AS$404,MATCH($A191,'04_Property_Economics'!$AX$5:$AX$404,0)),""))</f>
        <v/>
      </c>
      <c r="T191" s="2" t="str">
        <f t="array" ref="T191">IF($A191="","",IFERROR(INDEX('04_Property_Economics'!$AZ$5:$AZ$404,MATCH($A191,'04_Property_Economics'!$AX$5:$AX$404,0)),""))</f>
        <v/>
      </c>
    </row>
    <row r="192" ht="15.75" customHeight="1">
      <c r="A192" s="2" t="str">
        <f t="shared" si="1"/>
        <v/>
      </c>
      <c r="B192" s="2" t="str">
        <f t="array" ref="B192">IF($A192="","",IFERROR(INDEX('04_Property_Economics'!$B$5:$B$404,MATCH($A192,'04_Property_Economics'!$AX$5:$AX$404,0)),""))</f>
        <v/>
      </c>
      <c r="C192" s="2" t="str">
        <f t="array" ref="C192">IF($A192="","",IFERROR(INDEX('04_Property_Economics'!$C$5:$C$404,MATCH($A192,'04_Property_Economics'!$AX$5:$AX$404,0)),""))</f>
        <v/>
      </c>
      <c r="D192" s="24" t="str">
        <f t="array" ref="D192">IF($A192="","",IFERROR(INDEX('04_Property_Economics'!$H$5:$H$404,MATCH($A192,'04_Property_Economics'!$AX$5:$AX$404,0)),""))</f>
        <v/>
      </c>
      <c r="E192" s="25" t="str">
        <f t="array" ref="E192">IF($A192="","",IFERROR(INDEX('04_Property_Economics'!$I$5:$I$404,MATCH($A192,'04_Property_Economics'!$AX$5:$AX$404,0)),""))</f>
        <v/>
      </c>
      <c r="F192" s="25" t="str">
        <f t="array" ref="F192">IF($A192="","",IFERROR(INDEX('04_Property_Economics'!$J$5:$J$404,MATCH($A192,'04_Property_Economics'!$AX$5:$AX$404,0)),""))</f>
        <v/>
      </c>
      <c r="G192" s="26" t="str">
        <f t="array" ref="G192">IF($A192="","",IFERROR(INDEX('04_Property_Economics'!$AC$5:$AC$404,MATCH($A192,'04_Property_Economics'!$AX$5:$AX$404,0)),""))</f>
        <v/>
      </c>
      <c r="H192" s="24" t="str">
        <f t="array" ref="H192">IF($A192="","",IFERROR(INDEX('04_Property_Economics'!$AD$5:$AD$404,MATCH($A192,'04_Property_Economics'!$AX$5:$AX$404,0)),""))</f>
        <v/>
      </c>
      <c r="I192" s="24" t="str">
        <f t="array" ref="I192">IF($A192="","",IFERROR(INDEX('04_Property_Economics'!$AH$5:$AH$404,MATCH($A192,'04_Property_Economics'!$AX$5:$AX$404,0)),""))</f>
        <v/>
      </c>
      <c r="J192" s="24" t="str">
        <f t="array" ref="J192">IF($A192="","",IFERROR(INDEX('04_Property_Economics'!$AI$5:$AI$404,MATCH($A192,'04_Property_Economics'!$AX$5:$AX$404,0)),""))</f>
        <v/>
      </c>
      <c r="K192" s="24" t="str">
        <f t="array" ref="K192">IF($A192="","",IFERROR(INDEX('04_Property_Economics'!$AJ$5:$AJ$404,MATCH($A192,'04_Property_Economics'!$AX$5:$AX$404,0)),""))</f>
        <v/>
      </c>
      <c r="L192" s="24" t="str">
        <f t="array" ref="L192">IF($A192="","",IFERROR(INDEX('04_Property_Economics'!$AF$5:$AF$404,MATCH($A192,'04_Property_Economics'!$AX$5:$AX$404,0)),""))</f>
        <v/>
      </c>
      <c r="M192" s="24" t="str">
        <f t="array" ref="M192">IF($A192="","",IFERROR(INDEX('04_Property_Economics'!$U$5:$U$404,MATCH($A192,'04_Property_Economics'!$AX$5:$AX$404,0)),""))</f>
        <v/>
      </c>
      <c r="N192" s="24" t="str">
        <f t="array" ref="N192">IF($A192="","",IFERROR(INDEX('04_Property_Economics'!$W$5:$W$404,MATCH($A192,'04_Property_Economics'!$AX$5:$AX$404,0)),""))</f>
        <v/>
      </c>
      <c r="O192" s="24" t="str">
        <f t="shared" si="2"/>
        <v/>
      </c>
      <c r="P192" s="24" t="str">
        <f t="array" ref="P192">IF($A192="","",IFERROR(INDEX('04_Property_Economics'!$S$5:$S$404,MATCH($A192,'04_Property_Economics'!$AX$5:$AX$404,0)),""))</f>
        <v/>
      </c>
      <c r="Q192" s="24" t="str">
        <f t="array" ref="Q192">IF($A192="","",IFERROR(INDEX('04_Property_Economics'!$AQ$5:$AQ$404,MATCH($A192,'04_Property_Economics'!$AX$5:$AX$404,0)),""))</f>
        <v/>
      </c>
      <c r="R192" s="27" t="str">
        <f t="array" ref="R192">IF($A192="","",IFERROR(INDEX('04_Property_Economics'!$AR$5:$AR$404,MATCH($A192,'04_Property_Economics'!$AX$5:$AX$404,0)),""))</f>
        <v/>
      </c>
      <c r="S192" s="2" t="str">
        <f t="array" ref="S192">IF($A192="","",IFERROR(INDEX('04_Property_Economics'!$AS$5:$AS$404,MATCH($A192,'04_Property_Economics'!$AX$5:$AX$404,0)),""))</f>
        <v/>
      </c>
      <c r="T192" s="2" t="str">
        <f t="array" ref="T192">IF($A192="","",IFERROR(INDEX('04_Property_Economics'!$AZ$5:$AZ$404,MATCH($A192,'04_Property_Economics'!$AX$5:$AX$404,0)),""))</f>
        <v/>
      </c>
    </row>
    <row r="193" ht="15.75" customHeight="1">
      <c r="A193" s="2" t="str">
        <f t="shared" si="1"/>
        <v/>
      </c>
      <c r="B193" s="2" t="str">
        <f t="array" ref="B193">IF($A193="","",IFERROR(INDEX('04_Property_Economics'!$B$5:$B$404,MATCH($A193,'04_Property_Economics'!$AX$5:$AX$404,0)),""))</f>
        <v/>
      </c>
      <c r="C193" s="2" t="str">
        <f t="array" ref="C193">IF($A193="","",IFERROR(INDEX('04_Property_Economics'!$C$5:$C$404,MATCH($A193,'04_Property_Economics'!$AX$5:$AX$404,0)),""))</f>
        <v/>
      </c>
      <c r="D193" s="24" t="str">
        <f t="array" ref="D193">IF($A193="","",IFERROR(INDEX('04_Property_Economics'!$H$5:$H$404,MATCH($A193,'04_Property_Economics'!$AX$5:$AX$404,0)),""))</f>
        <v/>
      </c>
      <c r="E193" s="25" t="str">
        <f t="array" ref="E193">IF($A193="","",IFERROR(INDEX('04_Property_Economics'!$I$5:$I$404,MATCH($A193,'04_Property_Economics'!$AX$5:$AX$404,0)),""))</f>
        <v/>
      </c>
      <c r="F193" s="25" t="str">
        <f t="array" ref="F193">IF($A193="","",IFERROR(INDEX('04_Property_Economics'!$J$5:$J$404,MATCH($A193,'04_Property_Economics'!$AX$5:$AX$404,0)),""))</f>
        <v/>
      </c>
      <c r="G193" s="26" t="str">
        <f t="array" ref="G193">IF($A193="","",IFERROR(INDEX('04_Property_Economics'!$AC$5:$AC$404,MATCH($A193,'04_Property_Economics'!$AX$5:$AX$404,0)),""))</f>
        <v/>
      </c>
      <c r="H193" s="24" t="str">
        <f t="array" ref="H193">IF($A193="","",IFERROR(INDEX('04_Property_Economics'!$AD$5:$AD$404,MATCH($A193,'04_Property_Economics'!$AX$5:$AX$404,0)),""))</f>
        <v/>
      </c>
      <c r="I193" s="24" t="str">
        <f t="array" ref="I193">IF($A193="","",IFERROR(INDEX('04_Property_Economics'!$AH$5:$AH$404,MATCH($A193,'04_Property_Economics'!$AX$5:$AX$404,0)),""))</f>
        <v/>
      </c>
      <c r="J193" s="24" t="str">
        <f t="array" ref="J193">IF($A193="","",IFERROR(INDEX('04_Property_Economics'!$AI$5:$AI$404,MATCH($A193,'04_Property_Economics'!$AX$5:$AX$404,0)),""))</f>
        <v/>
      </c>
      <c r="K193" s="24" t="str">
        <f t="array" ref="K193">IF($A193="","",IFERROR(INDEX('04_Property_Economics'!$AJ$5:$AJ$404,MATCH($A193,'04_Property_Economics'!$AX$5:$AX$404,0)),""))</f>
        <v/>
      </c>
      <c r="L193" s="24" t="str">
        <f t="array" ref="L193">IF($A193="","",IFERROR(INDEX('04_Property_Economics'!$AF$5:$AF$404,MATCH($A193,'04_Property_Economics'!$AX$5:$AX$404,0)),""))</f>
        <v/>
      </c>
      <c r="M193" s="24" t="str">
        <f t="array" ref="M193">IF($A193="","",IFERROR(INDEX('04_Property_Economics'!$U$5:$U$404,MATCH($A193,'04_Property_Economics'!$AX$5:$AX$404,0)),""))</f>
        <v/>
      </c>
      <c r="N193" s="24" t="str">
        <f t="array" ref="N193">IF($A193="","",IFERROR(INDEX('04_Property_Economics'!$W$5:$W$404,MATCH($A193,'04_Property_Economics'!$AX$5:$AX$404,0)),""))</f>
        <v/>
      </c>
      <c r="O193" s="24" t="str">
        <f t="shared" si="2"/>
        <v/>
      </c>
      <c r="P193" s="24" t="str">
        <f t="array" ref="P193">IF($A193="","",IFERROR(INDEX('04_Property_Economics'!$S$5:$S$404,MATCH($A193,'04_Property_Economics'!$AX$5:$AX$404,0)),""))</f>
        <v/>
      </c>
      <c r="Q193" s="24" t="str">
        <f t="array" ref="Q193">IF($A193="","",IFERROR(INDEX('04_Property_Economics'!$AQ$5:$AQ$404,MATCH($A193,'04_Property_Economics'!$AX$5:$AX$404,0)),""))</f>
        <v/>
      </c>
      <c r="R193" s="27" t="str">
        <f t="array" ref="R193">IF($A193="","",IFERROR(INDEX('04_Property_Economics'!$AR$5:$AR$404,MATCH($A193,'04_Property_Economics'!$AX$5:$AX$404,0)),""))</f>
        <v/>
      </c>
      <c r="S193" s="2" t="str">
        <f t="array" ref="S193">IF($A193="","",IFERROR(INDEX('04_Property_Economics'!$AS$5:$AS$404,MATCH($A193,'04_Property_Economics'!$AX$5:$AX$404,0)),""))</f>
        <v/>
      </c>
      <c r="T193" s="2" t="str">
        <f t="array" ref="T193">IF($A193="","",IFERROR(INDEX('04_Property_Economics'!$AZ$5:$AZ$404,MATCH($A193,'04_Property_Economics'!$AX$5:$AX$404,0)),""))</f>
        <v/>
      </c>
    </row>
    <row r="194" ht="15.75" customHeight="1">
      <c r="A194" s="2" t="str">
        <f t="shared" si="1"/>
        <v/>
      </c>
      <c r="B194" s="2" t="str">
        <f t="array" ref="B194">IF($A194="","",IFERROR(INDEX('04_Property_Economics'!$B$5:$B$404,MATCH($A194,'04_Property_Economics'!$AX$5:$AX$404,0)),""))</f>
        <v/>
      </c>
      <c r="C194" s="2" t="str">
        <f t="array" ref="C194">IF($A194="","",IFERROR(INDEX('04_Property_Economics'!$C$5:$C$404,MATCH($A194,'04_Property_Economics'!$AX$5:$AX$404,0)),""))</f>
        <v/>
      </c>
      <c r="D194" s="24" t="str">
        <f t="array" ref="D194">IF($A194="","",IFERROR(INDEX('04_Property_Economics'!$H$5:$H$404,MATCH($A194,'04_Property_Economics'!$AX$5:$AX$404,0)),""))</f>
        <v/>
      </c>
      <c r="E194" s="25" t="str">
        <f t="array" ref="E194">IF($A194="","",IFERROR(INDEX('04_Property_Economics'!$I$5:$I$404,MATCH($A194,'04_Property_Economics'!$AX$5:$AX$404,0)),""))</f>
        <v/>
      </c>
      <c r="F194" s="25" t="str">
        <f t="array" ref="F194">IF($A194="","",IFERROR(INDEX('04_Property_Economics'!$J$5:$J$404,MATCH($A194,'04_Property_Economics'!$AX$5:$AX$404,0)),""))</f>
        <v/>
      </c>
      <c r="G194" s="26" t="str">
        <f t="array" ref="G194">IF($A194="","",IFERROR(INDEX('04_Property_Economics'!$AC$5:$AC$404,MATCH($A194,'04_Property_Economics'!$AX$5:$AX$404,0)),""))</f>
        <v/>
      </c>
      <c r="H194" s="24" t="str">
        <f t="array" ref="H194">IF($A194="","",IFERROR(INDEX('04_Property_Economics'!$AD$5:$AD$404,MATCH($A194,'04_Property_Economics'!$AX$5:$AX$404,0)),""))</f>
        <v/>
      </c>
      <c r="I194" s="24" t="str">
        <f t="array" ref="I194">IF($A194="","",IFERROR(INDEX('04_Property_Economics'!$AH$5:$AH$404,MATCH($A194,'04_Property_Economics'!$AX$5:$AX$404,0)),""))</f>
        <v/>
      </c>
      <c r="J194" s="24" t="str">
        <f t="array" ref="J194">IF($A194="","",IFERROR(INDEX('04_Property_Economics'!$AI$5:$AI$404,MATCH($A194,'04_Property_Economics'!$AX$5:$AX$404,0)),""))</f>
        <v/>
      </c>
      <c r="K194" s="24" t="str">
        <f t="array" ref="K194">IF($A194="","",IFERROR(INDEX('04_Property_Economics'!$AJ$5:$AJ$404,MATCH($A194,'04_Property_Economics'!$AX$5:$AX$404,0)),""))</f>
        <v/>
      </c>
      <c r="L194" s="24" t="str">
        <f t="array" ref="L194">IF($A194="","",IFERROR(INDEX('04_Property_Economics'!$AF$5:$AF$404,MATCH($A194,'04_Property_Economics'!$AX$5:$AX$404,0)),""))</f>
        <v/>
      </c>
      <c r="M194" s="24" t="str">
        <f t="array" ref="M194">IF($A194="","",IFERROR(INDEX('04_Property_Economics'!$U$5:$U$404,MATCH($A194,'04_Property_Economics'!$AX$5:$AX$404,0)),""))</f>
        <v/>
      </c>
      <c r="N194" s="24" t="str">
        <f t="array" ref="N194">IF($A194="","",IFERROR(INDEX('04_Property_Economics'!$W$5:$W$404,MATCH($A194,'04_Property_Economics'!$AX$5:$AX$404,0)),""))</f>
        <v/>
      </c>
      <c r="O194" s="24" t="str">
        <f t="shared" si="2"/>
        <v/>
      </c>
      <c r="P194" s="24" t="str">
        <f t="array" ref="P194">IF($A194="","",IFERROR(INDEX('04_Property_Economics'!$S$5:$S$404,MATCH($A194,'04_Property_Economics'!$AX$5:$AX$404,0)),""))</f>
        <v/>
      </c>
      <c r="Q194" s="24" t="str">
        <f t="array" ref="Q194">IF($A194="","",IFERROR(INDEX('04_Property_Economics'!$AQ$5:$AQ$404,MATCH($A194,'04_Property_Economics'!$AX$5:$AX$404,0)),""))</f>
        <v/>
      </c>
      <c r="R194" s="27" t="str">
        <f t="array" ref="R194">IF($A194="","",IFERROR(INDEX('04_Property_Economics'!$AR$5:$AR$404,MATCH($A194,'04_Property_Economics'!$AX$5:$AX$404,0)),""))</f>
        <v/>
      </c>
      <c r="S194" s="2" t="str">
        <f t="array" ref="S194">IF($A194="","",IFERROR(INDEX('04_Property_Economics'!$AS$5:$AS$404,MATCH($A194,'04_Property_Economics'!$AX$5:$AX$404,0)),""))</f>
        <v/>
      </c>
      <c r="T194" s="2" t="str">
        <f t="array" ref="T194">IF($A194="","",IFERROR(INDEX('04_Property_Economics'!$AZ$5:$AZ$404,MATCH($A194,'04_Property_Economics'!$AX$5:$AX$404,0)),""))</f>
        <v/>
      </c>
    </row>
    <row r="195" ht="15.75" customHeight="1">
      <c r="A195" s="2" t="str">
        <f t="shared" si="1"/>
        <v/>
      </c>
      <c r="B195" s="2" t="str">
        <f t="array" ref="B195">IF($A195="","",IFERROR(INDEX('04_Property_Economics'!$B$5:$B$404,MATCH($A195,'04_Property_Economics'!$AX$5:$AX$404,0)),""))</f>
        <v/>
      </c>
      <c r="C195" s="2" t="str">
        <f t="array" ref="C195">IF($A195="","",IFERROR(INDEX('04_Property_Economics'!$C$5:$C$404,MATCH($A195,'04_Property_Economics'!$AX$5:$AX$404,0)),""))</f>
        <v/>
      </c>
      <c r="D195" s="24" t="str">
        <f t="array" ref="D195">IF($A195="","",IFERROR(INDEX('04_Property_Economics'!$H$5:$H$404,MATCH($A195,'04_Property_Economics'!$AX$5:$AX$404,0)),""))</f>
        <v/>
      </c>
      <c r="E195" s="25" t="str">
        <f t="array" ref="E195">IF($A195="","",IFERROR(INDEX('04_Property_Economics'!$I$5:$I$404,MATCH($A195,'04_Property_Economics'!$AX$5:$AX$404,0)),""))</f>
        <v/>
      </c>
      <c r="F195" s="25" t="str">
        <f t="array" ref="F195">IF($A195="","",IFERROR(INDEX('04_Property_Economics'!$J$5:$J$404,MATCH($A195,'04_Property_Economics'!$AX$5:$AX$404,0)),""))</f>
        <v/>
      </c>
      <c r="G195" s="26" t="str">
        <f t="array" ref="G195">IF($A195="","",IFERROR(INDEX('04_Property_Economics'!$AC$5:$AC$404,MATCH($A195,'04_Property_Economics'!$AX$5:$AX$404,0)),""))</f>
        <v/>
      </c>
      <c r="H195" s="24" t="str">
        <f t="array" ref="H195">IF($A195="","",IFERROR(INDEX('04_Property_Economics'!$AD$5:$AD$404,MATCH($A195,'04_Property_Economics'!$AX$5:$AX$404,0)),""))</f>
        <v/>
      </c>
      <c r="I195" s="24" t="str">
        <f t="array" ref="I195">IF($A195="","",IFERROR(INDEX('04_Property_Economics'!$AH$5:$AH$404,MATCH($A195,'04_Property_Economics'!$AX$5:$AX$404,0)),""))</f>
        <v/>
      </c>
      <c r="J195" s="24" t="str">
        <f t="array" ref="J195">IF($A195="","",IFERROR(INDEX('04_Property_Economics'!$AI$5:$AI$404,MATCH($A195,'04_Property_Economics'!$AX$5:$AX$404,0)),""))</f>
        <v/>
      </c>
      <c r="K195" s="24" t="str">
        <f t="array" ref="K195">IF($A195="","",IFERROR(INDEX('04_Property_Economics'!$AJ$5:$AJ$404,MATCH($A195,'04_Property_Economics'!$AX$5:$AX$404,0)),""))</f>
        <v/>
      </c>
      <c r="L195" s="24" t="str">
        <f t="array" ref="L195">IF($A195="","",IFERROR(INDEX('04_Property_Economics'!$AF$5:$AF$404,MATCH($A195,'04_Property_Economics'!$AX$5:$AX$404,0)),""))</f>
        <v/>
      </c>
      <c r="M195" s="24" t="str">
        <f t="array" ref="M195">IF($A195="","",IFERROR(INDEX('04_Property_Economics'!$U$5:$U$404,MATCH($A195,'04_Property_Economics'!$AX$5:$AX$404,0)),""))</f>
        <v/>
      </c>
      <c r="N195" s="24" t="str">
        <f t="array" ref="N195">IF($A195="","",IFERROR(INDEX('04_Property_Economics'!$W$5:$W$404,MATCH($A195,'04_Property_Economics'!$AX$5:$AX$404,0)),""))</f>
        <v/>
      </c>
      <c r="O195" s="24" t="str">
        <f t="shared" si="2"/>
        <v/>
      </c>
      <c r="P195" s="24" t="str">
        <f t="array" ref="P195">IF($A195="","",IFERROR(INDEX('04_Property_Economics'!$S$5:$S$404,MATCH($A195,'04_Property_Economics'!$AX$5:$AX$404,0)),""))</f>
        <v/>
      </c>
      <c r="Q195" s="24" t="str">
        <f t="array" ref="Q195">IF($A195="","",IFERROR(INDEX('04_Property_Economics'!$AQ$5:$AQ$404,MATCH($A195,'04_Property_Economics'!$AX$5:$AX$404,0)),""))</f>
        <v/>
      </c>
      <c r="R195" s="27" t="str">
        <f t="array" ref="R195">IF($A195="","",IFERROR(INDEX('04_Property_Economics'!$AR$5:$AR$404,MATCH($A195,'04_Property_Economics'!$AX$5:$AX$404,0)),""))</f>
        <v/>
      </c>
      <c r="S195" s="2" t="str">
        <f t="array" ref="S195">IF($A195="","",IFERROR(INDEX('04_Property_Economics'!$AS$5:$AS$404,MATCH($A195,'04_Property_Economics'!$AX$5:$AX$404,0)),""))</f>
        <v/>
      </c>
      <c r="T195" s="2" t="str">
        <f t="array" ref="T195">IF($A195="","",IFERROR(INDEX('04_Property_Economics'!$AZ$5:$AZ$404,MATCH($A195,'04_Property_Economics'!$AX$5:$AX$404,0)),""))</f>
        <v/>
      </c>
    </row>
    <row r="196" ht="15.75" customHeight="1">
      <c r="A196" s="2" t="str">
        <f t="shared" si="1"/>
        <v/>
      </c>
      <c r="B196" s="2" t="str">
        <f t="array" ref="B196">IF($A196="","",IFERROR(INDEX('04_Property_Economics'!$B$5:$B$404,MATCH($A196,'04_Property_Economics'!$AX$5:$AX$404,0)),""))</f>
        <v/>
      </c>
      <c r="C196" s="2" t="str">
        <f t="array" ref="C196">IF($A196="","",IFERROR(INDEX('04_Property_Economics'!$C$5:$C$404,MATCH($A196,'04_Property_Economics'!$AX$5:$AX$404,0)),""))</f>
        <v/>
      </c>
      <c r="D196" s="24" t="str">
        <f t="array" ref="D196">IF($A196="","",IFERROR(INDEX('04_Property_Economics'!$H$5:$H$404,MATCH($A196,'04_Property_Economics'!$AX$5:$AX$404,0)),""))</f>
        <v/>
      </c>
      <c r="E196" s="25" t="str">
        <f t="array" ref="E196">IF($A196="","",IFERROR(INDEX('04_Property_Economics'!$I$5:$I$404,MATCH($A196,'04_Property_Economics'!$AX$5:$AX$404,0)),""))</f>
        <v/>
      </c>
      <c r="F196" s="25" t="str">
        <f t="array" ref="F196">IF($A196="","",IFERROR(INDEX('04_Property_Economics'!$J$5:$J$404,MATCH($A196,'04_Property_Economics'!$AX$5:$AX$404,0)),""))</f>
        <v/>
      </c>
      <c r="G196" s="26" t="str">
        <f t="array" ref="G196">IF($A196="","",IFERROR(INDEX('04_Property_Economics'!$AC$5:$AC$404,MATCH($A196,'04_Property_Economics'!$AX$5:$AX$404,0)),""))</f>
        <v/>
      </c>
      <c r="H196" s="24" t="str">
        <f t="array" ref="H196">IF($A196="","",IFERROR(INDEX('04_Property_Economics'!$AD$5:$AD$404,MATCH($A196,'04_Property_Economics'!$AX$5:$AX$404,0)),""))</f>
        <v/>
      </c>
      <c r="I196" s="24" t="str">
        <f t="array" ref="I196">IF($A196="","",IFERROR(INDEX('04_Property_Economics'!$AH$5:$AH$404,MATCH($A196,'04_Property_Economics'!$AX$5:$AX$404,0)),""))</f>
        <v/>
      </c>
      <c r="J196" s="24" t="str">
        <f t="array" ref="J196">IF($A196="","",IFERROR(INDEX('04_Property_Economics'!$AI$5:$AI$404,MATCH($A196,'04_Property_Economics'!$AX$5:$AX$404,0)),""))</f>
        <v/>
      </c>
      <c r="K196" s="24" t="str">
        <f t="array" ref="K196">IF($A196="","",IFERROR(INDEX('04_Property_Economics'!$AJ$5:$AJ$404,MATCH($A196,'04_Property_Economics'!$AX$5:$AX$404,0)),""))</f>
        <v/>
      </c>
      <c r="L196" s="24" t="str">
        <f t="array" ref="L196">IF($A196="","",IFERROR(INDEX('04_Property_Economics'!$AF$5:$AF$404,MATCH($A196,'04_Property_Economics'!$AX$5:$AX$404,0)),""))</f>
        <v/>
      </c>
      <c r="M196" s="24" t="str">
        <f t="array" ref="M196">IF($A196="","",IFERROR(INDEX('04_Property_Economics'!$U$5:$U$404,MATCH($A196,'04_Property_Economics'!$AX$5:$AX$404,0)),""))</f>
        <v/>
      </c>
      <c r="N196" s="24" t="str">
        <f t="array" ref="N196">IF($A196="","",IFERROR(INDEX('04_Property_Economics'!$W$5:$W$404,MATCH($A196,'04_Property_Economics'!$AX$5:$AX$404,0)),""))</f>
        <v/>
      </c>
      <c r="O196" s="24" t="str">
        <f t="shared" si="2"/>
        <v/>
      </c>
      <c r="P196" s="24" t="str">
        <f t="array" ref="P196">IF($A196="","",IFERROR(INDEX('04_Property_Economics'!$S$5:$S$404,MATCH($A196,'04_Property_Economics'!$AX$5:$AX$404,0)),""))</f>
        <v/>
      </c>
      <c r="Q196" s="24" t="str">
        <f t="array" ref="Q196">IF($A196="","",IFERROR(INDEX('04_Property_Economics'!$AQ$5:$AQ$404,MATCH($A196,'04_Property_Economics'!$AX$5:$AX$404,0)),""))</f>
        <v/>
      </c>
      <c r="R196" s="27" t="str">
        <f t="array" ref="R196">IF($A196="","",IFERROR(INDEX('04_Property_Economics'!$AR$5:$AR$404,MATCH($A196,'04_Property_Economics'!$AX$5:$AX$404,0)),""))</f>
        <v/>
      </c>
      <c r="S196" s="2" t="str">
        <f t="array" ref="S196">IF($A196="","",IFERROR(INDEX('04_Property_Economics'!$AS$5:$AS$404,MATCH($A196,'04_Property_Economics'!$AX$5:$AX$404,0)),""))</f>
        <v/>
      </c>
      <c r="T196" s="2" t="str">
        <f t="array" ref="T196">IF($A196="","",IFERROR(INDEX('04_Property_Economics'!$AZ$5:$AZ$404,MATCH($A196,'04_Property_Economics'!$AX$5:$AX$404,0)),""))</f>
        <v/>
      </c>
    </row>
    <row r="197" ht="15.75" customHeight="1">
      <c r="A197" s="2" t="str">
        <f t="shared" si="1"/>
        <v/>
      </c>
      <c r="B197" s="2" t="str">
        <f t="array" ref="B197">IF($A197="","",IFERROR(INDEX('04_Property_Economics'!$B$5:$B$404,MATCH($A197,'04_Property_Economics'!$AX$5:$AX$404,0)),""))</f>
        <v/>
      </c>
      <c r="C197" s="2" t="str">
        <f t="array" ref="C197">IF($A197="","",IFERROR(INDEX('04_Property_Economics'!$C$5:$C$404,MATCH($A197,'04_Property_Economics'!$AX$5:$AX$404,0)),""))</f>
        <v/>
      </c>
      <c r="D197" s="24" t="str">
        <f t="array" ref="D197">IF($A197="","",IFERROR(INDEX('04_Property_Economics'!$H$5:$H$404,MATCH($A197,'04_Property_Economics'!$AX$5:$AX$404,0)),""))</f>
        <v/>
      </c>
      <c r="E197" s="25" t="str">
        <f t="array" ref="E197">IF($A197="","",IFERROR(INDEX('04_Property_Economics'!$I$5:$I$404,MATCH($A197,'04_Property_Economics'!$AX$5:$AX$404,0)),""))</f>
        <v/>
      </c>
      <c r="F197" s="25" t="str">
        <f t="array" ref="F197">IF($A197="","",IFERROR(INDEX('04_Property_Economics'!$J$5:$J$404,MATCH($A197,'04_Property_Economics'!$AX$5:$AX$404,0)),""))</f>
        <v/>
      </c>
      <c r="G197" s="26" t="str">
        <f t="array" ref="G197">IF($A197="","",IFERROR(INDEX('04_Property_Economics'!$AC$5:$AC$404,MATCH($A197,'04_Property_Economics'!$AX$5:$AX$404,0)),""))</f>
        <v/>
      </c>
      <c r="H197" s="24" t="str">
        <f t="array" ref="H197">IF($A197="","",IFERROR(INDEX('04_Property_Economics'!$AD$5:$AD$404,MATCH($A197,'04_Property_Economics'!$AX$5:$AX$404,0)),""))</f>
        <v/>
      </c>
      <c r="I197" s="24" t="str">
        <f t="array" ref="I197">IF($A197="","",IFERROR(INDEX('04_Property_Economics'!$AH$5:$AH$404,MATCH($A197,'04_Property_Economics'!$AX$5:$AX$404,0)),""))</f>
        <v/>
      </c>
      <c r="J197" s="24" t="str">
        <f t="array" ref="J197">IF($A197="","",IFERROR(INDEX('04_Property_Economics'!$AI$5:$AI$404,MATCH($A197,'04_Property_Economics'!$AX$5:$AX$404,0)),""))</f>
        <v/>
      </c>
      <c r="K197" s="24" t="str">
        <f t="array" ref="K197">IF($A197="","",IFERROR(INDEX('04_Property_Economics'!$AJ$5:$AJ$404,MATCH($A197,'04_Property_Economics'!$AX$5:$AX$404,0)),""))</f>
        <v/>
      </c>
      <c r="L197" s="24" t="str">
        <f t="array" ref="L197">IF($A197="","",IFERROR(INDEX('04_Property_Economics'!$AF$5:$AF$404,MATCH($A197,'04_Property_Economics'!$AX$5:$AX$404,0)),""))</f>
        <v/>
      </c>
      <c r="M197" s="24" t="str">
        <f t="array" ref="M197">IF($A197="","",IFERROR(INDEX('04_Property_Economics'!$U$5:$U$404,MATCH($A197,'04_Property_Economics'!$AX$5:$AX$404,0)),""))</f>
        <v/>
      </c>
      <c r="N197" s="24" t="str">
        <f t="array" ref="N197">IF($A197="","",IFERROR(INDEX('04_Property_Economics'!$W$5:$W$404,MATCH($A197,'04_Property_Economics'!$AX$5:$AX$404,0)),""))</f>
        <v/>
      </c>
      <c r="O197" s="24" t="str">
        <f t="shared" si="2"/>
        <v/>
      </c>
      <c r="P197" s="24" t="str">
        <f t="array" ref="P197">IF($A197="","",IFERROR(INDEX('04_Property_Economics'!$S$5:$S$404,MATCH($A197,'04_Property_Economics'!$AX$5:$AX$404,0)),""))</f>
        <v/>
      </c>
      <c r="Q197" s="24" t="str">
        <f t="array" ref="Q197">IF($A197="","",IFERROR(INDEX('04_Property_Economics'!$AQ$5:$AQ$404,MATCH($A197,'04_Property_Economics'!$AX$5:$AX$404,0)),""))</f>
        <v/>
      </c>
      <c r="R197" s="27" t="str">
        <f t="array" ref="R197">IF($A197="","",IFERROR(INDEX('04_Property_Economics'!$AR$5:$AR$404,MATCH($A197,'04_Property_Economics'!$AX$5:$AX$404,0)),""))</f>
        <v/>
      </c>
      <c r="S197" s="2" t="str">
        <f t="array" ref="S197">IF($A197="","",IFERROR(INDEX('04_Property_Economics'!$AS$5:$AS$404,MATCH($A197,'04_Property_Economics'!$AX$5:$AX$404,0)),""))</f>
        <v/>
      </c>
      <c r="T197" s="2" t="str">
        <f t="array" ref="T197">IF($A197="","",IFERROR(INDEX('04_Property_Economics'!$AZ$5:$AZ$404,MATCH($A197,'04_Property_Economics'!$AX$5:$AX$404,0)),""))</f>
        <v/>
      </c>
    </row>
    <row r="198" ht="15.75" customHeight="1">
      <c r="A198" s="2" t="str">
        <f t="shared" si="1"/>
        <v/>
      </c>
      <c r="B198" s="2" t="str">
        <f t="array" ref="B198">IF($A198="","",IFERROR(INDEX('04_Property_Economics'!$B$5:$B$404,MATCH($A198,'04_Property_Economics'!$AX$5:$AX$404,0)),""))</f>
        <v/>
      </c>
      <c r="C198" s="2" t="str">
        <f t="array" ref="C198">IF($A198="","",IFERROR(INDEX('04_Property_Economics'!$C$5:$C$404,MATCH($A198,'04_Property_Economics'!$AX$5:$AX$404,0)),""))</f>
        <v/>
      </c>
      <c r="D198" s="24" t="str">
        <f t="array" ref="D198">IF($A198="","",IFERROR(INDEX('04_Property_Economics'!$H$5:$H$404,MATCH($A198,'04_Property_Economics'!$AX$5:$AX$404,0)),""))</f>
        <v/>
      </c>
      <c r="E198" s="25" t="str">
        <f t="array" ref="E198">IF($A198="","",IFERROR(INDEX('04_Property_Economics'!$I$5:$I$404,MATCH($A198,'04_Property_Economics'!$AX$5:$AX$404,0)),""))</f>
        <v/>
      </c>
      <c r="F198" s="25" t="str">
        <f t="array" ref="F198">IF($A198="","",IFERROR(INDEX('04_Property_Economics'!$J$5:$J$404,MATCH($A198,'04_Property_Economics'!$AX$5:$AX$404,0)),""))</f>
        <v/>
      </c>
      <c r="G198" s="26" t="str">
        <f t="array" ref="G198">IF($A198="","",IFERROR(INDEX('04_Property_Economics'!$AC$5:$AC$404,MATCH($A198,'04_Property_Economics'!$AX$5:$AX$404,0)),""))</f>
        <v/>
      </c>
      <c r="H198" s="24" t="str">
        <f t="array" ref="H198">IF($A198="","",IFERROR(INDEX('04_Property_Economics'!$AD$5:$AD$404,MATCH($A198,'04_Property_Economics'!$AX$5:$AX$404,0)),""))</f>
        <v/>
      </c>
      <c r="I198" s="24" t="str">
        <f t="array" ref="I198">IF($A198="","",IFERROR(INDEX('04_Property_Economics'!$AH$5:$AH$404,MATCH($A198,'04_Property_Economics'!$AX$5:$AX$404,0)),""))</f>
        <v/>
      </c>
      <c r="J198" s="24" t="str">
        <f t="array" ref="J198">IF($A198="","",IFERROR(INDEX('04_Property_Economics'!$AI$5:$AI$404,MATCH($A198,'04_Property_Economics'!$AX$5:$AX$404,0)),""))</f>
        <v/>
      </c>
      <c r="K198" s="24" t="str">
        <f t="array" ref="K198">IF($A198="","",IFERROR(INDEX('04_Property_Economics'!$AJ$5:$AJ$404,MATCH($A198,'04_Property_Economics'!$AX$5:$AX$404,0)),""))</f>
        <v/>
      </c>
      <c r="L198" s="24" t="str">
        <f t="array" ref="L198">IF($A198="","",IFERROR(INDEX('04_Property_Economics'!$AF$5:$AF$404,MATCH($A198,'04_Property_Economics'!$AX$5:$AX$404,0)),""))</f>
        <v/>
      </c>
      <c r="M198" s="24" t="str">
        <f t="array" ref="M198">IF($A198="","",IFERROR(INDEX('04_Property_Economics'!$U$5:$U$404,MATCH($A198,'04_Property_Economics'!$AX$5:$AX$404,0)),""))</f>
        <v/>
      </c>
      <c r="N198" s="24" t="str">
        <f t="array" ref="N198">IF($A198="","",IFERROR(INDEX('04_Property_Economics'!$W$5:$W$404,MATCH($A198,'04_Property_Economics'!$AX$5:$AX$404,0)),""))</f>
        <v/>
      </c>
      <c r="O198" s="24" t="str">
        <f t="shared" si="2"/>
        <v/>
      </c>
      <c r="P198" s="24" t="str">
        <f t="array" ref="P198">IF($A198="","",IFERROR(INDEX('04_Property_Economics'!$S$5:$S$404,MATCH($A198,'04_Property_Economics'!$AX$5:$AX$404,0)),""))</f>
        <v/>
      </c>
      <c r="Q198" s="24" t="str">
        <f t="array" ref="Q198">IF($A198="","",IFERROR(INDEX('04_Property_Economics'!$AQ$5:$AQ$404,MATCH($A198,'04_Property_Economics'!$AX$5:$AX$404,0)),""))</f>
        <v/>
      </c>
      <c r="R198" s="27" t="str">
        <f t="array" ref="R198">IF($A198="","",IFERROR(INDEX('04_Property_Economics'!$AR$5:$AR$404,MATCH($A198,'04_Property_Economics'!$AX$5:$AX$404,0)),""))</f>
        <v/>
      </c>
      <c r="S198" s="2" t="str">
        <f t="array" ref="S198">IF($A198="","",IFERROR(INDEX('04_Property_Economics'!$AS$5:$AS$404,MATCH($A198,'04_Property_Economics'!$AX$5:$AX$404,0)),""))</f>
        <v/>
      </c>
      <c r="T198" s="2" t="str">
        <f t="array" ref="T198">IF($A198="","",IFERROR(INDEX('04_Property_Economics'!$AZ$5:$AZ$404,MATCH($A198,'04_Property_Economics'!$AX$5:$AX$404,0)),""))</f>
        <v/>
      </c>
    </row>
    <row r="199" ht="15.75" customHeight="1">
      <c r="A199" s="2" t="str">
        <f t="shared" si="1"/>
        <v/>
      </c>
      <c r="B199" s="2" t="str">
        <f t="array" ref="B199">IF($A199="","",IFERROR(INDEX('04_Property_Economics'!$B$5:$B$404,MATCH($A199,'04_Property_Economics'!$AX$5:$AX$404,0)),""))</f>
        <v/>
      </c>
      <c r="C199" s="2" t="str">
        <f t="array" ref="C199">IF($A199="","",IFERROR(INDEX('04_Property_Economics'!$C$5:$C$404,MATCH($A199,'04_Property_Economics'!$AX$5:$AX$404,0)),""))</f>
        <v/>
      </c>
      <c r="D199" s="24" t="str">
        <f t="array" ref="D199">IF($A199="","",IFERROR(INDEX('04_Property_Economics'!$H$5:$H$404,MATCH($A199,'04_Property_Economics'!$AX$5:$AX$404,0)),""))</f>
        <v/>
      </c>
      <c r="E199" s="25" t="str">
        <f t="array" ref="E199">IF($A199="","",IFERROR(INDEX('04_Property_Economics'!$I$5:$I$404,MATCH($A199,'04_Property_Economics'!$AX$5:$AX$404,0)),""))</f>
        <v/>
      </c>
      <c r="F199" s="25" t="str">
        <f t="array" ref="F199">IF($A199="","",IFERROR(INDEX('04_Property_Economics'!$J$5:$J$404,MATCH($A199,'04_Property_Economics'!$AX$5:$AX$404,0)),""))</f>
        <v/>
      </c>
      <c r="G199" s="26" t="str">
        <f t="array" ref="G199">IF($A199="","",IFERROR(INDEX('04_Property_Economics'!$AC$5:$AC$404,MATCH($A199,'04_Property_Economics'!$AX$5:$AX$404,0)),""))</f>
        <v/>
      </c>
      <c r="H199" s="24" t="str">
        <f t="array" ref="H199">IF($A199="","",IFERROR(INDEX('04_Property_Economics'!$AD$5:$AD$404,MATCH($A199,'04_Property_Economics'!$AX$5:$AX$404,0)),""))</f>
        <v/>
      </c>
      <c r="I199" s="24" t="str">
        <f t="array" ref="I199">IF($A199="","",IFERROR(INDEX('04_Property_Economics'!$AH$5:$AH$404,MATCH($A199,'04_Property_Economics'!$AX$5:$AX$404,0)),""))</f>
        <v/>
      </c>
      <c r="J199" s="24" t="str">
        <f t="array" ref="J199">IF($A199="","",IFERROR(INDEX('04_Property_Economics'!$AI$5:$AI$404,MATCH($A199,'04_Property_Economics'!$AX$5:$AX$404,0)),""))</f>
        <v/>
      </c>
      <c r="K199" s="24" t="str">
        <f t="array" ref="K199">IF($A199="","",IFERROR(INDEX('04_Property_Economics'!$AJ$5:$AJ$404,MATCH($A199,'04_Property_Economics'!$AX$5:$AX$404,0)),""))</f>
        <v/>
      </c>
      <c r="L199" s="24" t="str">
        <f t="array" ref="L199">IF($A199="","",IFERROR(INDEX('04_Property_Economics'!$AF$5:$AF$404,MATCH($A199,'04_Property_Economics'!$AX$5:$AX$404,0)),""))</f>
        <v/>
      </c>
      <c r="M199" s="24" t="str">
        <f t="array" ref="M199">IF($A199="","",IFERROR(INDEX('04_Property_Economics'!$U$5:$U$404,MATCH($A199,'04_Property_Economics'!$AX$5:$AX$404,0)),""))</f>
        <v/>
      </c>
      <c r="N199" s="24" t="str">
        <f t="array" ref="N199">IF($A199="","",IFERROR(INDEX('04_Property_Economics'!$W$5:$W$404,MATCH($A199,'04_Property_Economics'!$AX$5:$AX$404,0)),""))</f>
        <v/>
      </c>
      <c r="O199" s="24" t="str">
        <f t="shared" si="2"/>
        <v/>
      </c>
      <c r="P199" s="24" t="str">
        <f t="array" ref="P199">IF($A199="","",IFERROR(INDEX('04_Property_Economics'!$S$5:$S$404,MATCH($A199,'04_Property_Economics'!$AX$5:$AX$404,0)),""))</f>
        <v/>
      </c>
      <c r="Q199" s="24" t="str">
        <f t="array" ref="Q199">IF($A199="","",IFERROR(INDEX('04_Property_Economics'!$AQ$5:$AQ$404,MATCH($A199,'04_Property_Economics'!$AX$5:$AX$404,0)),""))</f>
        <v/>
      </c>
      <c r="R199" s="27" t="str">
        <f t="array" ref="R199">IF($A199="","",IFERROR(INDEX('04_Property_Economics'!$AR$5:$AR$404,MATCH($A199,'04_Property_Economics'!$AX$5:$AX$404,0)),""))</f>
        <v/>
      </c>
      <c r="S199" s="2" t="str">
        <f t="array" ref="S199">IF($A199="","",IFERROR(INDEX('04_Property_Economics'!$AS$5:$AS$404,MATCH($A199,'04_Property_Economics'!$AX$5:$AX$404,0)),""))</f>
        <v/>
      </c>
      <c r="T199" s="2" t="str">
        <f t="array" ref="T199">IF($A199="","",IFERROR(INDEX('04_Property_Economics'!$AZ$5:$AZ$404,MATCH($A199,'04_Property_Economics'!$AX$5:$AX$404,0)),""))</f>
        <v/>
      </c>
    </row>
    <row r="200" ht="15.75" customHeight="1">
      <c r="A200" s="2" t="str">
        <f t="shared" si="1"/>
        <v/>
      </c>
      <c r="B200" s="2" t="str">
        <f t="array" ref="B200">IF($A200="","",IFERROR(INDEX('04_Property_Economics'!$B$5:$B$404,MATCH($A200,'04_Property_Economics'!$AX$5:$AX$404,0)),""))</f>
        <v/>
      </c>
      <c r="C200" s="2" t="str">
        <f t="array" ref="C200">IF($A200="","",IFERROR(INDEX('04_Property_Economics'!$C$5:$C$404,MATCH($A200,'04_Property_Economics'!$AX$5:$AX$404,0)),""))</f>
        <v/>
      </c>
      <c r="D200" s="24" t="str">
        <f t="array" ref="D200">IF($A200="","",IFERROR(INDEX('04_Property_Economics'!$H$5:$H$404,MATCH($A200,'04_Property_Economics'!$AX$5:$AX$404,0)),""))</f>
        <v/>
      </c>
      <c r="E200" s="25" t="str">
        <f t="array" ref="E200">IF($A200="","",IFERROR(INDEX('04_Property_Economics'!$I$5:$I$404,MATCH($A200,'04_Property_Economics'!$AX$5:$AX$404,0)),""))</f>
        <v/>
      </c>
      <c r="F200" s="25" t="str">
        <f t="array" ref="F200">IF($A200="","",IFERROR(INDEX('04_Property_Economics'!$J$5:$J$404,MATCH($A200,'04_Property_Economics'!$AX$5:$AX$404,0)),""))</f>
        <v/>
      </c>
      <c r="G200" s="26" t="str">
        <f t="array" ref="G200">IF($A200="","",IFERROR(INDEX('04_Property_Economics'!$AC$5:$AC$404,MATCH($A200,'04_Property_Economics'!$AX$5:$AX$404,0)),""))</f>
        <v/>
      </c>
      <c r="H200" s="24" t="str">
        <f t="array" ref="H200">IF($A200="","",IFERROR(INDEX('04_Property_Economics'!$AD$5:$AD$404,MATCH($A200,'04_Property_Economics'!$AX$5:$AX$404,0)),""))</f>
        <v/>
      </c>
      <c r="I200" s="24" t="str">
        <f t="array" ref="I200">IF($A200="","",IFERROR(INDEX('04_Property_Economics'!$AH$5:$AH$404,MATCH($A200,'04_Property_Economics'!$AX$5:$AX$404,0)),""))</f>
        <v/>
      </c>
      <c r="J200" s="24" t="str">
        <f t="array" ref="J200">IF($A200="","",IFERROR(INDEX('04_Property_Economics'!$AI$5:$AI$404,MATCH($A200,'04_Property_Economics'!$AX$5:$AX$404,0)),""))</f>
        <v/>
      </c>
      <c r="K200" s="24" t="str">
        <f t="array" ref="K200">IF($A200="","",IFERROR(INDEX('04_Property_Economics'!$AJ$5:$AJ$404,MATCH($A200,'04_Property_Economics'!$AX$5:$AX$404,0)),""))</f>
        <v/>
      </c>
      <c r="L200" s="24" t="str">
        <f t="array" ref="L200">IF($A200="","",IFERROR(INDEX('04_Property_Economics'!$AF$5:$AF$404,MATCH($A200,'04_Property_Economics'!$AX$5:$AX$404,0)),""))</f>
        <v/>
      </c>
      <c r="M200" s="24" t="str">
        <f t="array" ref="M200">IF($A200="","",IFERROR(INDEX('04_Property_Economics'!$U$5:$U$404,MATCH($A200,'04_Property_Economics'!$AX$5:$AX$404,0)),""))</f>
        <v/>
      </c>
      <c r="N200" s="24" t="str">
        <f t="array" ref="N200">IF($A200="","",IFERROR(INDEX('04_Property_Economics'!$W$5:$W$404,MATCH($A200,'04_Property_Economics'!$AX$5:$AX$404,0)),""))</f>
        <v/>
      </c>
      <c r="O200" s="24" t="str">
        <f t="shared" si="2"/>
        <v/>
      </c>
      <c r="P200" s="24" t="str">
        <f t="array" ref="P200">IF($A200="","",IFERROR(INDEX('04_Property_Economics'!$S$5:$S$404,MATCH($A200,'04_Property_Economics'!$AX$5:$AX$404,0)),""))</f>
        <v/>
      </c>
      <c r="Q200" s="24" t="str">
        <f t="array" ref="Q200">IF($A200="","",IFERROR(INDEX('04_Property_Economics'!$AQ$5:$AQ$404,MATCH($A200,'04_Property_Economics'!$AX$5:$AX$404,0)),""))</f>
        <v/>
      </c>
      <c r="R200" s="27" t="str">
        <f t="array" ref="R200">IF($A200="","",IFERROR(INDEX('04_Property_Economics'!$AR$5:$AR$404,MATCH($A200,'04_Property_Economics'!$AX$5:$AX$404,0)),""))</f>
        <v/>
      </c>
      <c r="S200" s="2" t="str">
        <f t="array" ref="S200">IF($A200="","",IFERROR(INDEX('04_Property_Economics'!$AS$5:$AS$404,MATCH($A200,'04_Property_Economics'!$AX$5:$AX$404,0)),""))</f>
        <v/>
      </c>
      <c r="T200" s="2" t="str">
        <f t="array" ref="T200">IF($A200="","",IFERROR(INDEX('04_Property_Economics'!$AZ$5:$AZ$404,MATCH($A200,'04_Property_Economics'!$AX$5:$AX$404,0)),""))</f>
        <v/>
      </c>
    </row>
    <row r="201" ht="15.75" customHeight="1">
      <c r="A201" s="2" t="str">
        <f t="shared" si="1"/>
        <v/>
      </c>
      <c r="B201" s="2" t="str">
        <f t="array" ref="B201">IF($A201="","",IFERROR(INDEX('04_Property_Economics'!$B$5:$B$404,MATCH($A201,'04_Property_Economics'!$AX$5:$AX$404,0)),""))</f>
        <v/>
      </c>
      <c r="C201" s="2" t="str">
        <f t="array" ref="C201">IF($A201="","",IFERROR(INDEX('04_Property_Economics'!$C$5:$C$404,MATCH($A201,'04_Property_Economics'!$AX$5:$AX$404,0)),""))</f>
        <v/>
      </c>
      <c r="D201" s="24" t="str">
        <f t="array" ref="D201">IF($A201="","",IFERROR(INDEX('04_Property_Economics'!$H$5:$H$404,MATCH($A201,'04_Property_Economics'!$AX$5:$AX$404,0)),""))</f>
        <v/>
      </c>
      <c r="E201" s="25" t="str">
        <f t="array" ref="E201">IF($A201="","",IFERROR(INDEX('04_Property_Economics'!$I$5:$I$404,MATCH($A201,'04_Property_Economics'!$AX$5:$AX$404,0)),""))</f>
        <v/>
      </c>
      <c r="F201" s="25" t="str">
        <f t="array" ref="F201">IF($A201="","",IFERROR(INDEX('04_Property_Economics'!$J$5:$J$404,MATCH($A201,'04_Property_Economics'!$AX$5:$AX$404,0)),""))</f>
        <v/>
      </c>
      <c r="G201" s="26" t="str">
        <f t="array" ref="G201">IF($A201="","",IFERROR(INDEX('04_Property_Economics'!$AC$5:$AC$404,MATCH($A201,'04_Property_Economics'!$AX$5:$AX$404,0)),""))</f>
        <v/>
      </c>
      <c r="H201" s="24" t="str">
        <f t="array" ref="H201">IF($A201="","",IFERROR(INDEX('04_Property_Economics'!$AD$5:$AD$404,MATCH($A201,'04_Property_Economics'!$AX$5:$AX$404,0)),""))</f>
        <v/>
      </c>
      <c r="I201" s="24" t="str">
        <f t="array" ref="I201">IF($A201="","",IFERROR(INDEX('04_Property_Economics'!$AH$5:$AH$404,MATCH($A201,'04_Property_Economics'!$AX$5:$AX$404,0)),""))</f>
        <v/>
      </c>
      <c r="J201" s="24" t="str">
        <f t="array" ref="J201">IF($A201="","",IFERROR(INDEX('04_Property_Economics'!$AI$5:$AI$404,MATCH($A201,'04_Property_Economics'!$AX$5:$AX$404,0)),""))</f>
        <v/>
      </c>
      <c r="K201" s="24" t="str">
        <f t="array" ref="K201">IF($A201="","",IFERROR(INDEX('04_Property_Economics'!$AJ$5:$AJ$404,MATCH($A201,'04_Property_Economics'!$AX$5:$AX$404,0)),""))</f>
        <v/>
      </c>
      <c r="L201" s="24" t="str">
        <f t="array" ref="L201">IF($A201="","",IFERROR(INDEX('04_Property_Economics'!$AF$5:$AF$404,MATCH($A201,'04_Property_Economics'!$AX$5:$AX$404,0)),""))</f>
        <v/>
      </c>
      <c r="M201" s="24" t="str">
        <f t="array" ref="M201">IF($A201="","",IFERROR(INDEX('04_Property_Economics'!$U$5:$U$404,MATCH($A201,'04_Property_Economics'!$AX$5:$AX$404,0)),""))</f>
        <v/>
      </c>
      <c r="N201" s="24" t="str">
        <f t="array" ref="N201">IF($A201="","",IFERROR(INDEX('04_Property_Economics'!$W$5:$W$404,MATCH($A201,'04_Property_Economics'!$AX$5:$AX$404,0)),""))</f>
        <v/>
      </c>
      <c r="O201" s="24" t="str">
        <f t="shared" si="2"/>
        <v/>
      </c>
      <c r="P201" s="24" t="str">
        <f t="array" ref="P201">IF($A201="","",IFERROR(INDEX('04_Property_Economics'!$S$5:$S$404,MATCH($A201,'04_Property_Economics'!$AX$5:$AX$404,0)),""))</f>
        <v/>
      </c>
      <c r="Q201" s="24" t="str">
        <f t="array" ref="Q201">IF($A201="","",IFERROR(INDEX('04_Property_Economics'!$AQ$5:$AQ$404,MATCH($A201,'04_Property_Economics'!$AX$5:$AX$404,0)),""))</f>
        <v/>
      </c>
      <c r="R201" s="27" t="str">
        <f t="array" ref="R201">IF($A201="","",IFERROR(INDEX('04_Property_Economics'!$AR$5:$AR$404,MATCH($A201,'04_Property_Economics'!$AX$5:$AX$404,0)),""))</f>
        <v/>
      </c>
      <c r="S201" s="2" t="str">
        <f t="array" ref="S201">IF($A201="","",IFERROR(INDEX('04_Property_Economics'!$AS$5:$AS$404,MATCH($A201,'04_Property_Economics'!$AX$5:$AX$404,0)),""))</f>
        <v/>
      </c>
      <c r="T201" s="2" t="str">
        <f t="array" ref="T201">IF($A201="","",IFERROR(INDEX('04_Property_Economics'!$AZ$5:$AZ$404,MATCH($A201,'04_Property_Economics'!$AX$5:$AX$404,0)),""))</f>
        <v/>
      </c>
    </row>
    <row r="202" ht="15.75" customHeight="1">
      <c r="A202" s="2" t="str">
        <f t="shared" si="1"/>
        <v/>
      </c>
      <c r="B202" s="2" t="str">
        <f t="array" ref="B202">IF($A202="","",IFERROR(INDEX('04_Property_Economics'!$B$5:$B$404,MATCH($A202,'04_Property_Economics'!$AX$5:$AX$404,0)),""))</f>
        <v/>
      </c>
      <c r="C202" s="2" t="str">
        <f t="array" ref="C202">IF($A202="","",IFERROR(INDEX('04_Property_Economics'!$C$5:$C$404,MATCH($A202,'04_Property_Economics'!$AX$5:$AX$404,0)),""))</f>
        <v/>
      </c>
      <c r="D202" s="24" t="str">
        <f t="array" ref="D202">IF($A202="","",IFERROR(INDEX('04_Property_Economics'!$H$5:$H$404,MATCH($A202,'04_Property_Economics'!$AX$5:$AX$404,0)),""))</f>
        <v/>
      </c>
      <c r="E202" s="25" t="str">
        <f t="array" ref="E202">IF($A202="","",IFERROR(INDEX('04_Property_Economics'!$I$5:$I$404,MATCH($A202,'04_Property_Economics'!$AX$5:$AX$404,0)),""))</f>
        <v/>
      </c>
      <c r="F202" s="25" t="str">
        <f t="array" ref="F202">IF($A202="","",IFERROR(INDEX('04_Property_Economics'!$J$5:$J$404,MATCH($A202,'04_Property_Economics'!$AX$5:$AX$404,0)),""))</f>
        <v/>
      </c>
      <c r="G202" s="26" t="str">
        <f t="array" ref="G202">IF($A202="","",IFERROR(INDEX('04_Property_Economics'!$AC$5:$AC$404,MATCH($A202,'04_Property_Economics'!$AX$5:$AX$404,0)),""))</f>
        <v/>
      </c>
      <c r="H202" s="24" t="str">
        <f t="array" ref="H202">IF($A202="","",IFERROR(INDEX('04_Property_Economics'!$AD$5:$AD$404,MATCH($A202,'04_Property_Economics'!$AX$5:$AX$404,0)),""))</f>
        <v/>
      </c>
      <c r="I202" s="24" t="str">
        <f t="array" ref="I202">IF($A202="","",IFERROR(INDEX('04_Property_Economics'!$AH$5:$AH$404,MATCH($A202,'04_Property_Economics'!$AX$5:$AX$404,0)),""))</f>
        <v/>
      </c>
      <c r="J202" s="24" t="str">
        <f t="array" ref="J202">IF($A202="","",IFERROR(INDEX('04_Property_Economics'!$AI$5:$AI$404,MATCH($A202,'04_Property_Economics'!$AX$5:$AX$404,0)),""))</f>
        <v/>
      </c>
      <c r="K202" s="24" t="str">
        <f t="array" ref="K202">IF($A202="","",IFERROR(INDEX('04_Property_Economics'!$AJ$5:$AJ$404,MATCH($A202,'04_Property_Economics'!$AX$5:$AX$404,0)),""))</f>
        <v/>
      </c>
      <c r="L202" s="24" t="str">
        <f t="array" ref="L202">IF($A202="","",IFERROR(INDEX('04_Property_Economics'!$AF$5:$AF$404,MATCH($A202,'04_Property_Economics'!$AX$5:$AX$404,0)),""))</f>
        <v/>
      </c>
      <c r="M202" s="24" t="str">
        <f t="array" ref="M202">IF($A202="","",IFERROR(INDEX('04_Property_Economics'!$U$5:$U$404,MATCH($A202,'04_Property_Economics'!$AX$5:$AX$404,0)),""))</f>
        <v/>
      </c>
      <c r="N202" s="24" t="str">
        <f t="array" ref="N202">IF($A202="","",IFERROR(INDEX('04_Property_Economics'!$W$5:$W$404,MATCH($A202,'04_Property_Economics'!$AX$5:$AX$404,0)),""))</f>
        <v/>
      </c>
      <c r="O202" s="24" t="str">
        <f t="shared" si="2"/>
        <v/>
      </c>
      <c r="P202" s="24" t="str">
        <f t="array" ref="P202">IF($A202="","",IFERROR(INDEX('04_Property_Economics'!$S$5:$S$404,MATCH($A202,'04_Property_Economics'!$AX$5:$AX$404,0)),""))</f>
        <v/>
      </c>
      <c r="Q202" s="24" t="str">
        <f t="array" ref="Q202">IF($A202="","",IFERROR(INDEX('04_Property_Economics'!$AQ$5:$AQ$404,MATCH($A202,'04_Property_Economics'!$AX$5:$AX$404,0)),""))</f>
        <v/>
      </c>
      <c r="R202" s="27" t="str">
        <f t="array" ref="R202">IF($A202="","",IFERROR(INDEX('04_Property_Economics'!$AR$5:$AR$404,MATCH($A202,'04_Property_Economics'!$AX$5:$AX$404,0)),""))</f>
        <v/>
      </c>
      <c r="S202" s="2" t="str">
        <f t="array" ref="S202">IF($A202="","",IFERROR(INDEX('04_Property_Economics'!$AS$5:$AS$404,MATCH($A202,'04_Property_Economics'!$AX$5:$AX$404,0)),""))</f>
        <v/>
      </c>
      <c r="T202" s="2" t="str">
        <f t="array" ref="T202">IF($A202="","",IFERROR(INDEX('04_Property_Economics'!$AZ$5:$AZ$404,MATCH($A202,'04_Property_Economics'!$AX$5:$AX$404,0)),""))</f>
        <v/>
      </c>
    </row>
    <row r="203" ht="15.75" customHeight="1">
      <c r="A203" s="2" t="str">
        <f t="shared" si="1"/>
        <v/>
      </c>
      <c r="B203" s="2" t="str">
        <f t="array" ref="B203">IF($A203="","",IFERROR(INDEX('04_Property_Economics'!$B$5:$B$404,MATCH($A203,'04_Property_Economics'!$AX$5:$AX$404,0)),""))</f>
        <v/>
      </c>
      <c r="C203" s="2" t="str">
        <f t="array" ref="C203">IF($A203="","",IFERROR(INDEX('04_Property_Economics'!$C$5:$C$404,MATCH($A203,'04_Property_Economics'!$AX$5:$AX$404,0)),""))</f>
        <v/>
      </c>
      <c r="D203" s="24" t="str">
        <f t="array" ref="D203">IF($A203="","",IFERROR(INDEX('04_Property_Economics'!$H$5:$H$404,MATCH($A203,'04_Property_Economics'!$AX$5:$AX$404,0)),""))</f>
        <v/>
      </c>
      <c r="E203" s="25" t="str">
        <f t="array" ref="E203">IF($A203="","",IFERROR(INDEX('04_Property_Economics'!$I$5:$I$404,MATCH($A203,'04_Property_Economics'!$AX$5:$AX$404,0)),""))</f>
        <v/>
      </c>
      <c r="F203" s="25" t="str">
        <f t="array" ref="F203">IF($A203="","",IFERROR(INDEX('04_Property_Economics'!$J$5:$J$404,MATCH($A203,'04_Property_Economics'!$AX$5:$AX$404,0)),""))</f>
        <v/>
      </c>
      <c r="G203" s="26" t="str">
        <f t="array" ref="G203">IF($A203="","",IFERROR(INDEX('04_Property_Economics'!$AC$5:$AC$404,MATCH($A203,'04_Property_Economics'!$AX$5:$AX$404,0)),""))</f>
        <v/>
      </c>
      <c r="H203" s="24" t="str">
        <f t="array" ref="H203">IF($A203="","",IFERROR(INDEX('04_Property_Economics'!$AD$5:$AD$404,MATCH($A203,'04_Property_Economics'!$AX$5:$AX$404,0)),""))</f>
        <v/>
      </c>
      <c r="I203" s="24" t="str">
        <f t="array" ref="I203">IF($A203="","",IFERROR(INDEX('04_Property_Economics'!$AH$5:$AH$404,MATCH($A203,'04_Property_Economics'!$AX$5:$AX$404,0)),""))</f>
        <v/>
      </c>
      <c r="J203" s="24" t="str">
        <f t="array" ref="J203">IF($A203="","",IFERROR(INDEX('04_Property_Economics'!$AI$5:$AI$404,MATCH($A203,'04_Property_Economics'!$AX$5:$AX$404,0)),""))</f>
        <v/>
      </c>
      <c r="K203" s="24" t="str">
        <f t="array" ref="K203">IF($A203="","",IFERROR(INDEX('04_Property_Economics'!$AJ$5:$AJ$404,MATCH($A203,'04_Property_Economics'!$AX$5:$AX$404,0)),""))</f>
        <v/>
      </c>
      <c r="L203" s="24" t="str">
        <f t="array" ref="L203">IF($A203="","",IFERROR(INDEX('04_Property_Economics'!$AF$5:$AF$404,MATCH($A203,'04_Property_Economics'!$AX$5:$AX$404,0)),""))</f>
        <v/>
      </c>
      <c r="M203" s="24" t="str">
        <f t="array" ref="M203">IF($A203="","",IFERROR(INDEX('04_Property_Economics'!$U$5:$U$404,MATCH($A203,'04_Property_Economics'!$AX$5:$AX$404,0)),""))</f>
        <v/>
      </c>
      <c r="N203" s="24" t="str">
        <f t="array" ref="N203">IF($A203="","",IFERROR(INDEX('04_Property_Economics'!$W$5:$W$404,MATCH($A203,'04_Property_Economics'!$AX$5:$AX$404,0)),""))</f>
        <v/>
      </c>
      <c r="O203" s="24" t="str">
        <f t="shared" si="2"/>
        <v/>
      </c>
      <c r="P203" s="24" t="str">
        <f t="array" ref="P203">IF($A203="","",IFERROR(INDEX('04_Property_Economics'!$S$5:$S$404,MATCH($A203,'04_Property_Economics'!$AX$5:$AX$404,0)),""))</f>
        <v/>
      </c>
      <c r="Q203" s="24" t="str">
        <f t="array" ref="Q203">IF($A203="","",IFERROR(INDEX('04_Property_Economics'!$AQ$5:$AQ$404,MATCH($A203,'04_Property_Economics'!$AX$5:$AX$404,0)),""))</f>
        <v/>
      </c>
      <c r="R203" s="27" t="str">
        <f t="array" ref="R203">IF($A203="","",IFERROR(INDEX('04_Property_Economics'!$AR$5:$AR$404,MATCH($A203,'04_Property_Economics'!$AX$5:$AX$404,0)),""))</f>
        <v/>
      </c>
      <c r="S203" s="2" t="str">
        <f t="array" ref="S203">IF($A203="","",IFERROR(INDEX('04_Property_Economics'!$AS$5:$AS$404,MATCH($A203,'04_Property_Economics'!$AX$5:$AX$404,0)),""))</f>
        <v/>
      </c>
      <c r="T203" s="2" t="str">
        <f t="array" ref="T203">IF($A203="","",IFERROR(INDEX('04_Property_Economics'!$AZ$5:$AZ$404,MATCH($A203,'04_Property_Economics'!$AX$5:$AX$404,0)),""))</f>
        <v/>
      </c>
    </row>
    <row r="204" ht="15.75" customHeight="1">
      <c r="A204" s="2" t="str">
        <f t="shared" si="1"/>
        <v/>
      </c>
      <c r="B204" s="2" t="str">
        <f t="array" ref="B204">IF($A204="","",IFERROR(INDEX('04_Property_Economics'!$B$5:$B$404,MATCH($A204,'04_Property_Economics'!$AX$5:$AX$404,0)),""))</f>
        <v/>
      </c>
      <c r="C204" s="2" t="str">
        <f t="array" ref="C204">IF($A204="","",IFERROR(INDEX('04_Property_Economics'!$C$5:$C$404,MATCH($A204,'04_Property_Economics'!$AX$5:$AX$404,0)),""))</f>
        <v/>
      </c>
      <c r="D204" s="24" t="str">
        <f t="array" ref="D204">IF($A204="","",IFERROR(INDEX('04_Property_Economics'!$H$5:$H$404,MATCH($A204,'04_Property_Economics'!$AX$5:$AX$404,0)),""))</f>
        <v/>
      </c>
      <c r="E204" s="25" t="str">
        <f t="array" ref="E204">IF($A204="","",IFERROR(INDEX('04_Property_Economics'!$I$5:$I$404,MATCH($A204,'04_Property_Economics'!$AX$5:$AX$404,0)),""))</f>
        <v/>
      </c>
      <c r="F204" s="25" t="str">
        <f t="array" ref="F204">IF($A204="","",IFERROR(INDEX('04_Property_Economics'!$J$5:$J$404,MATCH($A204,'04_Property_Economics'!$AX$5:$AX$404,0)),""))</f>
        <v/>
      </c>
      <c r="G204" s="26" t="str">
        <f t="array" ref="G204">IF($A204="","",IFERROR(INDEX('04_Property_Economics'!$AC$5:$AC$404,MATCH($A204,'04_Property_Economics'!$AX$5:$AX$404,0)),""))</f>
        <v/>
      </c>
      <c r="H204" s="24" t="str">
        <f t="array" ref="H204">IF($A204="","",IFERROR(INDEX('04_Property_Economics'!$AD$5:$AD$404,MATCH($A204,'04_Property_Economics'!$AX$5:$AX$404,0)),""))</f>
        <v/>
      </c>
      <c r="I204" s="24" t="str">
        <f t="array" ref="I204">IF($A204="","",IFERROR(INDEX('04_Property_Economics'!$AH$5:$AH$404,MATCH($A204,'04_Property_Economics'!$AX$5:$AX$404,0)),""))</f>
        <v/>
      </c>
      <c r="J204" s="24" t="str">
        <f t="array" ref="J204">IF($A204="","",IFERROR(INDEX('04_Property_Economics'!$AI$5:$AI$404,MATCH($A204,'04_Property_Economics'!$AX$5:$AX$404,0)),""))</f>
        <v/>
      </c>
      <c r="K204" s="24" t="str">
        <f t="array" ref="K204">IF($A204="","",IFERROR(INDEX('04_Property_Economics'!$AJ$5:$AJ$404,MATCH($A204,'04_Property_Economics'!$AX$5:$AX$404,0)),""))</f>
        <v/>
      </c>
      <c r="L204" s="24" t="str">
        <f t="array" ref="L204">IF($A204="","",IFERROR(INDEX('04_Property_Economics'!$AF$5:$AF$404,MATCH($A204,'04_Property_Economics'!$AX$5:$AX$404,0)),""))</f>
        <v/>
      </c>
      <c r="M204" s="24" t="str">
        <f t="array" ref="M204">IF($A204="","",IFERROR(INDEX('04_Property_Economics'!$U$5:$U$404,MATCH($A204,'04_Property_Economics'!$AX$5:$AX$404,0)),""))</f>
        <v/>
      </c>
      <c r="N204" s="24" t="str">
        <f t="array" ref="N204">IF($A204="","",IFERROR(INDEX('04_Property_Economics'!$W$5:$W$404,MATCH($A204,'04_Property_Economics'!$AX$5:$AX$404,0)),""))</f>
        <v/>
      </c>
      <c r="O204" s="24" t="str">
        <f t="shared" si="2"/>
        <v/>
      </c>
      <c r="P204" s="24" t="str">
        <f t="array" ref="P204">IF($A204="","",IFERROR(INDEX('04_Property_Economics'!$S$5:$S$404,MATCH($A204,'04_Property_Economics'!$AX$5:$AX$404,0)),""))</f>
        <v/>
      </c>
      <c r="Q204" s="24" t="str">
        <f t="array" ref="Q204">IF($A204="","",IFERROR(INDEX('04_Property_Economics'!$AQ$5:$AQ$404,MATCH($A204,'04_Property_Economics'!$AX$5:$AX$404,0)),""))</f>
        <v/>
      </c>
      <c r="R204" s="27" t="str">
        <f t="array" ref="R204">IF($A204="","",IFERROR(INDEX('04_Property_Economics'!$AR$5:$AR$404,MATCH($A204,'04_Property_Economics'!$AX$5:$AX$404,0)),""))</f>
        <v/>
      </c>
      <c r="S204" s="2" t="str">
        <f t="array" ref="S204">IF($A204="","",IFERROR(INDEX('04_Property_Economics'!$AS$5:$AS$404,MATCH($A204,'04_Property_Economics'!$AX$5:$AX$404,0)),""))</f>
        <v/>
      </c>
      <c r="T204" s="2" t="str">
        <f t="array" ref="T204">IF($A204="","",IFERROR(INDEX('04_Property_Economics'!$AZ$5:$AZ$404,MATCH($A204,'04_Property_Economics'!$AX$5:$AX$404,0)),""))</f>
        <v/>
      </c>
    </row>
    <row r="205" ht="15.75" customHeight="1">
      <c r="A205" s="2" t="str">
        <f t="shared" si="1"/>
        <v/>
      </c>
      <c r="B205" s="2" t="str">
        <f t="array" ref="B205">IF($A205="","",IFERROR(INDEX('04_Property_Economics'!$B$5:$B$404,MATCH($A205,'04_Property_Economics'!$AX$5:$AX$404,0)),""))</f>
        <v/>
      </c>
      <c r="C205" s="2" t="str">
        <f t="array" ref="C205">IF($A205="","",IFERROR(INDEX('04_Property_Economics'!$C$5:$C$404,MATCH($A205,'04_Property_Economics'!$AX$5:$AX$404,0)),""))</f>
        <v/>
      </c>
      <c r="D205" s="24" t="str">
        <f t="array" ref="D205">IF($A205="","",IFERROR(INDEX('04_Property_Economics'!$H$5:$H$404,MATCH($A205,'04_Property_Economics'!$AX$5:$AX$404,0)),""))</f>
        <v/>
      </c>
      <c r="E205" s="25" t="str">
        <f t="array" ref="E205">IF($A205="","",IFERROR(INDEX('04_Property_Economics'!$I$5:$I$404,MATCH($A205,'04_Property_Economics'!$AX$5:$AX$404,0)),""))</f>
        <v/>
      </c>
      <c r="F205" s="25" t="str">
        <f t="array" ref="F205">IF($A205="","",IFERROR(INDEX('04_Property_Economics'!$J$5:$J$404,MATCH($A205,'04_Property_Economics'!$AX$5:$AX$404,0)),""))</f>
        <v/>
      </c>
      <c r="G205" s="26" t="str">
        <f t="array" ref="G205">IF($A205="","",IFERROR(INDEX('04_Property_Economics'!$AC$5:$AC$404,MATCH($A205,'04_Property_Economics'!$AX$5:$AX$404,0)),""))</f>
        <v/>
      </c>
      <c r="H205" s="24" t="str">
        <f t="array" ref="H205">IF($A205="","",IFERROR(INDEX('04_Property_Economics'!$AD$5:$AD$404,MATCH($A205,'04_Property_Economics'!$AX$5:$AX$404,0)),""))</f>
        <v/>
      </c>
      <c r="I205" s="24" t="str">
        <f t="array" ref="I205">IF($A205="","",IFERROR(INDEX('04_Property_Economics'!$AH$5:$AH$404,MATCH($A205,'04_Property_Economics'!$AX$5:$AX$404,0)),""))</f>
        <v/>
      </c>
      <c r="J205" s="24" t="str">
        <f t="array" ref="J205">IF($A205="","",IFERROR(INDEX('04_Property_Economics'!$AI$5:$AI$404,MATCH($A205,'04_Property_Economics'!$AX$5:$AX$404,0)),""))</f>
        <v/>
      </c>
      <c r="K205" s="24" t="str">
        <f t="array" ref="K205">IF($A205="","",IFERROR(INDEX('04_Property_Economics'!$AJ$5:$AJ$404,MATCH($A205,'04_Property_Economics'!$AX$5:$AX$404,0)),""))</f>
        <v/>
      </c>
      <c r="L205" s="24" t="str">
        <f t="array" ref="L205">IF($A205="","",IFERROR(INDEX('04_Property_Economics'!$AF$5:$AF$404,MATCH($A205,'04_Property_Economics'!$AX$5:$AX$404,0)),""))</f>
        <v/>
      </c>
      <c r="M205" s="24" t="str">
        <f t="array" ref="M205">IF($A205="","",IFERROR(INDEX('04_Property_Economics'!$U$5:$U$404,MATCH($A205,'04_Property_Economics'!$AX$5:$AX$404,0)),""))</f>
        <v/>
      </c>
      <c r="N205" s="24" t="str">
        <f t="array" ref="N205">IF($A205="","",IFERROR(INDEX('04_Property_Economics'!$W$5:$W$404,MATCH($A205,'04_Property_Economics'!$AX$5:$AX$404,0)),""))</f>
        <v/>
      </c>
      <c r="O205" s="24" t="str">
        <f t="shared" si="2"/>
        <v/>
      </c>
      <c r="P205" s="24" t="str">
        <f t="array" ref="P205">IF($A205="","",IFERROR(INDEX('04_Property_Economics'!$S$5:$S$404,MATCH($A205,'04_Property_Economics'!$AX$5:$AX$404,0)),""))</f>
        <v/>
      </c>
      <c r="Q205" s="24" t="str">
        <f t="array" ref="Q205">IF($A205="","",IFERROR(INDEX('04_Property_Economics'!$AQ$5:$AQ$404,MATCH($A205,'04_Property_Economics'!$AX$5:$AX$404,0)),""))</f>
        <v/>
      </c>
      <c r="R205" s="27" t="str">
        <f t="array" ref="R205">IF($A205="","",IFERROR(INDEX('04_Property_Economics'!$AR$5:$AR$404,MATCH($A205,'04_Property_Economics'!$AX$5:$AX$404,0)),""))</f>
        <v/>
      </c>
      <c r="S205" s="2" t="str">
        <f t="array" ref="S205">IF($A205="","",IFERROR(INDEX('04_Property_Economics'!$AS$5:$AS$404,MATCH($A205,'04_Property_Economics'!$AX$5:$AX$404,0)),""))</f>
        <v/>
      </c>
      <c r="T205" s="2" t="str">
        <f t="array" ref="T205">IF($A205="","",IFERROR(INDEX('04_Property_Economics'!$AZ$5:$AZ$404,MATCH($A205,'04_Property_Economics'!$AX$5:$AX$404,0)),""))</f>
        <v/>
      </c>
    </row>
    <row r="206" ht="15.75" customHeight="1">
      <c r="A206" s="2" t="str">
        <f t="shared" si="1"/>
        <v/>
      </c>
      <c r="B206" s="2" t="str">
        <f t="array" ref="B206">IF($A206="","",IFERROR(INDEX('04_Property_Economics'!$B$5:$B$404,MATCH($A206,'04_Property_Economics'!$AX$5:$AX$404,0)),""))</f>
        <v/>
      </c>
      <c r="C206" s="2" t="str">
        <f t="array" ref="C206">IF($A206="","",IFERROR(INDEX('04_Property_Economics'!$C$5:$C$404,MATCH($A206,'04_Property_Economics'!$AX$5:$AX$404,0)),""))</f>
        <v/>
      </c>
      <c r="D206" s="24" t="str">
        <f t="array" ref="D206">IF($A206="","",IFERROR(INDEX('04_Property_Economics'!$H$5:$H$404,MATCH($A206,'04_Property_Economics'!$AX$5:$AX$404,0)),""))</f>
        <v/>
      </c>
      <c r="E206" s="25" t="str">
        <f t="array" ref="E206">IF($A206="","",IFERROR(INDEX('04_Property_Economics'!$I$5:$I$404,MATCH($A206,'04_Property_Economics'!$AX$5:$AX$404,0)),""))</f>
        <v/>
      </c>
      <c r="F206" s="25" t="str">
        <f t="array" ref="F206">IF($A206="","",IFERROR(INDEX('04_Property_Economics'!$J$5:$J$404,MATCH($A206,'04_Property_Economics'!$AX$5:$AX$404,0)),""))</f>
        <v/>
      </c>
      <c r="G206" s="26" t="str">
        <f t="array" ref="G206">IF($A206="","",IFERROR(INDEX('04_Property_Economics'!$AC$5:$AC$404,MATCH($A206,'04_Property_Economics'!$AX$5:$AX$404,0)),""))</f>
        <v/>
      </c>
      <c r="H206" s="24" t="str">
        <f t="array" ref="H206">IF($A206="","",IFERROR(INDEX('04_Property_Economics'!$AD$5:$AD$404,MATCH($A206,'04_Property_Economics'!$AX$5:$AX$404,0)),""))</f>
        <v/>
      </c>
      <c r="I206" s="24" t="str">
        <f t="array" ref="I206">IF($A206="","",IFERROR(INDEX('04_Property_Economics'!$AH$5:$AH$404,MATCH($A206,'04_Property_Economics'!$AX$5:$AX$404,0)),""))</f>
        <v/>
      </c>
      <c r="J206" s="24" t="str">
        <f t="array" ref="J206">IF($A206="","",IFERROR(INDEX('04_Property_Economics'!$AI$5:$AI$404,MATCH($A206,'04_Property_Economics'!$AX$5:$AX$404,0)),""))</f>
        <v/>
      </c>
      <c r="K206" s="24" t="str">
        <f t="array" ref="K206">IF($A206="","",IFERROR(INDEX('04_Property_Economics'!$AJ$5:$AJ$404,MATCH($A206,'04_Property_Economics'!$AX$5:$AX$404,0)),""))</f>
        <v/>
      </c>
      <c r="L206" s="24" t="str">
        <f t="array" ref="L206">IF($A206="","",IFERROR(INDEX('04_Property_Economics'!$AF$5:$AF$404,MATCH($A206,'04_Property_Economics'!$AX$5:$AX$404,0)),""))</f>
        <v/>
      </c>
      <c r="M206" s="24" t="str">
        <f t="array" ref="M206">IF($A206="","",IFERROR(INDEX('04_Property_Economics'!$U$5:$U$404,MATCH($A206,'04_Property_Economics'!$AX$5:$AX$404,0)),""))</f>
        <v/>
      </c>
      <c r="N206" s="24" t="str">
        <f t="array" ref="N206">IF($A206="","",IFERROR(INDEX('04_Property_Economics'!$W$5:$W$404,MATCH($A206,'04_Property_Economics'!$AX$5:$AX$404,0)),""))</f>
        <v/>
      </c>
      <c r="O206" s="24" t="str">
        <f t="shared" si="2"/>
        <v/>
      </c>
      <c r="P206" s="24" t="str">
        <f t="array" ref="P206">IF($A206="","",IFERROR(INDEX('04_Property_Economics'!$S$5:$S$404,MATCH($A206,'04_Property_Economics'!$AX$5:$AX$404,0)),""))</f>
        <v/>
      </c>
      <c r="Q206" s="24" t="str">
        <f t="array" ref="Q206">IF($A206="","",IFERROR(INDEX('04_Property_Economics'!$AQ$5:$AQ$404,MATCH($A206,'04_Property_Economics'!$AX$5:$AX$404,0)),""))</f>
        <v/>
      </c>
      <c r="R206" s="27" t="str">
        <f t="array" ref="R206">IF($A206="","",IFERROR(INDEX('04_Property_Economics'!$AR$5:$AR$404,MATCH($A206,'04_Property_Economics'!$AX$5:$AX$404,0)),""))</f>
        <v/>
      </c>
      <c r="S206" s="2" t="str">
        <f t="array" ref="S206">IF($A206="","",IFERROR(INDEX('04_Property_Economics'!$AS$5:$AS$404,MATCH($A206,'04_Property_Economics'!$AX$5:$AX$404,0)),""))</f>
        <v/>
      </c>
      <c r="T206" s="2" t="str">
        <f t="array" ref="T206">IF($A206="","",IFERROR(INDEX('04_Property_Economics'!$AZ$5:$AZ$404,MATCH($A206,'04_Property_Economics'!$AX$5:$AX$404,0)),""))</f>
        <v/>
      </c>
    </row>
    <row r="207" ht="15.75" customHeight="1">
      <c r="A207" s="2" t="str">
        <f t="shared" si="1"/>
        <v/>
      </c>
      <c r="B207" s="2" t="str">
        <f t="array" ref="B207">IF($A207="","",IFERROR(INDEX('04_Property_Economics'!$B$5:$B$404,MATCH($A207,'04_Property_Economics'!$AX$5:$AX$404,0)),""))</f>
        <v/>
      </c>
      <c r="C207" s="2" t="str">
        <f t="array" ref="C207">IF($A207="","",IFERROR(INDEX('04_Property_Economics'!$C$5:$C$404,MATCH($A207,'04_Property_Economics'!$AX$5:$AX$404,0)),""))</f>
        <v/>
      </c>
      <c r="D207" s="24" t="str">
        <f t="array" ref="D207">IF($A207="","",IFERROR(INDEX('04_Property_Economics'!$H$5:$H$404,MATCH($A207,'04_Property_Economics'!$AX$5:$AX$404,0)),""))</f>
        <v/>
      </c>
      <c r="E207" s="25" t="str">
        <f t="array" ref="E207">IF($A207="","",IFERROR(INDEX('04_Property_Economics'!$I$5:$I$404,MATCH($A207,'04_Property_Economics'!$AX$5:$AX$404,0)),""))</f>
        <v/>
      </c>
      <c r="F207" s="25" t="str">
        <f t="array" ref="F207">IF($A207="","",IFERROR(INDEX('04_Property_Economics'!$J$5:$J$404,MATCH($A207,'04_Property_Economics'!$AX$5:$AX$404,0)),""))</f>
        <v/>
      </c>
      <c r="G207" s="26" t="str">
        <f t="array" ref="G207">IF($A207="","",IFERROR(INDEX('04_Property_Economics'!$AC$5:$AC$404,MATCH($A207,'04_Property_Economics'!$AX$5:$AX$404,0)),""))</f>
        <v/>
      </c>
      <c r="H207" s="24" t="str">
        <f t="array" ref="H207">IF($A207="","",IFERROR(INDEX('04_Property_Economics'!$AD$5:$AD$404,MATCH($A207,'04_Property_Economics'!$AX$5:$AX$404,0)),""))</f>
        <v/>
      </c>
      <c r="I207" s="24" t="str">
        <f t="array" ref="I207">IF($A207="","",IFERROR(INDEX('04_Property_Economics'!$AH$5:$AH$404,MATCH($A207,'04_Property_Economics'!$AX$5:$AX$404,0)),""))</f>
        <v/>
      </c>
      <c r="J207" s="24" t="str">
        <f t="array" ref="J207">IF($A207="","",IFERROR(INDEX('04_Property_Economics'!$AI$5:$AI$404,MATCH($A207,'04_Property_Economics'!$AX$5:$AX$404,0)),""))</f>
        <v/>
      </c>
      <c r="K207" s="24" t="str">
        <f t="array" ref="K207">IF($A207="","",IFERROR(INDEX('04_Property_Economics'!$AJ$5:$AJ$404,MATCH($A207,'04_Property_Economics'!$AX$5:$AX$404,0)),""))</f>
        <v/>
      </c>
      <c r="L207" s="24" t="str">
        <f t="array" ref="L207">IF($A207="","",IFERROR(INDEX('04_Property_Economics'!$AF$5:$AF$404,MATCH($A207,'04_Property_Economics'!$AX$5:$AX$404,0)),""))</f>
        <v/>
      </c>
      <c r="M207" s="24" t="str">
        <f t="array" ref="M207">IF($A207="","",IFERROR(INDEX('04_Property_Economics'!$U$5:$U$404,MATCH($A207,'04_Property_Economics'!$AX$5:$AX$404,0)),""))</f>
        <v/>
      </c>
      <c r="N207" s="24" t="str">
        <f t="array" ref="N207">IF($A207="","",IFERROR(INDEX('04_Property_Economics'!$W$5:$W$404,MATCH($A207,'04_Property_Economics'!$AX$5:$AX$404,0)),""))</f>
        <v/>
      </c>
      <c r="O207" s="24" t="str">
        <f t="shared" si="2"/>
        <v/>
      </c>
      <c r="P207" s="24" t="str">
        <f t="array" ref="P207">IF($A207="","",IFERROR(INDEX('04_Property_Economics'!$S$5:$S$404,MATCH($A207,'04_Property_Economics'!$AX$5:$AX$404,0)),""))</f>
        <v/>
      </c>
      <c r="Q207" s="24" t="str">
        <f t="array" ref="Q207">IF($A207="","",IFERROR(INDEX('04_Property_Economics'!$AQ$5:$AQ$404,MATCH($A207,'04_Property_Economics'!$AX$5:$AX$404,0)),""))</f>
        <v/>
      </c>
      <c r="R207" s="27" t="str">
        <f t="array" ref="R207">IF($A207="","",IFERROR(INDEX('04_Property_Economics'!$AR$5:$AR$404,MATCH($A207,'04_Property_Economics'!$AX$5:$AX$404,0)),""))</f>
        <v/>
      </c>
      <c r="S207" s="2" t="str">
        <f t="array" ref="S207">IF($A207="","",IFERROR(INDEX('04_Property_Economics'!$AS$5:$AS$404,MATCH($A207,'04_Property_Economics'!$AX$5:$AX$404,0)),""))</f>
        <v/>
      </c>
      <c r="T207" s="2" t="str">
        <f t="array" ref="T207">IF($A207="","",IFERROR(INDEX('04_Property_Economics'!$AZ$5:$AZ$404,MATCH($A207,'04_Property_Economics'!$AX$5:$AX$404,0)),""))</f>
        <v/>
      </c>
    </row>
    <row r="208" ht="15.75" customHeight="1">
      <c r="A208" s="2" t="str">
        <f t="shared" si="1"/>
        <v/>
      </c>
      <c r="B208" s="2" t="str">
        <f t="array" ref="B208">IF($A208="","",IFERROR(INDEX('04_Property_Economics'!$B$5:$B$404,MATCH($A208,'04_Property_Economics'!$AX$5:$AX$404,0)),""))</f>
        <v/>
      </c>
      <c r="C208" s="2" t="str">
        <f t="array" ref="C208">IF($A208="","",IFERROR(INDEX('04_Property_Economics'!$C$5:$C$404,MATCH($A208,'04_Property_Economics'!$AX$5:$AX$404,0)),""))</f>
        <v/>
      </c>
      <c r="D208" s="24" t="str">
        <f t="array" ref="D208">IF($A208="","",IFERROR(INDEX('04_Property_Economics'!$H$5:$H$404,MATCH($A208,'04_Property_Economics'!$AX$5:$AX$404,0)),""))</f>
        <v/>
      </c>
      <c r="E208" s="25" t="str">
        <f t="array" ref="E208">IF($A208="","",IFERROR(INDEX('04_Property_Economics'!$I$5:$I$404,MATCH($A208,'04_Property_Economics'!$AX$5:$AX$404,0)),""))</f>
        <v/>
      </c>
      <c r="F208" s="25" t="str">
        <f t="array" ref="F208">IF($A208="","",IFERROR(INDEX('04_Property_Economics'!$J$5:$J$404,MATCH($A208,'04_Property_Economics'!$AX$5:$AX$404,0)),""))</f>
        <v/>
      </c>
      <c r="G208" s="26" t="str">
        <f t="array" ref="G208">IF($A208="","",IFERROR(INDEX('04_Property_Economics'!$AC$5:$AC$404,MATCH($A208,'04_Property_Economics'!$AX$5:$AX$404,0)),""))</f>
        <v/>
      </c>
      <c r="H208" s="24" t="str">
        <f t="array" ref="H208">IF($A208="","",IFERROR(INDEX('04_Property_Economics'!$AD$5:$AD$404,MATCH($A208,'04_Property_Economics'!$AX$5:$AX$404,0)),""))</f>
        <v/>
      </c>
      <c r="I208" s="24" t="str">
        <f t="array" ref="I208">IF($A208="","",IFERROR(INDEX('04_Property_Economics'!$AH$5:$AH$404,MATCH($A208,'04_Property_Economics'!$AX$5:$AX$404,0)),""))</f>
        <v/>
      </c>
      <c r="J208" s="24" t="str">
        <f t="array" ref="J208">IF($A208="","",IFERROR(INDEX('04_Property_Economics'!$AI$5:$AI$404,MATCH($A208,'04_Property_Economics'!$AX$5:$AX$404,0)),""))</f>
        <v/>
      </c>
      <c r="K208" s="24" t="str">
        <f t="array" ref="K208">IF($A208="","",IFERROR(INDEX('04_Property_Economics'!$AJ$5:$AJ$404,MATCH($A208,'04_Property_Economics'!$AX$5:$AX$404,0)),""))</f>
        <v/>
      </c>
      <c r="L208" s="24" t="str">
        <f t="array" ref="L208">IF($A208="","",IFERROR(INDEX('04_Property_Economics'!$AF$5:$AF$404,MATCH($A208,'04_Property_Economics'!$AX$5:$AX$404,0)),""))</f>
        <v/>
      </c>
      <c r="M208" s="24" t="str">
        <f t="array" ref="M208">IF($A208="","",IFERROR(INDEX('04_Property_Economics'!$U$5:$U$404,MATCH($A208,'04_Property_Economics'!$AX$5:$AX$404,0)),""))</f>
        <v/>
      </c>
      <c r="N208" s="24" t="str">
        <f t="array" ref="N208">IF($A208="","",IFERROR(INDEX('04_Property_Economics'!$W$5:$W$404,MATCH($A208,'04_Property_Economics'!$AX$5:$AX$404,0)),""))</f>
        <v/>
      </c>
      <c r="O208" s="24" t="str">
        <f t="shared" si="2"/>
        <v/>
      </c>
      <c r="P208" s="24" t="str">
        <f t="array" ref="P208">IF($A208="","",IFERROR(INDEX('04_Property_Economics'!$S$5:$S$404,MATCH($A208,'04_Property_Economics'!$AX$5:$AX$404,0)),""))</f>
        <v/>
      </c>
      <c r="Q208" s="24" t="str">
        <f t="array" ref="Q208">IF($A208="","",IFERROR(INDEX('04_Property_Economics'!$AQ$5:$AQ$404,MATCH($A208,'04_Property_Economics'!$AX$5:$AX$404,0)),""))</f>
        <v/>
      </c>
      <c r="R208" s="27" t="str">
        <f t="array" ref="R208">IF($A208="","",IFERROR(INDEX('04_Property_Economics'!$AR$5:$AR$404,MATCH($A208,'04_Property_Economics'!$AX$5:$AX$404,0)),""))</f>
        <v/>
      </c>
      <c r="S208" s="2" t="str">
        <f t="array" ref="S208">IF($A208="","",IFERROR(INDEX('04_Property_Economics'!$AS$5:$AS$404,MATCH($A208,'04_Property_Economics'!$AX$5:$AX$404,0)),""))</f>
        <v/>
      </c>
      <c r="T208" s="2" t="str">
        <f t="array" ref="T208">IF($A208="","",IFERROR(INDEX('04_Property_Economics'!$AZ$5:$AZ$404,MATCH($A208,'04_Property_Economics'!$AX$5:$AX$404,0)),""))</f>
        <v/>
      </c>
    </row>
    <row r="209" ht="15.75" customHeight="1">
      <c r="A209" s="2" t="str">
        <f t="shared" si="1"/>
        <v/>
      </c>
      <c r="B209" s="2" t="str">
        <f t="array" ref="B209">IF($A209="","",IFERROR(INDEX('04_Property_Economics'!$B$5:$B$404,MATCH($A209,'04_Property_Economics'!$AX$5:$AX$404,0)),""))</f>
        <v/>
      </c>
      <c r="C209" s="2" t="str">
        <f t="array" ref="C209">IF($A209="","",IFERROR(INDEX('04_Property_Economics'!$C$5:$C$404,MATCH($A209,'04_Property_Economics'!$AX$5:$AX$404,0)),""))</f>
        <v/>
      </c>
      <c r="D209" s="24" t="str">
        <f t="array" ref="D209">IF($A209="","",IFERROR(INDEX('04_Property_Economics'!$H$5:$H$404,MATCH($A209,'04_Property_Economics'!$AX$5:$AX$404,0)),""))</f>
        <v/>
      </c>
      <c r="E209" s="25" t="str">
        <f t="array" ref="E209">IF($A209="","",IFERROR(INDEX('04_Property_Economics'!$I$5:$I$404,MATCH($A209,'04_Property_Economics'!$AX$5:$AX$404,0)),""))</f>
        <v/>
      </c>
      <c r="F209" s="25" t="str">
        <f t="array" ref="F209">IF($A209="","",IFERROR(INDEX('04_Property_Economics'!$J$5:$J$404,MATCH($A209,'04_Property_Economics'!$AX$5:$AX$404,0)),""))</f>
        <v/>
      </c>
      <c r="G209" s="26" t="str">
        <f t="array" ref="G209">IF($A209="","",IFERROR(INDEX('04_Property_Economics'!$AC$5:$AC$404,MATCH($A209,'04_Property_Economics'!$AX$5:$AX$404,0)),""))</f>
        <v/>
      </c>
      <c r="H209" s="24" t="str">
        <f t="array" ref="H209">IF($A209="","",IFERROR(INDEX('04_Property_Economics'!$AD$5:$AD$404,MATCH($A209,'04_Property_Economics'!$AX$5:$AX$404,0)),""))</f>
        <v/>
      </c>
      <c r="I209" s="24" t="str">
        <f t="array" ref="I209">IF($A209="","",IFERROR(INDEX('04_Property_Economics'!$AH$5:$AH$404,MATCH($A209,'04_Property_Economics'!$AX$5:$AX$404,0)),""))</f>
        <v/>
      </c>
      <c r="J209" s="24" t="str">
        <f t="array" ref="J209">IF($A209="","",IFERROR(INDEX('04_Property_Economics'!$AI$5:$AI$404,MATCH($A209,'04_Property_Economics'!$AX$5:$AX$404,0)),""))</f>
        <v/>
      </c>
      <c r="K209" s="24" t="str">
        <f t="array" ref="K209">IF($A209="","",IFERROR(INDEX('04_Property_Economics'!$AJ$5:$AJ$404,MATCH($A209,'04_Property_Economics'!$AX$5:$AX$404,0)),""))</f>
        <v/>
      </c>
      <c r="L209" s="24" t="str">
        <f t="array" ref="L209">IF($A209="","",IFERROR(INDEX('04_Property_Economics'!$AF$5:$AF$404,MATCH($A209,'04_Property_Economics'!$AX$5:$AX$404,0)),""))</f>
        <v/>
      </c>
      <c r="M209" s="24" t="str">
        <f t="array" ref="M209">IF($A209="","",IFERROR(INDEX('04_Property_Economics'!$U$5:$U$404,MATCH($A209,'04_Property_Economics'!$AX$5:$AX$404,0)),""))</f>
        <v/>
      </c>
      <c r="N209" s="24" t="str">
        <f t="array" ref="N209">IF($A209="","",IFERROR(INDEX('04_Property_Economics'!$W$5:$W$404,MATCH($A209,'04_Property_Economics'!$AX$5:$AX$404,0)),""))</f>
        <v/>
      </c>
      <c r="O209" s="24" t="str">
        <f t="shared" si="2"/>
        <v/>
      </c>
      <c r="P209" s="24" t="str">
        <f t="array" ref="P209">IF($A209="","",IFERROR(INDEX('04_Property_Economics'!$S$5:$S$404,MATCH($A209,'04_Property_Economics'!$AX$5:$AX$404,0)),""))</f>
        <v/>
      </c>
      <c r="Q209" s="24" t="str">
        <f t="array" ref="Q209">IF($A209="","",IFERROR(INDEX('04_Property_Economics'!$AQ$5:$AQ$404,MATCH($A209,'04_Property_Economics'!$AX$5:$AX$404,0)),""))</f>
        <v/>
      </c>
      <c r="R209" s="27" t="str">
        <f t="array" ref="R209">IF($A209="","",IFERROR(INDEX('04_Property_Economics'!$AR$5:$AR$404,MATCH($A209,'04_Property_Economics'!$AX$5:$AX$404,0)),""))</f>
        <v/>
      </c>
      <c r="S209" s="2" t="str">
        <f t="array" ref="S209">IF($A209="","",IFERROR(INDEX('04_Property_Economics'!$AS$5:$AS$404,MATCH($A209,'04_Property_Economics'!$AX$5:$AX$404,0)),""))</f>
        <v/>
      </c>
      <c r="T209" s="2" t="str">
        <f t="array" ref="T209">IF($A209="","",IFERROR(INDEX('04_Property_Economics'!$AZ$5:$AZ$404,MATCH($A209,'04_Property_Economics'!$AX$5:$AX$404,0)),""))</f>
        <v/>
      </c>
    </row>
    <row r="210" ht="15.75" customHeight="1">
      <c r="A210" s="2" t="str">
        <f t="shared" si="1"/>
        <v/>
      </c>
      <c r="B210" s="2" t="str">
        <f t="array" ref="B210">IF($A210="","",IFERROR(INDEX('04_Property_Economics'!$B$5:$B$404,MATCH($A210,'04_Property_Economics'!$AX$5:$AX$404,0)),""))</f>
        <v/>
      </c>
      <c r="C210" s="2" t="str">
        <f t="array" ref="C210">IF($A210="","",IFERROR(INDEX('04_Property_Economics'!$C$5:$C$404,MATCH($A210,'04_Property_Economics'!$AX$5:$AX$404,0)),""))</f>
        <v/>
      </c>
      <c r="D210" s="24" t="str">
        <f t="array" ref="D210">IF($A210="","",IFERROR(INDEX('04_Property_Economics'!$H$5:$H$404,MATCH($A210,'04_Property_Economics'!$AX$5:$AX$404,0)),""))</f>
        <v/>
      </c>
      <c r="E210" s="25" t="str">
        <f t="array" ref="E210">IF($A210="","",IFERROR(INDEX('04_Property_Economics'!$I$5:$I$404,MATCH($A210,'04_Property_Economics'!$AX$5:$AX$404,0)),""))</f>
        <v/>
      </c>
      <c r="F210" s="25" t="str">
        <f t="array" ref="F210">IF($A210="","",IFERROR(INDEX('04_Property_Economics'!$J$5:$J$404,MATCH($A210,'04_Property_Economics'!$AX$5:$AX$404,0)),""))</f>
        <v/>
      </c>
      <c r="G210" s="26" t="str">
        <f t="array" ref="G210">IF($A210="","",IFERROR(INDEX('04_Property_Economics'!$AC$5:$AC$404,MATCH($A210,'04_Property_Economics'!$AX$5:$AX$404,0)),""))</f>
        <v/>
      </c>
      <c r="H210" s="24" t="str">
        <f t="array" ref="H210">IF($A210="","",IFERROR(INDEX('04_Property_Economics'!$AD$5:$AD$404,MATCH($A210,'04_Property_Economics'!$AX$5:$AX$404,0)),""))</f>
        <v/>
      </c>
      <c r="I210" s="24" t="str">
        <f t="array" ref="I210">IF($A210="","",IFERROR(INDEX('04_Property_Economics'!$AH$5:$AH$404,MATCH($A210,'04_Property_Economics'!$AX$5:$AX$404,0)),""))</f>
        <v/>
      </c>
      <c r="J210" s="24" t="str">
        <f t="array" ref="J210">IF($A210="","",IFERROR(INDEX('04_Property_Economics'!$AI$5:$AI$404,MATCH($A210,'04_Property_Economics'!$AX$5:$AX$404,0)),""))</f>
        <v/>
      </c>
      <c r="K210" s="24" t="str">
        <f t="array" ref="K210">IF($A210="","",IFERROR(INDEX('04_Property_Economics'!$AJ$5:$AJ$404,MATCH($A210,'04_Property_Economics'!$AX$5:$AX$404,0)),""))</f>
        <v/>
      </c>
      <c r="L210" s="24" t="str">
        <f t="array" ref="L210">IF($A210="","",IFERROR(INDEX('04_Property_Economics'!$AF$5:$AF$404,MATCH($A210,'04_Property_Economics'!$AX$5:$AX$404,0)),""))</f>
        <v/>
      </c>
      <c r="M210" s="24" t="str">
        <f t="array" ref="M210">IF($A210="","",IFERROR(INDEX('04_Property_Economics'!$U$5:$U$404,MATCH($A210,'04_Property_Economics'!$AX$5:$AX$404,0)),""))</f>
        <v/>
      </c>
      <c r="N210" s="24" t="str">
        <f t="array" ref="N210">IF($A210="","",IFERROR(INDEX('04_Property_Economics'!$W$5:$W$404,MATCH($A210,'04_Property_Economics'!$AX$5:$AX$404,0)),""))</f>
        <v/>
      </c>
      <c r="O210" s="24" t="str">
        <f t="shared" si="2"/>
        <v/>
      </c>
      <c r="P210" s="24" t="str">
        <f t="array" ref="P210">IF($A210="","",IFERROR(INDEX('04_Property_Economics'!$S$5:$S$404,MATCH($A210,'04_Property_Economics'!$AX$5:$AX$404,0)),""))</f>
        <v/>
      </c>
      <c r="Q210" s="24" t="str">
        <f t="array" ref="Q210">IF($A210="","",IFERROR(INDEX('04_Property_Economics'!$AQ$5:$AQ$404,MATCH($A210,'04_Property_Economics'!$AX$5:$AX$404,0)),""))</f>
        <v/>
      </c>
      <c r="R210" s="27" t="str">
        <f t="array" ref="R210">IF($A210="","",IFERROR(INDEX('04_Property_Economics'!$AR$5:$AR$404,MATCH($A210,'04_Property_Economics'!$AX$5:$AX$404,0)),""))</f>
        <v/>
      </c>
      <c r="S210" s="2" t="str">
        <f t="array" ref="S210">IF($A210="","",IFERROR(INDEX('04_Property_Economics'!$AS$5:$AS$404,MATCH($A210,'04_Property_Economics'!$AX$5:$AX$404,0)),""))</f>
        <v/>
      </c>
      <c r="T210" s="2" t="str">
        <f t="array" ref="T210">IF($A210="","",IFERROR(INDEX('04_Property_Economics'!$AZ$5:$AZ$404,MATCH($A210,'04_Property_Economics'!$AX$5:$AX$404,0)),""))</f>
        <v/>
      </c>
    </row>
    <row r="211" ht="15.75" customHeight="1">
      <c r="A211" s="2" t="str">
        <f t="shared" si="1"/>
        <v/>
      </c>
      <c r="B211" s="2" t="str">
        <f t="array" ref="B211">IF($A211="","",IFERROR(INDEX('04_Property_Economics'!$B$5:$B$404,MATCH($A211,'04_Property_Economics'!$AX$5:$AX$404,0)),""))</f>
        <v/>
      </c>
      <c r="C211" s="2" t="str">
        <f t="array" ref="C211">IF($A211="","",IFERROR(INDEX('04_Property_Economics'!$C$5:$C$404,MATCH($A211,'04_Property_Economics'!$AX$5:$AX$404,0)),""))</f>
        <v/>
      </c>
      <c r="D211" s="24" t="str">
        <f t="array" ref="D211">IF($A211="","",IFERROR(INDEX('04_Property_Economics'!$H$5:$H$404,MATCH($A211,'04_Property_Economics'!$AX$5:$AX$404,0)),""))</f>
        <v/>
      </c>
      <c r="E211" s="25" t="str">
        <f t="array" ref="E211">IF($A211="","",IFERROR(INDEX('04_Property_Economics'!$I$5:$I$404,MATCH($A211,'04_Property_Economics'!$AX$5:$AX$404,0)),""))</f>
        <v/>
      </c>
      <c r="F211" s="25" t="str">
        <f t="array" ref="F211">IF($A211="","",IFERROR(INDEX('04_Property_Economics'!$J$5:$J$404,MATCH($A211,'04_Property_Economics'!$AX$5:$AX$404,0)),""))</f>
        <v/>
      </c>
      <c r="G211" s="26" t="str">
        <f t="array" ref="G211">IF($A211="","",IFERROR(INDEX('04_Property_Economics'!$AC$5:$AC$404,MATCH($A211,'04_Property_Economics'!$AX$5:$AX$404,0)),""))</f>
        <v/>
      </c>
      <c r="H211" s="24" t="str">
        <f t="array" ref="H211">IF($A211="","",IFERROR(INDEX('04_Property_Economics'!$AD$5:$AD$404,MATCH($A211,'04_Property_Economics'!$AX$5:$AX$404,0)),""))</f>
        <v/>
      </c>
      <c r="I211" s="24" t="str">
        <f t="array" ref="I211">IF($A211="","",IFERROR(INDEX('04_Property_Economics'!$AH$5:$AH$404,MATCH($A211,'04_Property_Economics'!$AX$5:$AX$404,0)),""))</f>
        <v/>
      </c>
      <c r="J211" s="24" t="str">
        <f t="array" ref="J211">IF($A211="","",IFERROR(INDEX('04_Property_Economics'!$AI$5:$AI$404,MATCH($A211,'04_Property_Economics'!$AX$5:$AX$404,0)),""))</f>
        <v/>
      </c>
      <c r="K211" s="24" t="str">
        <f t="array" ref="K211">IF($A211="","",IFERROR(INDEX('04_Property_Economics'!$AJ$5:$AJ$404,MATCH($A211,'04_Property_Economics'!$AX$5:$AX$404,0)),""))</f>
        <v/>
      </c>
      <c r="L211" s="24" t="str">
        <f t="array" ref="L211">IF($A211="","",IFERROR(INDEX('04_Property_Economics'!$AF$5:$AF$404,MATCH($A211,'04_Property_Economics'!$AX$5:$AX$404,0)),""))</f>
        <v/>
      </c>
      <c r="M211" s="24" t="str">
        <f t="array" ref="M211">IF($A211="","",IFERROR(INDEX('04_Property_Economics'!$U$5:$U$404,MATCH($A211,'04_Property_Economics'!$AX$5:$AX$404,0)),""))</f>
        <v/>
      </c>
      <c r="N211" s="24" t="str">
        <f t="array" ref="N211">IF($A211="","",IFERROR(INDEX('04_Property_Economics'!$W$5:$W$404,MATCH($A211,'04_Property_Economics'!$AX$5:$AX$404,0)),""))</f>
        <v/>
      </c>
      <c r="O211" s="24" t="str">
        <f t="shared" si="2"/>
        <v/>
      </c>
      <c r="P211" s="24" t="str">
        <f t="array" ref="P211">IF($A211="","",IFERROR(INDEX('04_Property_Economics'!$S$5:$S$404,MATCH($A211,'04_Property_Economics'!$AX$5:$AX$404,0)),""))</f>
        <v/>
      </c>
      <c r="Q211" s="24" t="str">
        <f t="array" ref="Q211">IF($A211="","",IFERROR(INDEX('04_Property_Economics'!$AQ$5:$AQ$404,MATCH($A211,'04_Property_Economics'!$AX$5:$AX$404,0)),""))</f>
        <v/>
      </c>
      <c r="R211" s="27" t="str">
        <f t="array" ref="R211">IF($A211="","",IFERROR(INDEX('04_Property_Economics'!$AR$5:$AR$404,MATCH($A211,'04_Property_Economics'!$AX$5:$AX$404,0)),""))</f>
        <v/>
      </c>
      <c r="S211" s="2" t="str">
        <f t="array" ref="S211">IF($A211="","",IFERROR(INDEX('04_Property_Economics'!$AS$5:$AS$404,MATCH($A211,'04_Property_Economics'!$AX$5:$AX$404,0)),""))</f>
        <v/>
      </c>
      <c r="T211" s="2" t="str">
        <f t="array" ref="T211">IF($A211="","",IFERROR(INDEX('04_Property_Economics'!$AZ$5:$AZ$404,MATCH($A211,'04_Property_Economics'!$AX$5:$AX$404,0)),""))</f>
        <v/>
      </c>
    </row>
    <row r="212" ht="15.75" customHeight="1">
      <c r="A212" s="2" t="str">
        <f t="shared" si="1"/>
        <v/>
      </c>
      <c r="B212" s="2" t="str">
        <f t="array" ref="B212">IF($A212="","",IFERROR(INDEX('04_Property_Economics'!$B$5:$B$404,MATCH($A212,'04_Property_Economics'!$AX$5:$AX$404,0)),""))</f>
        <v/>
      </c>
      <c r="C212" s="2" t="str">
        <f t="array" ref="C212">IF($A212="","",IFERROR(INDEX('04_Property_Economics'!$C$5:$C$404,MATCH($A212,'04_Property_Economics'!$AX$5:$AX$404,0)),""))</f>
        <v/>
      </c>
      <c r="D212" s="24" t="str">
        <f t="array" ref="D212">IF($A212="","",IFERROR(INDEX('04_Property_Economics'!$H$5:$H$404,MATCH($A212,'04_Property_Economics'!$AX$5:$AX$404,0)),""))</f>
        <v/>
      </c>
      <c r="E212" s="25" t="str">
        <f t="array" ref="E212">IF($A212="","",IFERROR(INDEX('04_Property_Economics'!$I$5:$I$404,MATCH($A212,'04_Property_Economics'!$AX$5:$AX$404,0)),""))</f>
        <v/>
      </c>
      <c r="F212" s="25" t="str">
        <f t="array" ref="F212">IF($A212="","",IFERROR(INDEX('04_Property_Economics'!$J$5:$J$404,MATCH($A212,'04_Property_Economics'!$AX$5:$AX$404,0)),""))</f>
        <v/>
      </c>
      <c r="G212" s="26" t="str">
        <f t="array" ref="G212">IF($A212="","",IFERROR(INDEX('04_Property_Economics'!$AC$5:$AC$404,MATCH($A212,'04_Property_Economics'!$AX$5:$AX$404,0)),""))</f>
        <v/>
      </c>
      <c r="H212" s="24" t="str">
        <f t="array" ref="H212">IF($A212="","",IFERROR(INDEX('04_Property_Economics'!$AD$5:$AD$404,MATCH($A212,'04_Property_Economics'!$AX$5:$AX$404,0)),""))</f>
        <v/>
      </c>
      <c r="I212" s="24" t="str">
        <f t="array" ref="I212">IF($A212="","",IFERROR(INDEX('04_Property_Economics'!$AH$5:$AH$404,MATCH($A212,'04_Property_Economics'!$AX$5:$AX$404,0)),""))</f>
        <v/>
      </c>
      <c r="J212" s="24" t="str">
        <f t="array" ref="J212">IF($A212="","",IFERROR(INDEX('04_Property_Economics'!$AI$5:$AI$404,MATCH($A212,'04_Property_Economics'!$AX$5:$AX$404,0)),""))</f>
        <v/>
      </c>
      <c r="K212" s="24" t="str">
        <f t="array" ref="K212">IF($A212="","",IFERROR(INDEX('04_Property_Economics'!$AJ$5:$AJ$404,MATCH($A212,'04_Property_Economics'!$AX$5:$AX$404,0)),""))</f>
        <v/>
      </c>
      <c r="L212" s="24" t="str">
        <f t="array" ref="L212">IF($A212="","",IFERROR(INDEX('04_Property_Economics'!$AF$5:$AF$404,MATCH($A212,'04_Property_Economics'!$AX$5:$AX$404,0)),""))</f>
        <v/>
      </c>
      <c r="M212" s="24" t="str">
        <f t="array" ref="M212">IF($A212="","",IFERROR(INDEX('04_Property_Economics'!$U$5:$U$404,MATCH($A212,'04_Property_Economics'!$AX$5:$AX$404,0)),""))</f>
        <v/>
      </c>
      <c r="N212" s="24" t="str">
        <f t="array" ref="N212">IF($A212="","",IFERROR(INDEX('04_Property_Economics'!$W$5:$W$404,MATCH($A212,'04_Property_Economics'!$AX$5:$AX$404,0)),""))</f>
        <v/>
      </c>
      <c r="O212" s="24" t="str">
        <f t="shared" si="2"/>
        <v/>
      </c>
      <c r="P212" s="24" t="str">
        <f t="array" ref="P212">IF($A212="","",IFERROR(INDEX('04_Property_Economics'!$S$5:$S$404,MATCH($A212,'04_Property_Economics'!$AX$5:$AX$404,0)),""))</f>
        <v/>
      </c>
      <c r="Q212" s="24" t="str">
        <f t="array" ref="Q212">IF($A212="","",IFERROR(INDEX('04_Property_Economics'!$AQ$5:$AQ$404,MATCH($A212,'04_Property_Economics'!$AX$5:$AX$404,0)),""))</f>
        <v/>
      </c>
      <c r="R212" s="27" t="str">
        <f t="array" ref="R212">IF($A212="","",IFERROR(INDEX('04_Property_Economics'!$AR$5:$AR$404,MATCH($A212,'04_Property_Economics'!$AX$5:$AX$404,0)),""))</f>
        <v/>
      </c>
      <c r="S212" s="2" t="str">
        <f t="array" ref="S212">IF($A212="","",IFERROR(INDEX('04_Property_Economics'!$AS$5:$AS$404,MATCH($A212,'04_Property_Economics'!$AX$5:$AX$404,0)),""))</f>
        <v/>
      </c>
      <c r="T212" s="2" t="str">
        <f t="array" ref="T212">IF($A212="","",IFERROR(INDEX('04_Property_Economics'!$AZ$5:$AZ$404,MATCH($A212,'04_Property_Economics'!$AX$5:$AX$404,0)),""))</f>
        <v/>
      </c>
    </row>
    <row r="213" ht="15.75" customHeight="1">
      <c r="A213" s="2" t="str">
        <f t="shared" si="1"/>
        <v/>
      </c>
      <c r="B213" s="2" t="str">
        <f t="array" ref="B213">IF($A213="","",IFERROR(INDEX('04_Property_Economics'!$B$5:$B$404,MATCH($A213,'04_Property_Economics'!$AX$5:$AX$404,0)),""))</f>
        <v/>
      </c>
      <c r="C213" s="2" t="str">
        <f t="array" ref="C213">IF($A213="","",IFERROR(INDEX('04_Property_Economics'!$C$5:$C$404,MATCH($A213,'04_Property_Economics'!$AX$5:$AX$404,0)),""))</f>
        <v/>
      </c>
      <c r="D213" s="24" t="str">
        <f t="array" ref="D213">IF($A213="","",IFERROR(INDEX('04_Property_Economics'!$H$5:$H$404,MATCH($A213,'04_Property_Economics'!$AX$5:$AX$404,0)),""))</f>
        <v/>
      </c>
      <c r="E213" s="25" t="str">
        <f t="array" ref="E213">IF($A213="","",IFERROR(INDEX('04_Property_Economics'!$I$5:$I$404,MATCH($A213,'04_Property_Economics'!$AX$5:$AX$404,0)),""))</f>
        <v/>
      </c>
      <c r="F213" s="25" t="str">
        <f t="array" ref="F213">IF($A213="","",IFERROR(INDEX('04_Property_Economics'!$J$5:$J$404,MATCH($A213,'04_Property_Economics'!$AX$5:$AX$404,0)),""))</f>
        <v/>
      </c>
      <c r="G213" s="26" t="str">
        <f t="array" ref="G213">IF($A213="","",IFERROR(INDEX('04_Property_Economics'!$AC$5:$AC$404,MATCH($A213,'04_Property_Economics'!$AX$5:$AX$404,0)),""))</f>
        <v/>
      </c>
      <c r="H213" s="24" t="str">
        <f t="array" ref="H213">IF($A213="","",IFERROR(INDEX('04_Property_Economics'!$AD$5:$AD$404,MATCH($A213,'04_Property_Economics'!$AX$5:$AX$404,0)),""))</f>
        <v/>
      </c>
      <c r="I213" s="24" t="str">
        <f t="array" ref="I213">IF($A213="","",IFERROR(INDEX('04_Property_Economics'!$AH$5:$AH$404,MATCH($A213,'04_Property_Economics'!$AX$5:$AX$404,0)),""))</f>
        <v/>
      </c>
      <c r="J213" s="24" t="str">
        <f t="array" ref="J213">IF($A213="","",IFERROR(INDEX('04_Property_Economics'!$AI$5:$AI$404,MATCH($A213,'04_Property_Economics'!$AX$5:$AX$404,0)),""))</f>
        <v/>
      </c>
      <c r="K213" s="24" t="str">
        <f t="array" ref="K213">IF($A213="","",IFERROR(INDEX('04_Property_Economics'!$AJ$5:$AJ$404,MATCH($A213,'04_Property_Economics'!$AX$5:$AX$404,0)),""))</f>
        <v/>
      </c>
      <c r="L213" s="24" t="str">
        <f t="array" ref="L213">IF($A213="","",IFERROR(INDEX('04_Property_Economics'!$AF$5:$AF$404,MATCH($A213,'04_Property_Economics'!$AX$5:$AX$404,0)),""))</f>
        <v/>
      </c>
      <c r="M213" s="24" t="str">
        <f t="array" ref="M213">IF($A213="","",IFERROR(INDEX('04_Property_Economics'!$U$5:$U$404,MATCH($A213,'04_Property_Economics'!$AX$5:$AX$404,0)),""))</f>
        <v/>
      </c>
      <c r="N213" s="24" t="str">
        <f t="array" ref="N213">IF($A213="","",IFERROR(INDEX('04_Property_Economics'!$W$5:$W$404,MATCH($A213,'04_Property_Economics'!$AX$5:$AX$404,0)),""))</f>
        <v/>
      </c>
      <c r="O213" s="24" t="str">
        <f t="shared" si="2"/>
        <v/>
      </c>
      <c r="P213" s="24" t="str">
        <f t="array" ref="P213">IF($A213="","",IFERROR(INDEX('04_Property_Economics'!$S$5:$S$404,MATCH($A213,'04_Property_Economics'!$AX$5:$AX$404,0)),""))</f>
        <v/>
      </c>
      <c r="Q213" s="24" t="str">
        <f t="array" ref="Q213">IF($A213="","",IFERROR(INDEX('04_Property_Economics'!$AQ$5:$AQ$404,MATCH($A213,'04_Property_Economics'!$AX$5:$AX$404,0)),""))</f>
        <v/>
      </c>
      <c r="R213" s="27" t="str">
        <f t="array" ref="R213">IF($A213="","",IFERROR(INDEX('04_Property_Economics'!$AR$5:$AR$404,MATCH($A213,'04_Property_Economics'!$AX$5:$AX$404,0)),""))</f>
        <v/>
      </c>
      <c r="S213" s="2" t="str">
        <f t="array" ref="S213">IF($A213="","",IFERROR(INDEX('04_Property_Economics'!$AS$5:$AS$404,MATCH($A213,'04_Property_Economics'!$AX$5:$AX$404,0)),""))</f>
        <v/>
      </c>
      <c r="T213" s="2" t="str">
        <f t="array" ref="T213">IF($A213="","",IFERROR(INDEX('04_Property_Economics'!$AZ$5:$AZ$404,MATCH($A213,'04_Property_Economics'!$AX$5:$AX$404,0)),""))</f>
        <v/>
      </c>
    </row>
    <row r="214" ht="15.75" customHeight="1">
      <c r="A214" s="2" t="str">
        <f t="shared" si="1"/>
        <v/>
      </c>
      <c r="B214" s="2" t="str">
        <f t="array" ref="B214">IF($A214="","",IFERROR(INDEX('04_Property_Economics'!$B$5:$B$404,MATCH($A214,'04_Property_Economics'!$AX$5:$AX$404,0)),""))</f>
        <v/>
      </c>
      <c r="C214" s="2" t="str">
        <f t="array" ref="C214">IF($A214="","",IFERROR(INDEX('04_Property_Economics'!$C$5:$C$404,MATCH($A214,'04_Property_Economics'!$AX$5:$AX$404,0)),""))</f>
        <v/>
      </c>
      <c r="D214" s="24" t="str">
        <f t="array" ref="D214">IF($A214="","",IFERROR(INDEX('04_Property_Economics'!$H$5:$H$404,MATCH($A214,'04_Property_Economics'!$AX$5:$AX$404,0)),""))</f>
        <v/>
      </c>
      <c r="E214" s="25" t="str">
        <f t="array" ref="E214">IF($A214="","",IFERROR(INDEX('04_Property_Economics'!$I$5:$I$404,MATCH($A214,'04_Property_Economics'!$AX$5:$AX$404,0)),""))</f>
        <v/>
      </c>
      <c r="F214" s="25" t="str">
        <f t="array" ref="F214">IF($A214="","",IFERROR(INDEX('04_Property_Economics'!$J$5:$J$404,MATCH($A214,'04_Property_Economics'!$AX$5:$AX$404,0)),""))</f>
        <v/>
      </c>
      <c r="G214" s="26" t="str">
        <f t="array" ref="G214">IF($A214="","",IFERROR(INDEX('04_Property_Economics'!$AC$5:$AC$404,MATCH($A214,'04_Property_Economics'!$AX$5:$AX$404,0)),""))</f>
        <v/>
      </c>
      <c r="H214" s="24" t="str">
        <f t="array" ref="H214">IF($A214="","",IFERROR(INDEX('04_Property_Economics'!$AD$5:$AD$404,MATCH($A214,'04_Property_Economics'!$AX$5:$AX$404,0)),""))</f>
        <v/>
      </c>
      <c r="I214" s="24" t="str">
        <f t="array" ref="I214">IF($A214="","",IFERROR(INDEX('04_Property_Economics'!$AH$5:$AH$404,MATCH($A214,'04_Property_Economics'!$AX$5:$AX$404,0)),""))</f>
        <v/>
      </c>
      <c r="J214" s="24" t="str">
        <f t="array" ref="J214">IF($A214="","",IFERROR(INDEX('04_Property_Economics'!$AI$5:$AI$404,MATCH($A214,'04_Property_Economics'!$AX$5:$AX$404,0)),""))</f>
        <v/>
      </c>
      <c r="K214" s="24" t="str">
        <f t="array" ref="K214">IF($A214="","",IFERROR(INDEX('04_Property_Economics'!$AJ$5:$AJ$404,MATCH($A214,'04_Property_Economics'!$AX$5:$AX$404,0)),""))</f>
        <v/>
      </c>
      <c r="L214" s="24" t="str">
        <f t="array" ref="L214">IF($A214="","",IFERROR(INDEX('04_Property_Economics'!$AF$5:$AF$404,MATCH($A214,'04_Property_Economics'!$AX$5:$AX$404,0)),""))</f>
        <v/>
      </c>
      <c r="M214" s="24" t="str">
        <f t="array" ref="M214">IF($A214="","",IFERROR(INDEX('04_Property_Economics'!$U$5:$U$404,MATCH($A214,'04_Property_Economics'!$AX$5:$AX$404,0)),""))</f>
        <v/>
      </c>
      <c r="N214" s="24" t="str">
        <f t="array" ref="N214">IF($A214="","",IFERROR(INDEX('04_Property_Economics'!$W$5:$W$404,MATCH($A214,'04_Property_Economics'!$AX$5:$AX$404,0)),""))</f>
        <v/>
      </c>
      <c r="O214" s="24" t="str">
        <f t="shared" si="2"/>
        <v/>
      </c>
      <c r="P214" s="24" t="str">
        <f t="array" ref="P214">IF($A214="","",IFERROR(INDEX('04_Property_Economics'!$S$5:$S$404,MATCH($A214,'04_Property_Economics'!$AX$5:$AX$404,0)),""))</f>
        <v/>
      </c>
      <c r="Q214" s="24" t="str">
        <f t="array" ref="Q214">IF($A214="","",IFERROR(INDEX('04_Property_Economics'!$AQ$5:$AQ$404,MATCH($A214,'04_Property_Economics'!$AX$5:$AX$404,0)),""))</f>
        <v/>
      </c>
      <c r="R214" s="27" t="str">
        <f t="array" ref="R214">IF($A214="","",IFERROR(INDEX('04_Property_Economics'!$AR$5:$AR$404,MATCH($A214,'04_Property_Economics'!$AX$5:$AX$404,0)),""))</f>
        <v/>
      </c>
      <c r="S214" s="2" t="str">
        <f t="array" ref="S214">IF($A214="","",IFERROR(INDEX('04_Property_Economics'!$AS$5:$AS$404,MATCH($A214,'04_Property_Economics'!$AX$5:$AX$404,0)),""))</f>
        <v/>
      </c>
      <c r="T214" s="2" t="str">
        <f t="array" ref="T214">IF($A214="","",IFERROR(INDEX('04_Property_Economics'!$AZ$5:$AZ$404,MATCH($A214,'04_Property_Economics'!$AX$5:$AX$404,0)),""))</f>
        <v/>
      </c>
    </row>
    <row r="215" ht="15.75" customHeight="1">
      <c r="A215" s="2" t="str">
        <f t="shared" si="1"/>
        <v/>
      </c>
      <c r="B215" s="2" t="str">
        <f t="array" ref="B215">IF($A215="","",IFERROR(INDEX('04_Property_Economics'!$B$5:$B$404,MATCH($A215,'04_Property_Economics'!$AX$5:$AX$404,0)),""))</f>
        <v/>
      </c>
      <c r="C215" s="2" t="str">
        <f t="array" ref="C215">IF($A215="","",IFERROR(INDEX('04_Property_Economics'!$C$5:$C$404,MATCH($A215,'04_Property_Economics'!$AX$5:$AX$404,0)),""))</f>
        <v/>
      </c>
      <c r="D215" s="24" t="str">
        <f t="array" ref="D215">IF($A215="","",IFERROR(INDEX('04_Property_Economics'!$H$5:$H$404,MATCH($A215,'04_Property_Economics'!$AX$5:$AX$404,0)),""))</f>
        <v/>
      </c>
      <c r="E215" s="25" t="str">
        <f t="array" ref="E215">IF($A215="","",IFERROR(INDEX('04_Property_Economics'!$I$5:$I$404,MATCH($A215,'04_Property_Economics'!$AX$5:$AX$404,0)),""))</f>
        <v/>
      </c>
      <c r="F215" s="25" t="str">
        <f t="array" ref="F215">IF($A215="","",IFERROR(INDEX('04_Property_Economics'!$J$5:$J$404,MATCH($A215,'04_Property_Economics'!$AX$5:$AX$404,0)),""))</f>
        <v/>
      </c>
      <c r="G215" s="26" t="str">
        <f t="array" ref="G215">IF($A215="","",IFERROR(INDEX('04_Property_Economics'!$AC$5:$AC$404,MATCH($A215,'04_Property_Economics'!$AX$5:$AX$404,0)),""))</f>
        <v/>
      </c>
      <c r="H215" s="24" t="str">
        <f t="array" ref="H215">IF($A215="","",IFERROR(INDEX('04_Property_Economics'!$AD$5:$AD$404,MATCH($A215,'04_Property_Economics'!$AX$5:$AX$404,0)),""))</f>
        <v/>
      </c>
      <c r="I215" s="24" t="str">
        <f t="array" ref="I215">IF($A215="","",IFERROR(INDEX('04_Property_Economics'!$AH$5:$AH$404,MATCH($A215,'04_Property_Economics'!$AX$5:$AX$404,0)),""))</f>
        <v/>
      </c>
      <c r="J215" s="24" t="str">
        <f t="array" ref="J215">IF($A215="","",IFERROR(INDEX('04_Property_Economics'!$AI$5:$AI$404,MATCH($A215,'04_Property_Economics'!$AX$5:$AX$404,0)),""))</f>
        <v/>
      </c>
      <c r="K215" s="24" t="str">
        <f t="array" ref="K215">IF($A215="","",IFERROR(INDEX('04_Property_Economics'!$AJ$5:$AJ$404,MATCH($A215,'04_Property_Economics'!$AX$5:$AX$404,0)),""))</f>
        <v/>
      </c>
      <c r="L215" s="24" t="str">
        <f t="array" ref="L215">IF($A215="","",IFERROR(INDEX('04_Property_Economics'!$AF$5:$AF$404,MATCH($A215,'04_Property_Economics'!$AX$5:$AX$404,0)),""))</f>
        <v/>
      </c>
      <c r="M215" s="24" t="str">
        <f t="array" ref="M215">IF($A215="","",IFERROR(INDEX('04_Property_Economics'!$U$5:$U$404,MATCH($A215,'04_Property_Economics'!$AX$5:$AX$404,0)),""))</f>
        <v/>
      </c>
      <c r="N215" s="24" t="str">
        <f t="array" ref="N215">IF($A215="","",IFERROR(INDEX('04_Property_Economics'!$W$5:$W$404,MATCH($A215,'04_Property_Economics'!$AX$5:$AX$404,0)),""))</f>
        <v/>
      </c>
      <c r="O215" s="24" t="str">
        <f t="shared" si="2"/>
        <v/>
      </c>
      <c r="P215" s="24" t="str">
        <f t="array" ref="P215">IF($A215="","",IFERROR(INDEX('04_Property_Economics'!$S$5:$S$404,MATCH($A215,'04_Property_Economics'!$AX$5:$AX$404,0)),""))</f>
        <v/>
      </c>
      <c r="Q215" s="24" t="str">
        <f t="array" ref="Q215">IF($A215="","",IFERROR(INDEX('04_Property_Economics'!$AQ$5:$AQ$404,MATCH($A215,'04_Property_Economics'!$AX$5:$AX$404,0)),""))</f>
        <v/>
      </c>
      <c r="R215" s="27" t="str">
        <f t="array" ref="R215">IF($A215="","",IFERROR(INDEX('04_Property_Economics'!$AR$5:$AR$404,MATCH($A215,'04_Property_Economics'!$AX$5:$AX$404,0)),""))</f>
        <v/>
      </c>
      <c r="S215" s="2" t="str">
        <f t="array" ref="S215">IF($A215="","",IFERROR(INDEX('04_Property_Economics'!$AS$5:$AS$404,MATCH($A215,'04_Property_Economics'!$AX$5:$AX$404,0)),""))</f>
        <v/>
      </c>
      <c r="T215" s="2" t="str">
        <f t="array" ref="T215">IF($A215="","",IFERROR(INDEX('04_Property_Economics'!$AZ$5:$AZ$404,MATCH($A215,'04_Property_Economics'!$AX$5:$AX$404,0)),""))</f>
        <v/>
      </c>
    </row>
    <row r="216" ht="15.75" customHeight="1">
      <c r="A216" s="2" t="str">
        <f t="shared" si="1"/>
        <v/>
      </c>
      <c r="B216" s="2" t="str">
        <f t="array" ref="B216">IF($A216="","",IFERROR(INDEX('04_Property_Economics'!$B$5:$B$404,MATCH($A216,'04_Property_Economics'!$AX$5:$AX$404,0)),""))</f>
        <v/>
      </c>
      <c r="C216" s="2" t="str">
        <f t="array" ref="C216">IF($A216="","",IFERROR(INDEX('04_Property_Economics'!$C$5:$C$404,MATCH($A216,'04_Property_Economics'!$AX$5:$AX$404,0)),""))</f>
        <v/>
      </c>
      <c r="D216" s="24" t="str">
        <f t="array" ref="D216">IF($A216="","",IFERROR(INDEX('04_Property_Economics'!$H$5:$H$404,MATCH($A216,'04_Property_Economics'!$AX$5:$AX$404,0)),""))</f>
        <v/>
      </c>
      <c r="E216" s="25" t="str">
        <f t="array" ref="E216">IF($A216="","",IFERROR(INDEX('04_Property_Economics'!$I$5:$I$404,MATCH($A216,'04_Property_Economics'!$AX$5:$AX$404,0)),""))</f>
        <v/>
      </c>
      <c r="F216" s="25" t="str">
        <f t="array" ref="F216">IF($A216="","",IFERROR(INDEX('04_Property_Economics'!$J$5:$J$404,MATCH($A216,'04_Property_Economics'!$AX$5:$AX$404,0)),""))</f>
        <v/>
      </c>
      <c r="G216" s="26" t="str">
        <f t="array" ref="G216">IF($A216="","",IFERROR(INDEX('04_Property_Economics'!$AC$5:$AC$404,MATCH($A216,'04_Property_Economics'!$AX$5:$AX$404,0)),""))</f>
        <v/>
      </c>
      <c r="H216" s="24" t="str">
        <f t="array" ref="H216">IF($A216="","",IFERROR(INDEX('04_Property_Economics'!$AD$5:$AD$404,MATCH($A216,'04_Property_Economics'!$AX$5:$AX$404,0)),""))</f>
        <v/>
      </c>
      <c r="I216" s="24" t="str">
        <f t="array" ref="I216">IF($A216="","",IFERROR(INDEX('04_Property_Economics'!$AH$5:$AH$404,MATCH($A216,'04_Property_Economics'!$AX$5:$AX$404,0)),""))</f>
        <v/>
      </c>
      <c r="J216" s="24" t="str">
        <f t="array" ref="J216">IF($A216="","",IFERROR(INDEX('04_Property_Economics'!$AI$5:$AI$404,MATCH($A216,'04_Property_Economics'!$AX$5:$AX$404,0)),""))</f>
        <v/>
      </c>
      <c r="K216" s="24" t="str">
        <f t="array" ref="K216">IF($A216="","",IFERROR(INDEX('04_Property_Economics'!$AJ$5:$AJ$404,MATCH($A216,'04_Property_Economics'!$AX$5:$AX$404,0)),""))</f>
        <v/>
      </c>
      <c r="L216" s="24" t="str">
        <f t="array" ref="L216">IF($A216="","",IFERROR(INDEX('04_Property_Economics'!$AF$5:$AF$404,MATCH($A216,'04_Property_Economics'!$AX$5:$AX$404,0)),""))</f>
        <v/>
      </c>
      <c r="M216" s="24" t="str">
        <f t="array" ref="M216">IF($A216="","",IFERROR(INDEX('04_Property_Economics'!$U$5:$U$404,MATCH($A216,'04_Property_Economics'!$AX$5:$AX$404,0)),""))</f>
        <v/>
      </c>
      <c r="N216" s="24" t="str">
        <f t="array" ref="N216">IF($A216="","",IFERROR(INDEX('04_Property_Economics'!$W$5:$W$404,MATCH($A216,'04_Property_Economics'!$AX$5:$AX$404,0)),""))</f>
        <v/>
      </c>
      <c r="O216" s="24" t="str">
        <f t="shared" si="2"/>
        <v/>
      </c>
      <c r="P216" s="24" t="str">
        <f t="array" ref="P216">IF($A216="","",IFERROR(INDEX('04_Property_Economics'!$S$5:$S$404,MATCH($A216,'04_Property_Economics'!$AX$5:$AX$404,0)),""))</f>
        <v/>
      </c>
      <c r="Q216" s="24" t="str">
        <f t="array" ref="Q216">IF($A216="","",IFERROR(INDEX('04_Property_Economics'!$AQ$5:$AQ$404,MATCH($A216,'04_Property_Economics'!$AX$5:$AX$404,0)),""))</f>
        <v/>
      </c>
      <c r="R216" s="27" t="str">
        <f t="array" ref="R216">IF($A216="","",IFERROR(INDEX('04_Property_Economics'!$AR$5:$AR$404,MATCH($A216,'04_Property_Economics'!$AX$5:$AX$404,0)),""))</f>
        <v/>
      </c>
      <c r="S216" s="2" t="str">
        <f t="array" ref="S216">IF($A216="","",IFERROR(INDEX('04_Property_Economics'!$AS$5:$AS$404,MATCH($A216,'04_Property_Economics'!$AX$5:$AX$404,0)),""))</f>
        <v/>
      </c>
      <c r="T216" s="2" t="str">
        <f t="array" ref="T216">IF($A216="","",IFERROR(INDEX('04_Property_Economics'!$AZ$5:$AZ$404,MATCH($A216,'04_Property_Economics'!$AX$5:$AX$404,0)),""))</f>
        <v/>
      </c>
    </row>
    <row r="217" ht="15.75" customHeight="1">
      <c r="A217" s="2" t="str">
        <f t="shared" si="1"/>
        <v/>
      </c>
      <c r="B217" s="2" t="str">
        <f t="array" ref="B217">IF($A217="","",IFERROR(INDEX('04_Property_Economics'!$B$5:$B$404,MATCH($A217,'04_Property_Economics'!$AX$5:$AX$404,0)),""))</f>
        <v/>
      </c>
      <c r="C217" s="2" t="str">
        <f t="array" ref="C217">IF($A217="","",IFERROR(INDEX('04_Property_Economics'!$C$5:$C$404,MATCH($A217,'04_Property_Economics'!$AX$5:$AX$404,0)),""))</f>
        <v/>
      </c>
      <c r="D217" s="24" t="str">
        <f t="array" ref="D217">IF($A217="","",IFERROR(INDEX('04_Property_Economics'!$H$5:$H$404,MATCH($A217,'04_Property_Economics'!$AX$5:$AX$404,0)),""))</f>
        <v/>
      </c>
      <c r="E217" s="25" t="str">
        <f t="array" ref="E217">IF($A217="","",IFERROR(INDEX('04_Property_Economics'!$I$5:$I$404,MATCH($A217,'04_Property_Economics'!$AX$5:$AX$404,0)),""))</f>
        <v/>
      </c>
      <c r="F217" s="25" t="str">
        <f t="array" ref="F217">IF($A217="","",IFERROR(INDEX('04_Property_Economics'!$J$5:$J$404,MATCH($A217,'04_Property_Economics'!$AX$5:$AX$404,0)),""))</f>
        <v/>
      </c>
      <c r="G217" s="26" t="str">
        <f t="array" ref="G217">IF($A217="","",IFERROR(INDEX('04_Property_Economics'!$AC$5:$AC$404,MATCH($A217,'04_Property_Economics'!$AX$5:$AX$404,0)),""))</f>
        <v/>
      </c>
      <c r="H217" s="24" t="str">
        <f t="array" ref="H217">IF($A217="","",IFERROR(INDEX('04_Property_Economics'!$AD$5:$AD$404,MATCH($A217,'04_Property_Economics'!$AX$5:$AX$404,0)),""))</f>
        <v/>
      </c>
      <c r="I217" s="24" t="str">
        <f t="array" ref="I217">IF($A217="","",IFERROR(INDEX('04_Property_Economics'!$AH$5:$AH$404,MATCH($A217,'04_Property_Economics'!$AX$5:$AX$404,0)),""))</f>
        <v/>
      </c>
      <c r="J217" s="24" t="str">
        <f t="array" ref="J217">IF($A217="","",IFERROR(INDEX('04_Property_Economics'!$AI$5:$AI$404,MATCH($A217,'04_Property_Economics'!$AX$5:$AX$404,0)),""))</f>
        <v/>
      </c>
      <c r="K217" s="24" t="str">
        <f t="array" ref="K217">IF($A217="","",IFERROR(INDEX('04_Property_Economics'!$AJ$5:$AJ$404,MATCH($A217,'04_Property_Economics'!$AX$5:$AX$404,0)),""))</f>
        <v/>
      </c>
      <c r="L217" s="24" t="str">
        <f t="array" ref="L217">IF($A217="","",IFERROR(INDEX('04_Property_Economics'!$AF$5:$AF$404,MATCH($A217,'04_Property_Economics'!$AX$5:$AX$404,0)),""))</f>
        <v/>
      </c>
      <c r="M217" s="24" t="str">
        <f t="array" ref="M217">IF($A217="","",IFERROR(INDEX('04_Property_Economics'!$U$5:$U$404,MATCH($A217,'04_Property_Economics'!$AX$5:$AX$404,0)),""))</f>
        <v/>
      </c>
      <c r="N217" s="24" t="str">
        <f t="array" ref="N217">IF($A217="","",IFERROR(INDEX('04_Property_Economics'!$W$5:$W$404,MATCH($A217,'04_Property_Economics'!$AX$5:$AX$404,0)),""))</f>
        <v/>
      </c>
      <c r="O217" s="24" t="str">
        <f t="shared" si="2"/>
        <v/>
      </c>
      <c r="P217" s="24" t="str">
        <f t="array" ref="P217">IF($A217="","",IFERROR(INDEX('04_Property_Economics'!$S$5:$S$404,MATCH($A217,'04_Property_Economics'!$AX$5:$AX$404,0)),""))</f>
        <v/>
      </c>
      <c r="Q217" s="24" t="str">
        <f t="array" ref="Q217">IF($A217="","",IFERROR(INDEX('04_Property_Economics'!$AQ$5:$AQ$404,MATCH($A217,'04_Property_Economics'!$AX$5:$AX$404,0)),""))</f>
        <v/>
      </c>
      <c r="R217" s="27" t="str">
        <f t="array" ref="R217">IF($A217="","",IFERROR(INDEX('04_Property_Economics'!$AR$5:$AR$404,MATCH($A217,'04_Property_Economics'!$AX$5:$AX$404,0)),""))</f>
        <v/>
      </c>
      <c r="S217" s="2" t="str">
        <f t="array" ref="S217">IF($A217="","",IFERROR(INDEX('04_Property_Economics'!$AS$5:$AS$404,MATCH($A217,'04_Property_Economics'!$AX$5:$AX$404,0)),""))</f>
        <v/>
      </c>
      <c r="T217" s="2" t="str">
        <f t="array" ref="T217">IF($A217="","",IFERROR(INDEX('04_Property_Economics'!$AZ$5:$AZ$404,MATCH($A217,'04_Property_Economics'!$AX$5:$AX$404,0)),""))</f>
        <v/>
      </c>
    </row>
    <row r="218" ht="15.75" customHeight="1">
      <c r="A218" s="2" t="str">
        <f t="shared" si="1"/>
        <v/>
      </c>
      <c r="B218" s="2" t="str">
        <f t="array" ref="B218">IF($A218="","",IFERROR(INDEX('04_Property_Economics'!$B$5:$B$404,MATCH($A218,'04_Property_Economics'!$AX$5:$AX$404,0)),""))</f>
        <v/>
      </c>
      <c r="C218" s="2" t="str">
        <f t="array" ref="C218">IF($A218="","",IFERROR(INDEX('04_Property_Economics'!$C$5:$C$404,MATCH($A218,'04_Property_Economics'!$AX$5:$AX$404,0)),""))</f>
        <v/>
      </c>
      <c r="D218" s="24" t="str">
        <f t="array" ref="D218">IF($A218="","",IFERROR(INDEX('04_Property_Economics'!$H$5:$H$404,MATCH($A218,'04_Property_Economics'!$AX$5:$AX$404,0)),""))</f>
        <v/>
      </c>
      <c r="E218" s="25" t="str">
        <f t="array" ref="E218">IF($A218="","",IFERROR(INDEX('04_Property_Economics'!$I$5:$I$404,MATCH($A218,'04_Property_Economics'!$AX$5:$AX$404,0)),""))</f>
        <v/>
      </c>
      <c r="F218" s="25" t="str">
        <f t="array" ref="F218">IF($A218="","",IFERROR(INDEX('04_Property_Economics'!$J$5:$J$404,MATCH($A218,'04_Property_Economics'!$AX$5:$AX$404,0)),""))</f>
        <v/>
      </c>
      <c r="G218" s="26" t="str">
        <f t="array" ref="G218">IF($A218="","",IFERROR(INDEX('04_Property_Economics'!$AC$5:$AC$404,MATCH($A218,'04_Property_Economics'!$AX$5:$AX$404,0)),""))</f>
        <v/>
      </c>
      <c r="H218" s="24" t="str">
        <f t="array" ref="H218">IF($A218="","",IFERROR(INDEX('04_Property_Economics'!$AD$5:$AD$404,MATCH($A218,'04_Property_Economics'!$AX$5:$AX$404,0)),""))</f>
        <v/>
      </c>
      <c r="I218" s="24" t="str">
        <f t="array" ref="I218">IF($A218="","",IFERROR(INDEX('04_Property_Economics'!$AH$5:$AH$404,MATCH($A218,'04_Property_Economics'!$AX$5:$AX$404,0)),""))</f>
        <v/>
      </c>
      <c r="J218" s="24" t="str">
        <f t="array" ref="J218">IF($A218="","",IFERROR(INDEX('04_Property_Economics'!$AI$5:$AI$404,MATCH($A218,'04_Property_Economics'!$AX$5:$AX$404,0)),""))</f>
        <v/>
      </c>
      <c r="K218" s="24" t="str">
        <f t="array" ref="K218">IF($A218="","",IFERROR(INDEX('04_Property_Economics'!$AJ$5:$AJ$404,MATCH($A218,'04_Property_Economics'!$AX$5:$AX$404,0)),""))</f>
        <v/>
      </c>
      <c r="L218" s="24" t="str">
        <f t="array" ref="L218">IF($A218="","",IFERROR(INDEX('04_Property_Economics'!$AF$5:$AF$404,MATCH($A218,'04_Property_Economics'!$AX$5:$AX$404,0)),""))</f>
        <v/>
      </c>
      <c r="M218" s="24" t="str">
        <f t="array" ref="M218">IF($A218="","",IFERROR(INDEX('04_Property_Economics'!$U$5:$U$404,MATCH($A218,'04_Property_Economics'!$AX$5:$AX$404,0)),""))</f>
        <v/>
      </c>
      <c r="N218" s="24" t="str">
        <f t="array" ref="N218">IF($A218="","",IFERROR(INDEX('04_Property_Economics'!$W$5:$W$404,MATCH($A218,'04_Property_Economics'!$AX$5:$AX$404,0)),""))</f>
        <v/>
      </c>
      <c r="O218" s="24" t="str">
        <f t="shared" si="2"/>
        <v/>
      </c>
      <c r="P218" s="24" t="str">
        <f t="array" ref="P218">IF($A218="","",IFERROR(INDEX('04_Property_Economics'!$S$5:$S$404,MATCH($A218,'04_Property_Economics'!$AX$5:$AX$404,0)),""))</f>
        <v/>
      </c>
      <c r="Q218" s="24" t="str">
        <f t="array" ref="Q218">IF($A218="","",IFERROR(INDEX('04_Property_Economics'!$AQ$5:$AQ$404,MATCH($A218,'04_Property_Economics'!$AX$5:$AX$404,0)),""))</f>
        <v/>
      </c>
      <c r="R218" s="27" t="str">
        <f t="array" ref="R218">IF($A218="","",IFERROR(INDEX('04_Property_Economics'!$AR$5:$AR$404,MATCH($A218,'04_Property_Economics'!$AX$5:$AX$404,0)),""))</f>
        <v/>
      </c>
      <c r="S218" s="2" t="str">
        <f t="array" ref="S218">IF($A218="","",IFERROR(INDEX('04_Property_Economics'!$AS$5:$AS$404,MATCH($A218,'04_Property_Economics'!$AX$5:$AX$404,0)),""))</f>
        <v/>
      </c>
      <c r="T218" s="2" t="str">
        <f t="array" ref="T218">IF($A218="","",IFERROR(INDEX('04_Property_Economics'!$AZ$5:$AZ$404,MATCH($A218,'04_Property_Economics'!$AX$5:$AX$404,0)),""))</f>
        <v/>
      </c>
    </row>
    <row r="219" ht="15.75" customHeight="1">
      <c r="A219" s="2" t="str">
        <f t="shared" si="1"/>
        <v/>
      </c>
      <c r="B219" s="2" t="str">
        <f t="array" ref="B219">IF($A219="","",IFERROR(INDEX('04_Property_Economics'!$B$5:$B$404,MATCH($A219,'04_Property_Economics'!$AX$5:$AX$404,0)),""))</f>
        <v/>
      </c>
      <c r="C219" s="2" t="str">
        <f t="array" ref="C219">IF($A219="","",IFERROR(INDEX('04_Property_Economics'!$C$5:$C$404,MATCH($A219,'04_Property_Economics'!$AX$5:$AX$404,0)),""))</f>
        <v/>
      </c>
      <c r="D219" s="24" t="str">
        <f t="array" ref="D219">IF($A219="","",IFERROR(INDEX('04_Property_Economics'!$H$5:$H$404,MATCH($A219,'04_Property_Economics'!$AX$5:$AX$404,0)),""))</f>
        <v/>
      </c>
      <c r="E219" s="25" t="str">
        <f t="array" ref="E219">IF($A219="","",IFERROR(INDEX('04_Property_Economics'!$I$5:$I$404,MATCH($A219,'04_Property_Economics'!$AX$5:$AX$404,0)),""))</f>
        <v/>
      </c>
      <c r="F219" s="25" t="str">
        <f t="array" ref="F219">IF($A219="","",IFERROR(INDEX('04_Property_Economics'!$J$5:$J$404,MATCH($A219,'04_Property_Economics'!$AX$5:$AX$404,0)),""))</f>
        <v/>
      </c>
      <c r="G219" s="26" t="str">
        <f t="array" ref="G219">IF($A219="","",IFERROR(INDEX('04_Property_Economics'!$AC$5:$AC$404,MATCH($A219,'04_Property_Economics'!$AX$5:$AX$404,0)),""))</f>
        <v/>
      </c>
      <c r="H219" s="24" t="str">
        <f t="array" ref="H219">IF($A219="","",IFERROR(INDEX('04_Property_Economics'!$AD$5:$AD$404,MATCH($A219,'04_Property_Economics'!$AX$5:$AX$404,0)),""))</f>
        <v/>
      </c>
      <c r="I219" s="24" t="str">
        <f t="array" ref="I219">IF($A219="","",IFERROR(INDEX('04_Property_Economics'!$AH$5:$AH$404,MATCH($A219,'04_Property_Economics'!$AX$5:$AX$404,0)),""))</f>
        <v/>
      </c>
      <c r="J219" s="24" t="str">
        <f t="array" ref="J219">IF($A219="","",IFERROR(INDEX('04_Property_Economics'!$AI$5:$AI$404,MATCH($A219,'04_Property_Economics'!$AX$5:$AX$404,0)),""))</f>
        <v/>
      </c>
      <c r="K219" s="24" t="str">
        <f t="array" ref="K219">IF($A219="","",IFERROR(INDEX('04_Property_Economics'!$AJ$5:$AJ$404,MATCH($A219,'04_Property_Economics'!$AX$5:$AX$404,0)),""))</f>
        <v/>
      </c>
      <c r="L219" s="24" t="str">
        <f t="array" ref="L219">IF($A219="","",IFERROR(INDEX('04_Property_Economics'!$AF$5:$AF$404,MATCH($A219,'04_Property_Economics'!$AX$5:$AX$404,0)),""))</f>
        <v/>
      </c>
      <c r="M219" s="24" t="str">
        <f t="array" ref="M219">IF($A219="","",IFERROR(INDEX('04_Property_Economics'!$U$5:$U$404,MATCH($A219,'04_Property_Economics'!$AX$5:$AX$404,0)),""))</f>
        <v/>
      </c>
      <c r="N219" s="24" t="str">
        <f t="array" ref="N219">IF($A219="","",IFERROR(INDEX('04_Property_Economics'!$W$5:$W$404,MATCH($A219,'04_Property_Economics'!$AX$5:$AX$404,0)),""))</f>
        <v/>
      </c>
      <c r="O219" s="24" t="str">
        <f t="shared" si="2"/>
        <v/>
      </c>
      <c r="P219" s="24" t="str">
        <f t="array" ref="P219">IF($A219="","",IFERROR(INDEX('04_Property_Economics'!$S$5:$S$404,MATCH($A219,'04_Property_Economics'!$AX$5:$AX$404,0)),""))</f>
        <v/>
      </c>
      <c r="Q219" s="24" t="str">
        <f t="array" ref="Q219">IF($A219="","",IFERROR(INDEX('04_Property_Economics'!$AQ$5:$AQ$404,MATCH($A219,'04_Property_Economics'!$AX$5:$AX$404,0)),""))</f>
        <v/>
      </c>
      <c r="R219" s="27" t="str">
        <f t="array" ref="R219">IF($A219="","",IFERROR(INDEX('04_Property_Economics'!$AR$5:$AR$404,MATCH($A219,'04_Property_Economics'!$AX$5:$AX$404,0)),""))</f>
        <v/>
      </c>
      <c r="S219" s="2" t="str">
        <f t="array" ref="S219">IF($A219="","",IFERROR(INDEX('04_Property_Economics'!$AS$5:$AS$404,MATCH($A219,'04_Property_Economics'!$AX$5:$AX$404,0)),""))</f>
        <v/>
      </c>
      <c r="T219" s="2" t="str">
        <f t="array" ref="T219">IF($A219="","",IFERROR(INDEX('04_Property_Economics'!$AZ$5:$AZ$404,MATCH($A219,'04_Property_Economics'!$AX$5:$AX$404,0)),""))</f>
        <v/>
      </c>
    </row>
    <row r="220" ht="15.75" customHeight="1">
      <c r="A220" s="2" t="str">
        <f t="shared" si="1"/>
        <v/>
      </c>
      <c r="B220" s="2" t="str">
        <f t="array" ref="B220">IF($A220="","",IFERROR(INDEX('04_Property_Economics'!$B$5:$B$404,MATCH($A220,'04_Property_Economics'!$AX$5:$AX$404,0)),""))</f>
        <v/>
      </c>
      <c r="C220" s="2" t="str">
        <f t="array" ref="C220">IF($A220="","",IFERROR(INDEX('04_Property_Economics'!$C$5:$C$404,MATCH($A220,'04_Property_Economics'!$AX$5:$AX$404,0)),""))</f>
        <v/>
      </c>
      <c r="D220" s="24" t="str">
        <f t="array" ref="D220">IF($A220="","",IFERROR(INDEX('04_Property_Economics'!$H$5:$H$404,MATCH($A220,'04_Property_Economics'!$AX$5:$AX$404,0)),""))</f>
        <v/>
      </c>
      <c r="E220" s="25" t="str">
        <f t="array" ref="E220">IF($A220="","",IFERROR(INDEX('04_Property_Economics'!$I$5:$I$404,MATCH($A220,'04_Property_Economics'!$AX$5:$AX$404,0)),""))</f>
        <v/>
      </c>
      <c r="F220" s="25" t="str">
        <f t="array" ref="F220">IF($A220="","",IFERROR(INDEX('04_Property_Economics'!$J$5:$J$404,MATCH($A220,'04_Property_Economics'!$AX$5:$AX$404,0)),""))</f>
        <v/>
      </c>
      <c r="G220" s="26" t="str">
        <f t="array" ref="G220">IF($A220="","",IFERROR(INDEX('04_Property_Economics'!$AC$5:$AC$404,MATCH($A220,'04_Property_Economics'!$AX$5:$AX$404,0)),""))</f>
        <v/>
      </c>
      <c r="H220" s="24" t="str">
        <f t="array" ref="H220">IF($A220="","",IFERROR(INDEX('04_Property_Economics'!$AD$5:$AD$404,MATCH($A220,'04_Property_Economics'!$AX$5:$AX$404,0)),""))</f>
        <v/>
      </c>
      <c r="I220" s="24" t="str">
        <f t="array" ref="I220">IF($A220="","",IFERROR(INDEX('04_Property_Economics'!$AH$5:$AH$404,MATCH($A220,'04_Property_Economics'!$AX$5:$AX$404,0)),""))</f>
        <v/>
      </c>
      <c r="J220" s="24" t="str">
        <f t="array" ref="J220">IF($A220="","",IFERROR(INDEX('04_Property_Economics'!$AI$5:$AI$404,MATCH($A220,'04_Property_Economics'!$AX$5:$AX$404,0)),""))</f>
        <v/>
      </c>
      <c r="K220" s="24" t="str">
        <f t="array" ref="K220">IF($A220="","",IFERROR(INDEX('04_Property_Economics'!$AJ$5:$AJ$404,MATCH($A220,'04_Property_Economics'!$AX$5:$AX$404,0)),""))</f>
        <v/>
      </c>
      <c r="L220" s="24" t="str">
        <f t="array" ref="L220">IF($A220="","",IFERROR(INDEX('04_Property_Economics'!$AF$5:$AF$404,MATCH($A220,'04_Property_Economics'!$AX$5:$AX$404,0)),""))</f>
        <v/>
      </c>
      <c r="M220" s="24" t="str">
        <f t="array" ref="M220">IF($A220="","",IFERROR(INDEX('04_Property_Economics'!$U$5:$U$404,MATCH($A220,'04_Property_Economics'!$AX$5:$AX$404,0)),""))</f>
        <v/>
      </c>
      <c r="N220" s="24" t="str">
        <f t="array" ref="N220">IF($A220="","",IFERROR(INDEX('04_Property_Economics'!$W$5:$W$404,MATCH($A220,'04_Property_Economics'!$AX$5:$AX$404,0)),""))</f>
        <v/>
      </c>
      <c r="O220" s="24" t="str">
        <f t="shared" si="2"/>
        <v/>
      </c>
      <c r="P220" s="24" t="str">
        <f t="array" ref="P220">IF($A220="","",IFERROR(INDEX('04_Property_Economics'!$S$5:$S$404,MATCH($A220,'04_Property_Economics'!$AX$5:$AX$404,0)),""))</f>
        <v/>
      </c>
      <c r="Q220" s="24" t="str">
        <f t="array" ref="Q220">IF($A220="","",IFERROR(INDEX('04_Property_Economics'!$AQ$5:$AQ$404,MATCH($A220,'04_Property_Economics'!$AX$5:$AX$404,0)),""))</f>
        <v/>
      </c>
      <c r="R220" s="27" t="str">
        <f t="array" ref="R220">IF($A220="","",IFERROR(INDEX('04_Property_Economics'!$AR$5:$AR$404,MATCH($A220,'04_Property_Economics'!$AX$5:$AX$404,0)),""))</f>
        <v/>
      </c>
      <c r="S220" s="2" t="str">
        <f t="array" ref="S220">IF($A220="","",IFERROR(INDEX('04_Property_Economics'!$AS$5:$AS$404,MATCH($A220,'04_Property_Economics'!$AX$5:$AX$404,0)),""))</f>
        <v/>
      </c>
      <c r="T220" s="2" t="str">
        <f t="array" ref="T220">IF($A220="","",IFERROR(INDEX('04_Property_Economics'!$AZ$5:$AZ$404,MATCH($A220,'04_Property_Economics'!$AX$5:$AX$404,0)),""))</f>
        <v/>
      </c>
    </row>
    <row r="221" ht="15.75" customHeight="1">
      <c r="A221" s="2" t="str">
        <f t="shared" si="1"/>
        <v/>
      </c>
      <c r="B221" s="2" t="str">
        <f t="array" ref="B221">IF($A221="","",IFERROR(INDEX('04_Property_Economics'!$B$5:$B$404,MATCH($A221,'04_Property_Economics'!$AX$5:$AX$404,0)),""))</f>
        <v/>
      </c>
      <c r="C221" s="2" t="str">
        <f t="array" ref="C221">IF($A221="","",IFERROR(INDEX('04_Property_Economics'!$C$5:$C$404,MATCH($A221,'04_Property_Economics'!$AX$5:$AX$404,0)),""))</f>
        <v/>
      </c>
      <c r="D221" s="24" t="str">
        <f t="array" ref="D221">IF($A221="","",IFERROR(INDEX('04_Property_Economics'!$H$5:$H$404,MATCH($A221,'04_Property_Economics'!$AX$5:$AX$404,0)),""))</f>
        <v/>
      </c>
      <c r="E221" s="25" t="str">
        <f t="array" ref="E221">IF($A221="","",IFERROR(INDEX('04_Property_Economics'!$I$5:$I$404,MATCH($A221,'04_Property_Economics'!$AX$5:$AX$404,0)),""))</f>
        <v/>
      </c>
      <c r="F221" s="25" t="str">
        <f t="array" ref="F221">IF($A221="","",IFERROR(INDEX('04_Property_Economics'!$J$5:$J$404,MATCH($A221,'04_Property_Economics'!$AX$5:$AX$404,0)),""))</f>
        <v/>
      </c>
      <c r="G221" s="26" t="str">
        <f t="array" ref="G221">IF($A221="","",IFERROR(INDEX('04_Property_Economics'!$AC$5:$AC$404,MATCH($A221,'04_Property_Economics'!$AX$5:$AX$404,0)),""))</f>
        <v/>
      </c>
      <c r="H221" s="24" t="str">
        <f t="array" ref="H221">IF($A221="","",IFERROR(INDEX('04_Property_Economics'!$AD$5:$AD$404,MATCH($A221,'04_Property_Economics'!$AX$5:$AX$404,0)),""))</f>
        <v/>
      </c>
      <c r="I221" s="24" t="str">
        <f t="array" ref="I221">IF($A221="","",IFERROR(INDEX('04_Property_Economics'!$AH$5:$AH$404,MATCH($A221,'04_Property_Economics'!$AX$5:$AX$404,0)),""))</f>
        <v/>
      </c>
      <c r="J221" s="24" t="str">
        <f t="array" ref="J221">IF($A221="","",IFERROR(INDEX('04_Property_Economics'!$AI$5:$AI$404,MATCH($A221,'04_Property_Economics'!$AX$5:$AX$404,0)),""))</f>
        <v/>
      </c>
      <c r="K221" s="24" t="str">
        <f t="array" ref="K221">IF($A221="","",IFERROR(INDEX('04_Property_Economics'!$AJ$5:$AJ$404,MATCH($A221,'04_Property_Economics'!$AX$5:$AX$404,0)),""))</f>
        <v/>
      </c>
      <c r="L221" s="24" t="str">
        <f t="array" ref="L221">IF($A221="","",IFERROR(INDEX('04_Property_Economics'!$AF$5:$AF$404,MATCH($A221,'04_Property_Economics'!$AX$5:$AX$404,0)),""))</f>
        <v/>
      </c>
      <c r="M221" s="24" t="str">
        <f t="array" ref="M221">IF($A221="","",IFERROR(INDEX('04_Property_Economics'!$U$5:$U$404,MATCH($A221,'04_Property_Economics'!$AX$5:$AX$404,0)),""))</f>
        <v/>
      </c>
      <c r="N221" s="24" t="str">
        <f t="array" ref="N221">IF($A221="","",IFERROR(INDEX('04_Property_Economics'!$W$5:$W$404,MATCH($A221,'04_Property_Economics'!$AX$5:$AX$404,0)),""))</f>
        <v/>
      </c>
      <c r="O221" s="24" t="str">
        <f t="shared" si="2"/>
        <v/>
      </c>
      <c r="P221" s="24" t="str">
        <f t="array" ref="P221">IF($A221="","",IFERROR(INDEX('04_Property_Economics'!$S$5:$S$404,MATCH($A221,'04_Property_Economics'!$AX$5:$AX$404,0)),""))</f>
        <v/>
      </c>
      <c r="Q221" s="24" t="str">
        <f t="array" ref="Q221">IF($A221="","",IFERROR(INDEX('04_Property_Economics'!$AQ$5:$AQ$404,MATCH($A221,'04_Property_Economics'!$AX$5:$AX$404,0)),""))</f>
        <v/>
      </c>
      <c r="R221" s="27" t="str">
        <f t="array" ref="R221">IF($A221="","",IFERROR(INDEX('04_Property_Economics'!$AR$5:$AR$404,MATCH($A221,'04_Property_Economics'!$AX$5:$AX$404,0)),""))</f>
        <v/>
      </c>
      <c r="S221" s="2" t="str">
        <f t="array" ref="S221">IF($A221="","",IFERROR(INDEX('04_Property_Economics'!$AS$5:$AS$404,MATCH($A221,'04_Property_Economics'!$AX$5:$AX$404,0)),""))</f>
        <v/>
      </c>
      <c r="T221" s="2" t="str">
        <f t="array" ref="T221">IF($A221="","",IFERROR(INDEX('04_Property_Economics'!$AZ$5:$AZ$404,MATCH($A221,'04_Property_Economics'!$AX$5:$AX$404,0)),""))</f>
        <v/>
      </c>
    </row>
    <row r="222" ht="15.75" customHeight="1">
      <c r="A222" s="2" t="str">
        <f t="shared" si="1"/>
        <v/>
      </c>
      <c r="B222" s="2" t="str">
        <f t="array" ref="B222">IF($A222="","",IFERROR(INDEX('04_Property_Economics'!$B$5:$B$404,MATCH($A222,'04_Property_Economics'!$AX$5:$AX$404,0)),""))</f>
        <v/>
      </c>
      <c r="C222" s="2" t="str">
        <f t="array" ref="C222">IF($A222="","",IFERROR(INDEX('04_Property_Economics'!$C$5:$C$404,MATCH($A222,'04_Property_Economics'!$AX$5:$AX$404,0)),""))</f>
        <v/>
      </c>
      <c r="D222" s="24" t="str">
        <f t="array" ref="D222">IF($A222="","",IFERROR(INDEX('04_Property_Economics'!$H$5:$H$404,MATCH($A222,'04_Property_Economics'!$AX$5:$AX$404,0)),""))</f>
        <v/>
      </c>
      <c r="E222" s="25" t="str">
        <f t="array" ref="E222">IF($A222="","",IFERROR(INDEX('04_Property_Economics'!$I$5:$I$404,MATCH($A222,'04_Property_Economics'!$AX$5:$AX$404,0)),""))</f>
        <v/>
      </c>
      <c r="F222" s="25" t="str">
        <f t="array" ref="F222">IF($A222="","",IFERROR(INDEX('04_Property_Economics'!$J$5:$J$404,MATCH($A222,'04_Property_Economics'!$AX$5:$AX$404,0)),""))</f>
        <v/>
      </c>
      <c r="G222" s="26" t="str">
        <f t="array" ref="G222">IF($A222="","",IFERROR(INDEX('04_Property_Economics'!$AC$5:$AC$404,MATCH($A222,'04_Property_Economics'!$AX$5:$AX$404,0)),""))</f>
        <v/>
      </c>
      <c r="H222" s="24" t="str">
        <f t="array" ref="H222">IF($A222="","",IFERROR(INDEX('04_Property_Economics'!$AD$5:$AD$404,MATCH($A222,'04_Property_Economics'!$AX$5:$AX$404,0)),""))</f>
        <v/>
      </c>
      <c r="I222" s="24" t="str">
        <f t="array" ref="I222">IF($A222="","",IFERROR(INDEX('04_Property_Economics'!$AH$5:$AH$404,MATCH($A222,'04_Property_Economics'!$AX$5:$AX$404,0)),""))</f>
        <v/>
      </c>
      <c r="J222" s="24" t="str">
        <f t="array" ref="J222">IF($A222="","",IFERROR(INDEX('04_Property_Economics'!$AI$5:$AI$404,MATCH($A222,'04_Property_Economics'!$AX$5:$AX$404,0)),""))</f>
        <v/>
      </c>
      <c r="K222" s="24" t="str">
        <f t="array" ref="K222">IF($A222="","",IFERROR(INDEX('04_Property_Economics'!$AJ$5:$AJ$404,MATCH($A222,'04_Property_Economics'!$AX$5:$AX$404,0)),""))</f>
        <v/>
      </c>
      <c r="L222" s="24" t="str">
        <f t="array" ref="L222">IF($A222="","",IFERROR(INDEX('04_Property_Economics'!$AF$5:$AF$404,MATCH($A222,'04_Property_Economics'!$AX$5:$AX$404,0)),""))</f>
        <v/>
      </c>
      <c r="M222" s="24" t="str">
        <f t="array" ref="M222">IF($A222="","",IFERROR(INDEX('04_Property_Economics'!$U$5:$U$404,MATCH($A222,'04_Property_Economics'!$AX$5:$AX$404,0)),""))</f>
        <v/>
      </c>
      <c r="N222" s="24" t="str">
        <f t="array" ref="N222">IF($A222="","",IFERROR(INDEX('04_Property_Economics'!$W$5:$W$404,MATCH($A222,'04_Property_Economics'!$AX$5:$AX$404,0)),""))</f>
        <v/>
      </c>
      <c r="O222" s="24" t="str">
        <f t="shared" si="2"/>
        <v/>
      </c>
      <c r="P222" s="24" t="str">
        <f t="array" ref="P222">IF($A222="","",IFERROR(INDEX('04_Property_Economics'!$S$5:$S$404,MATCH($A222,'04_Property_Economics'!$AX$5:$AX$404,0)),""))</f>
        <v/>
      </c>
      <c r="Q222" s="24" t="str">
        <f t="array" ref="Q222">IF($A222="","",IFERROR(INDEX('04_Property_Economics'!$AQ$5:$AQ$404,MATCH($A222,'04_Property_Economics'!$AX$5:$AX$404,0)),""))</f>
        <v/>
      </c>
      <c r="R222" s="27" t="str">
        <f t="array" ref="R222">IF($A222="","",IFERROR(INDEX('04_Property_Economics'!$AR$5:$AR$404,MATCH($A222,'04_Property_Economics'!$AX$5:$AX$404,0)),""))</f>
        <v/>
      </c>
      <c r="S222" s="2" t="str">
        <f t="array" ref="S222">IF($A222="","",IFERROR(INDEX('04_Property_Economics'!$AS$5:$AS$404,MATCH($A222,'04_Property_Economics'!$AX$5:$AX$404,0)),""))</f>
        <v/>
      </c>
      <c r="T222" s="2" t="str">
        <f t="array" ref="T222">IF($A222="","",IFERROR(INDEX('04_Property_Economics'!$AZ$5:$AZ$404,MATCH($A222,'04_Property_Economics'!$AX$5:$AX$404,0)),""))</f>
        <v/>
      </c>
    </row>
    <row r="223" ht="15.75" customHeight="1">
      <c r="A223" s="2" t="str">
        <f t="shared" si="1"/>
        <v/>
      </c>
      <c r="B223" s="2" t="str">
        <f t="array" ref="B223">IF($A223="","",IFERROR(INDEX('04_Property_Economics'!$B$5:$B$404,MATCH($A223,'04_Property_Economics'!$AX$5:$AX$404,0)),""))</f>
        <v/>
      </c>
      <c r="C223" s="2" t="str">
        <f t="array" ref="C223">IF($A223="","",IFERROR(INDEX('04_Property_Economics'!$C$5:$C$404,MATCH($A223,'04_Property_Economics'!$AX$5:$AX$404,0)),""))</f>
        <v/>
      </c>
      <c r="D223" s="24" t="str">
        <f t="array" ref="D223">IF($A223="","",IFERROR(INDEX('04_Property_Economics'!$H$5:$H$404,MATCH($A223,'04_Property_Economics'!$AX$5:$AX$404,0)),""))</f>
        <v/>
      </c>
      <c r="E223" s="25" t="str">
        <f t="array" ref="E223">IF($A223="","",IFERROR(INDEX('04_Property_Economics'!$I$5:$I$404,MATCH($A223,'04_Property_Economics'!$AX$5:$AX$404,0)),""))</f>
        <v/>
      </c>
      <c r="F223" s="25" t="str">
        <f t="array" ref="F223">IF($A223="","",IFERROR(INDEX('04_Property_Economics'!$J$5:$J$404,MATCH($A223,'04_Property_Economics'!$AX$5:$AX$404,0)),""))</f>
        <v/>
      </c>
      <c r="G223" s="26" t="str">
        <f t="array" ref="G223">IF($A223="","",IFERROR(INDEX('04_Property_Economics'!$AC$5:$AC$404,MATCH($A223,'04_Property_Economics'!$AX$5:$AX$404,0)),""))</f>
        <v/>
      </c>
      <c r="H223" s="24" t="str">
        <f t="array" ref="H223">IF($A223="","",IFERROR(INDEX('04_Property_Economics'!$AD$5:$AD$404,MATCH($A223,'04_Property_Economics'!$AX$5:$AX$404,0)),""))</f>
        <v/>
      </c>
      <c r="I223" s="24" t="str">
        <f t="array" ref="I223">IF($A223="","",IFERROR(INDEX('04_Property_Economics'!$AH$5:$AH$404,MATCH($A223,'04_Property_Economics'!$AX$5:$AX$404,0)),""))</f>
        <v/>
      </c>
      <c r="J223" s="24" t="str">
        <f t="array" ref="J223">IF($A223="","",IFERROR(INDEX('04_Property_Economics'!$AI$5:$AI$404,MATCH($A223,'04_Property_Economics'!$AX$5:$AX$404,0)),""))</f>
        <v/>
      </c>
      <c r="K223" s="24" t="str">
        <f t="array" ref="K223">IF($A223="","",IFERROR(INDEX('04_Property_Economics'!$AJ$5:$AJ$404,MATCH($A223,'04_Property_Economics'!$AX$5:$AX$404,0)),""))</f>
        <v/>
      </c>
      <c r="L223" s="24" t="str">
        <f t="array" ref="L223">IF($A223="","",IFERROR(INDEX('04_Property_Economics'!$AF$5:$AF$404,MATCH($A223,'04_Property_Economics'!$AX$5:$AX$404,0)),""))</f>
        <v/>
      </c>
      <c r="M223" s="24" t="str">
        <f t="array" ref="M223">IF($A223="","",IFERROR(INDEX('04_Property_Economics'!$U$5:$U$404,MATCH($A223,'04_Property_Economics'!$AX$5:$AX$404,0)),""))</f>
        <v/>
      </c>
      <c r="N223" s="24" t="str">
        <f t="array" ref="N223">IF($A223="","",IFERROR(INDEX('04_Property_Economics'!$W$5:$W$404,MATCH($A223,'04_Property_Economics'!$AX$5:$AX$404,0)),""))</f>
        <v/>
      </c>
      <c r="O223" s="24" t="str">
        <f t="shared" si="2"/>
        <v/>
      </c>
      <c r="P223" s="24" t="str">
        <f t="array" ref="P223">IF($A223="","",IFERROR(INDEX('04_Property_Economics'!$S$5:$S$404,MATCH($A223,'04_Property_Economics'!$AX$5:$AX$404,0)),""))</f>
        <v/>
      </c>
      <c r="Q223" s="24" t="str">
        <f t="array" ref="Q223">IF($A223="","",IFERROR(INDEX('04_Property_Economics'!$AQ$5:$AQ$404,MATCH($A223,'04_Property_Economics'!$AX$5:$AX$404,0)),""))</f>
        <v/>
      </c>
      <c r="R223" s="27" t="str">
        <f t="array" ref="R223">IF($A223="","",IFERROR(INDEX('04_Property_Economics'!$AR$5:$AR$404,MATCH($A223,'04_Property_Economics'!$AX$5:$AX$404,0)),""))</f>
        <v/>
      </c>
      <c r="S223" s="2" t="str">
        <f t="array" ref="S223">IF($A223="","",IFERROR(INDEX('04_Property_Economics'!$AS$5:$AS$404,MATCH($A223,'04_Property_Economics'!$AX$5:$AX$404,0)),""))</f>
        <v/>
      </c>
      <c r="T223" s="2" t="str">
        <f t="array" ref="T223">IF($A223="","",IFERROR(INDEX('04_Property_Economics'!$AZ$5:$AZ$404,MATCH($A223,'04_Property_Economics'!$AX$5:$AX$404,0)),""))</f>
        <v/>
      </c>
    </row>
    <row r="224" ht="15.75" customHeight="1">
      <c r="A224" s="2" t="str">
        <f t="shared" si="1"/>
        <v/>
      </c>
      <c r="B224" s="2" t="str">
        <f t="array" ref="B224">IF($A224="","",IFERROR(INDEX('04_Property_Economics'!$B$5:$B$404,MATCH($A224,'04_Property_Economics'!$AX$5:$AX$404,0)),""))</f>
        <v/>
      </c>
      <c r="C224" s="2" t="str">
        <f t="array" ref="C224">IF($A224="","",IFERROR(INDEX('04_Property_Economics'!$C$5:$C$404,MATCH($A224,'04_Property_Economics'!$AX$5:$AX$404,0)),""))</f>
        <v/>
      </c>
      <c r="D224" s="24" t="str">
        <f t="array" ref="D224">IF($A224="","",IFERROR(INDEX('04_Property_Economics'!$H$5:$H$404,MATCH($A224,'04_Property_Economics'!$AX$5:$AX$404,0)),""))</f>
        <v/>
      </c>
      <c r="E224" s="25" t="str">
        <f t="array" ref="E224">IF($A224="","",IFERROR(INDEX('04_Property_Economics'!$I$5:$I$404,MATCH($A224,'04_Property_Economics'!$AX$5:$AX$404,0)),""))</f>
        <v/>
      </c>
      <c r="F224" s="25" t="str">
        <f t="array" ref="F224">IF($A224="","",IFERROR(INDEX('04_Property_Economics'!$J$5:$J$404,MATCH($A224,'04_Property_Economics'!$AX$5:$AX$404,0)),""))</f>
        <v/>
      </c>
      <c r="G224" s="26" t="str">
        <f t="array" ref="G224">IF($A224="","",IFERROR(INDEX('04_Property_Economics'!$AC$5:$AC$404,MATCH($A224,'04_Property_Economics'!$AX$5:$AX$404,0)),""))</f>
        <v/>
      </c>
      <c r="H224" s="24" t="str">
        <f t="array" ref="H224">IF($A224="","",IFERROR(INDEX('04_Property_Economics'!$AD$5:$AD$404,MATCH($A224,'04_Property_Economics'!$AX$5:$AX$404,0)),""))</f>
        <v/>
      </c>
      <c r="I224" s="24" t="str">
        <f t="array" ref="I224">IF($A224="","",IFERROR(INDEX('04_Property_Economics'!$AH$5:$AH$404,MATCH($A224,'04_Property_Economics'!$AX$5:$AX$404,0)),""))</f>
        <v/>
      </c>
      <c r="J224" s="24" t="str">
        <f t="array" ref="J224">IF($A224="","",IFERROR(INDEX('04_Property_Economics'!$AI$5:$AI$404,MATCH($A224,'04_Property_Economics'!$AX$5:$AX$404,0)),""))</f>
        <v/>
      </c>
      <c r="K224" s="24" t="str">
        <f t="array" ref="K224">IF($A224="","",IFERROR(INDEX('04_Property_Economics'!$AJ$5:$AJ$404,MATCH($A224,'04_Property_Economics'!$AX$5:$AX$404,0)),""))</f>
        <v/>
      </c>
      <c r="L224" s="24" t="str">
        <f t="array" ref="L224">IF($A224="","",IFERROR(INDEX('04_Property_Economics'!$AF$5:$AF$404,MATCH($A224,'04_Property_Economics'!$AX$5:$AX$404,0)),""))</f>
        <v/>
      </c>
      <c r="M224" s="24" t="str">
        <f t="array" ref="M224">IF($A224="","",IFERROR(INDEX('04_Property_Economics'!$U$5:$U$404,MATCH($A224,'04_Property_Economics'!$AX$5:$AX$404,0)),""))</f>
        <v/>
      </c>
      <c r="N224" s="24" t="str">
        <f t="array" ref="N224">IF($A224="","",IFERROR(INDEX('04_Property_Economics'!$W$5:$W$404,MATCH($A224,'04_Property_Economics'!$AX$5:$AX$404,0)),""))</f>
        <v/>
      </c>
      <c r="O224" s="24" t="str">
        <f t="shared" si="2"/>
        <v/>
      </c>
      <c r="P224" s="24" t="str">
        <f t="array" ref="P224">IF($A224="","",IFERROR(INDEX('04_Property_Economics'!$S$5:$S$404,MATCH($A224,'04_Property_Economics'!$AX$5:$AX$404,0)),""))</f>
        <v/>
      </c>
      <c r="Q224" s="24" t="str">
        <f t="array" ref="Q224">IF($A224="","",IFERROR(INDEX('04_Property_Economics'!$AQ$5:$AQ$404,MATCH($A224,'04_Property_Economics'!$AX$5:$AX$404,0)),""))</f>
        <v/>
      </c>
      <c r="R224" s="27" t="str">
        <f t="array" ref="R224">IF($A224="","",IFERROR(INDEX('04_Property_Economics'!$AR$5:$AR$404,MATCH($A224,'04_Property_Economics'!$AX$5:$AX$404,0)),""))</f>
        <v/>
      </c>
      <c r="S224" s="2" t="str">
        <f t="array" ref="S224">IF($A224="","",IFERROR(INDEX('04_Property_Economics'!$AS$5:$AS$404,MATCH($A224,'04_Property_Economics'!$AX$5:$AX$404,0)),""))</f>
        <v/>
      </c>
      <c r="T224" s="2" t="str">
        <f t="array" ref="T224">IF($A224="","",IFERROR(INDEX('04_Property_Economics'!$AZ$5:$AZ$404,MATCH($A224,'04_Property_Economics'!$AX$5:$AX$404,0)),""))</f>
        <v/>
      </c>
    </row>
    <row r="225" ht="15.75" customHeight="1">
      <c r="A225" s="2" t="str">
        <f t="shared" si="1"/>
        <v/>
      </c>
      <c r="B225" s="2" t="str">
        <f t="array" ref="B225">IF($A225="","",IFERROR(INDEX('04_Property_Economics'!$B$5:$B$404,MATCH($A225,'04_Property_Economics'!$AX$5:$AX$404,0)),""))</f>
        <v/>
      </c>
      <c r="C225" s="2" t="str">
        <f t="array" ref="C225">IF($A225="","",IFERROR(INDEX('04_Property_Economics'!$C$5:$C$404,MATCH($A225,'04_Property_Economics'!$AX$5:$AX$404,0)),""))</f>
        <v/>
      </c>
      <c r="D225" s="24" t="str">
        <f t="array" ref="D225">IF($A225="","",IFERROR(INDEX('04_Property_Economics'!$H$5:$H$404,MATCH($A225,'04_Property_Economics'!$AX$5:$AX$404,0)),""))</f>
        <v/>
      </c>
      <c r="E225" s="25" t="str">
        <f t="array" ref="E225">IF($A225="","",IFERROR(INDEX('04_Property_Economics'!$I$5:$I$404,MATCH($A225,'04_Property_Economics'!$AX$5:$AX$404,0)),""))</f>
        <v/>
      </c>
      <c r="F225" s="25" t="str">
        <f t="array" ref="F225">IF($A225="","",IFERROR(INDEX('04_Property_Economics'!$J$5:$J$404,MATCH($A225,'04_Property_Economics'!$AX$5:$AX$404,0)),""))</f>
        <v/>
      </c>
      <c r="G225" s="26" t="str">
        <f t="array" ref="G225">IF($A225="","",IFERROR(INDEX('04_Property_Economics'!$AC$5:$AC$404,MATCH($A225,'04_Property_Economics'!$AX$5:$AX$404,0)),""))</f>
        <v/>
      </c>
      <c r="H225" s="24" t="str">
        <f t="array" ref="H225">IF($A225="","",IFERROR(INDEX('04_Property_Economics'!$AD$5:$AD$404,MATCH($A225,'04_Property_Economics'!$AX$5:$AX$404,0)),""))</f>
        <v/>
      </c>
      <c r="I225" s="24" t="str">
        <f t="array" ref="I225">IF($A225="","",IFERROR(INDEX('04_Property_Economics'!$AH$5:$AH$404,MATCH($A225,'04_Property_Economics'!$AX$5:$AX$404,0)),""))</f>
        <v/>
      </c>
      <c r="J225" s="24" t="str">
        <f t="array" ref="J225">IF($A225="","",IFERROR(INDEX('04_Property_Economics'!$AI$5:$AI$404,MATCH($A225,'04_Property_Economics'!$AX$5:$AX$404,0)),""))</f>
        <v/>
      </c>
      <c r="K225" s="24" t="str">
        <f t="array" ref="K225">IF($A225="","",IFERROR(INDEX('04_Property_Economics'!$AJ$5:$AJ$404,MATCH($A225,'04_Property_Economics'!$AX$5:$AX$404,0)),""))</f>
        <v/>
      </c>
      <c r="L225" s="24" t="str">
        <f t="array" ref="L225">IF($A225="","",IFERROR(INDEX('04_Property_Economics'!$AF$5:$AF$404,MATCH($A225,'04_Property_Economics'!$AX$5:$AX$404,0)),""))</f>
        <v/>
      </c>
      <c r="M225" s="24" t="str">
        <f t="array" ref="M225">IF($A225="","",IFERROR(INDEX('04_Property_Economics'!$U$5:$U$404,MATCH($A225,'04_Property_Economics'!$AX$5:$AX$404,0)),""))</f>
        <v/>
      </c>
      <c r="N225" s="24" t="str">
        <f t="array" ref="N225">IF($A225="","",IFERROR(INDEX('04_Property_Economics'!$W$5:$W$404,MATCH($A225,'04_Property_Economics'!$AX$5:$AX$404,0)),""))</f>
        <v/>
      </c>
      <c r="O225" s="24" t="str">
        <f t="shared" si="2"/>
        <v/>
      </c>
      <c r="P225" s="24" t="str">
        <f t="array" ref="P225">IF($A225="","",IFERROR(INDEX('04_Property_Economics'!$S$5:$S$404,MATCH($A225,'04_Property_Economics'!$AX$5:$AX$404,0)),""))</f>
        <v/>
      </c>
      <c r="Q225" s="24" t="str">
        <f t="array" ref="Q225">IF($A225="","",IFERROR(INDEX('04_Property_Economics'!$AQ$5:$AQ$404,MATCH($A225,'04_Property_Economics'!$AX$5:$AX$404,0)),""))</f>
        <v/>
      </c>
      <c r="R225" s="27" t="str">
        <f t="array" ref="R225">IF($A225="","",IFERROR(INDEX('04_Property_Economics'!$AR$5:$AR$404,MATCH($A225,'04_Property_Economics'!$AX$5:$AX$404,0)),""))</f>
        <v/>
      </c>
      <c r="S225" s="2" t="str">
        <f t="array" ref="S225">IF($A225="","",IFERROR(INDEX('04_Property_Economics'!$AS$5:$AS$404,MATCH($A225,'04_Property_Economics'!$AX$5:$AX$404,0)),""))</f>
        <v/>
      </c>
      <c r="T225" s="2" t="str">
        <f t="array" ref="T225">IF($A225="","",IFERROR(INDEX('04_Property_Economics'!$AZ$5:$AZ$404,MATCH($A225,'04_Property_Economics'!$AX$5:$AX$404,0)),""))</f>
        <v/>
      </c>
    </row>
    <row r="226" ht="15.75" customHeight="1">
      <c r="A226" s="2" t="str">
        <f t="shared" si="1"/>
        <v/>
      </c>
      <c r="B226" s="2" t="str">
        <f t="array" ref="B226">IF($A226="","",IFERROR(INDEX('04_Property_Economics'!$B$5:$B$404,MATCH($A226,'04_Property_Economics'!$AX$5:$AX$404,0)),""))</f>
        <v/>
      </c>
      <c r="C226" s="2" t="str">
        <f t="array" ref="C226">IF($A226="","",IFERROR(INDEX('04_Property_Economics'!$C$5:$C$404,MATCH($A226,'04_Property_Economics'!$AX$5:$AX$404,0)),""))</f>
        <v/>
      </c>
      <c r="D226" s="24" t="str">
        <f t="array" ref="D226">IF($A226="","",IFERROR(INDEX('04_Property_Economics'!$H$5:$H$404,MATCH($A226,'04_Property_Economics'!$AX$5:$AX$404,0)),""))</f>
        <v/>
      </c>
      <c r="E226" s="25" t="str">
        <f t="array" ref="E226">IF($A226="","",IFERROR(INDEX('04_Property_Economics'!$I$5:$I$404,MATCH($A226,'04_Property_Economics'!$AX$5:$AX$404,0)),""))</f>
        <v/>
      </c>
      <c r="F226" s="25" t="str">
        <f t="array" ref="F226">IF($A226="","",IFERROR(INDEX('04_Property_Economics'!$J$5:$J$404,MATCH($A226,'04_Property_Economics'!$AX$5:$AX$404,0)),""))</f>
        <v/>
      </c>
      <c r="G226" s="26" t="str">
        <f t="array" ref="G226">IF($A226="","",IFERROR(INDEX('04_Property_Economics'!$AC$5:$AC$404,MATCH($A226,'04_Property_Economics'!$AX$5:$AX$404,0)),""))</f>
        <v/>
      </c>
      <c r="H226" s="24" t="str">
        <f t="array" ref="H226">IF($A226="","",IFERROR(INDEX('04_Property_Economics'!$AD$5:$AD$404,MATCH($A226,'04_Property_Economics'!$AX$5:$AX$404,0)),""))</f>
        <v/>
      </c>
      <c r="I226" s="24" t="str">
        <f t="array" ref="I226">IF($A226="","",IFERROR(INDEX('04_Property_Economics'!$AH$5:$AH$404,MATCH($A226,'04_Property_Economics'!$AX$5:$AX$404,0)),""))</f>
        <v/>
      </c>
      <c r="J226" s="24" t="str">
        <f t="array" ref="J226">IF($A226="","",IFERROR(INDEX('04_Property_Economics'!$AI$5:$AI$404,MATCH($A226,'04_Property_Economics'!$AX$5:$AX$404,0)),""))</f>
        <v/>
      </c>
      <c r="K226" s="24" t="str">
        <f t="array" ref="K226">IF($A226="","",IFERROR(INDEX('04_Property_Economics'!$AJ$5:$AJ$404,MATCH($A226,'04_Property_Economics'!$AX$5:$AX$404,0)),""))</f>
        <v/>
      </c>
      <c r="L226" s="24" t="str">
        <f t="array" ref="L226">IF($A226="","",IFERROR(INDEX('04_Property_Economics'!$AF$5:$AF$404,MATCH($A226,'04_Property_Economics'!$AX$5:$AX$404,0)),""))</f>
        <v/>
      </c>
      <c r="M226" s="24" t="str">
        <f t="array" ref="M226">IF($A226="","",IFERROR(INDEX('04_Property_Economics'!$U$5:$U$404,MATCH($A226,'04_Property_Economics'!$AX$5:$AX$404,0)),""))</f>
        <v/>
      </c>
      <c r="N226" s="24" t="str">
        <f t="array" ref="N226">IF($A226="","",IFERROR(INDEX('04_Property_Economics'!$W$5:$W$404,MATCH($A226,'04_Property_Economics'!$AX$5:$AX$404,0)),""))</f>
        <v/>
      </c>
      <c r="O226" s="24" t="str">
        <f t="shared" si="2"/>
        <v/>
      </c>
      <c r="P226" s="24" t="str">
        <f t="array" ref="P226">IF($A226="","",IFERROR(INDEX('04_Property_Economics'!$S$5:$S$404,MATCH($A226,'04_Property_Economics'!$AX$5:$AX$404,0)),""))</f>
        <v/>
      </c>
      <c r="Q226" s="24" t="str">
        <f t="array" ref="Q226">IF($A226="","",IFERROR(INDEX('04_Property_Economics'!$AQ$5:$AQ$404,MATCH($A226,'04_Property_Economics'!$AX$5:$AX$404,0)),""))</f>
        <v/>
      </c>
      <c r="R226" s="27" t="str">
        <f t="array" ref="R226">IF($A226="","",IFERROR(INDEX('04_Property_Economics'!$AR$5:$AR$404,MATCH($A226,'04_Property_Economics'!$AX$5:$AX$404,0)),""))</f>
        <v/>
      </c>
      <c r="S226" s="2" t="str">
        <f t="array" ref="S226">IF($A226="","",IFERROR(INDEX('04_Property_Economics'!$AS$5:$AS$404,MATCH($A226,'04_Property_Economics'!$AX$5:$AX$404,0)),""))</f>
        <v/>
      </c>
      <c r="T226" s="2" t="str">
        <f t="array" ref="T226">IF($A226="","",IFERROR(INDEX('04_Property_Economics'!$AZ$5:$AZ$404,MATCH($A226,'04_Property_Economics'!$AX$5:$AX$404,0)),""))</f>
        <v/>
      </c>
    </row>
    <row r="227" ht="15.75" customHeight="1">
      <c r="A227" s="2" t="str">
        <f t="shared" si="1"/>
        <v/>
      </c>
      <c r="B227" s="2" t="str">
        <f t="array" ref="B227">IF($A227="","",IFERROR(INDEX('04_Property_Economics'!$B$5:$B$404,MATCH($A227,'04_Property_Economics'!$AX$5:$AX$404,0)),""))</f>
        <v/>
      </c>
      <c r="C227" s="2" t="str">
        <f t="array" ref="C227">IF($A227="","",IFERROR(INDEX('04_Property_Economics'!$C$5:$C$404,MATCH($A227,'04_Property_Economics'!$AX$5:$AX$404,0)),""))</f>
        <v/>
      </c>
      <c r="D227" s="24" t="str">
        <f t="array" ref="D227">IF($A227="","",IFERROR(INDEX('04_Property_Economics'!$H$5:$H$404,MATCH($A227,'04_Property_Economics'!$AX$5:$AX$404,0)),""))</f>
        <v/>
      </c>
      <c r="E227" s="25" t="str">
        <f t="array" ref="E227">IF($A227="","",IFERROR(INDEX('04_Property_Economics'!$I$5:$I$404,MATCH($A227,'04_Property_Economics'!$AX$5:$AX$404,0)),""))</f>
        <v/>
      </c>
      <c r="F227" s="25" t="str">
        <f t="array" ref="F227">IF($A227="","",IFERROR(INDEX('04_Property_Economics'!$J$5:$J$404,MATCH($A227,'04_Property_Economics'!$AX$5:$AX$404,0)),""))</f>
        <v/>
      </c>
      <c r="G227" s="26" t="str">
        <f t="array" ref="G227">IF($A227="","",IFERROR(INDEX('04_Property_Economics'!$AC$5:$AC$404,MATCH($A227,'04_Property_Economics'!$AX$5:$AX$404,0)),""))</f>
        <v/>
      </c>
      <c r="H227" s="24" t="str">
        <f t="array" ref="H227">IF($A227="","",IFERROR(INDEX('04_Property_Economics'!$AD$5:$AD$404,MATCH($A227,'04_Property_Economics'!$AX$5:$AX$404,0)),""))</f>
        <v/>
      </c>
      <c r="I227" s="24" t="str">
        <f t="array" ref="I227">IF($A227="","",IFERROR(INDEX('04_Property_Economics'!$AH$5:$AH$404,MATCH($A227,'04_Property_Economics'!$AX$5:$AX$404,0)),""))</f>
        <v/>
      </c>
      <c r="J227" s="24" t="str">
        <f t="array" ref="J227">IF($A227="","",IFERROR(INDEX('04_Property_Economics'!$AI$5:$AI$404,MATCH($A227,'04_Property_Economics'!$AX$5:$AX$404,0)),""))</f>
        <v/>
      </c>
      <c r="K227" s="24" t="str">
        <f t="array" ref="K227">IF($A227="","",IFERROR(INDEX('04_Property_Economics'!$AJ$5:$AJ$404,MATCH($A227,'04_Property_Economics'!$AX$5:$AX$404,0)),""))</f>
        <v/>
      </c>
      <c r="L227" s="24" t="str">
        <f t="array" ref="L227">IF($A227="","",IFERROR(INDEX('04_Property_Economics'!$AF$5:$AF$404,MATCH($A227,'04_Property_Economics'!$AX$5:$AX$404,0)),""))</f>
        <v/>
      </c>
      <c r="M227" s="24" t="str">
        <f t="array" ref="M227">IF($A227="","",IFERROR(INDEX('04_Property_Economics'!$U$5:$U$404,MATCH($A227,'04_Property_Economics'!$AX$5:$AX$404,0)),""))</f>
        <v/>
      </c>
      <c r="N227" s="24" t="str">
        <f t="array" ref="N227">IF($A227="","",IFERROR(INDEX('04_Property_Economics'!$W$5:$W$404,MATCH($A227,'04_Property_Economics'!$AX$5:$AX$404,0)),""))</f>
        <v/>
      </c>
      <c r="O227" s="24" t="str">
        <f t="shared" si="2"/>
        <v/>
      </c>
      <c r="P227" s="24" t="str">
        <f t="array" ref="P227">IF($A227="","",IFERROR(INDEX('04_Property_Economics'!$S$5:$S$404,MATCH($A227,'04_Property_Economics'!$AX$5:$AX$404,0)),""))</f>
        <v/>
      </c>
      <c r="Q227" s="24" t="str">
        <f t="array" ref="Q227">IF($A227="","",IFERROR(INDEX('04_Property_Economics'!$AQ$5:$AQ$404,MATCH($A227,'04_Property_Economics'!$AX$5:$AX$404,0)),""))</f>
        <v/>
      </c>
      <c r="R227" s="27" t="str">
        <f t="array" ref="R227">IF($A227="","",IFERROR(INDEX('04_Property_Economics'!$AR$5:$AR$404,MATCH($A227,'04_Property_Economics'!$AX$5:$AX$404,0)),""))</f>
        <v/>
      </c>
      <c r="S227" s="2" t="str">
        <f t="array" ref="S227">IF($A227="","",IFERROR(INDEX('04_Property_Economics'!$AS$5:$AS$404,MATCH($A227,'04_Property_Economics'!$AX$5:$AX$404,0)),""))</f>
        <v/>
      </c>
      <c r="T227" s="2" t="str">
        <f t="array" ref="T227">IF($A227="","",IFERROR(INDEX('04_Property_Economics'!$AZ$5:$AZ$404,MATCH($A227,'04_Property_Economics'!$AX$5:$AX$404,0)),""))</f>
        <v/>
      </c>
    </row>
    <row r="228" ht="15.75" customHeight="1">
      <c r="A228" s="2" t="str">
        <f t="shared" si="1"/>
        <v/>
      </c>
      <c r="B228" s="2" t="str">
        <f t="array" ref="B228">IF($A228="","",IFERROR(INDEX('04_Property_Economics'!$B$5:$B$404,MATCH($A228,'04_Property_Economics'!$AX$5:$AX$404,0)),""))</f>
        <v/>
      </c>
      <c r="C228" s="2" t="str">
        <f t="array" ref="C228">IF($A228="","",IFERROR(INDEX('04_Property_Economics'!$C$5:$C$404,MATCH($A228,'04_Property_Economics'!$AX$5:$AX$404,0)),""))</f>
        <v/>
      </c>
      <c r="D228" s="24" t="str">
        <f t="array" ref="D228">IF($A228="","",IFERROR(INDEX('04_Property_Economics'!$H$5:$H$404,MATCH($A228,'04_Property_Economics'!$AX$5:$AX$404,0)),""))</f>
        <v/>
      </c>
      <c r="E228" s="25" t="str">
        <f t="array" ref="E228">IF($A228="","",IFERROR(INDEX('04_Property_Economics'!$I$5:$I$404,MATCH($A228,'04_Property_Economics'!$AX$5:$AX$404,0)),""))</f>
        <v/>
      </c>
      <c r="F228" s="25" t="str">
        <f t="array" ref="F228">IF($A228="","",IFERROR(INDEX('04_Property_Economics'!$J$5:$J$404,MATCH($A228,'04_Property_Economics'!$AX$5:$AX$404,0)),""))</f>
        <v/>
      </c>
      <c r="G228" s="26" t="str">
        <f t="array" ref="G228">IF($A228="","",IFERROR(INDEX('04_Property_Economics'!$AC$5:$AC$404,MATCH($A228,'04_Property_Economics'!$AX$5:$AX$404,0)),""))</f>
        <v/>
      </c>
      <c r="H228" s="24" t="str">
        <f t="array" ref="H228">IF($A228="","",IFERROR(INDEX('04_Property_Economics'!$AD$5:$AD$404,MATCH($A228,'04_Property_Economics'!$AX$5:$AX$404,0)),""))</f>
        <v/>
      </c>
      <c r="I228" s="24" t="str">
        <f t="array" ref="I228">IF($A228="","",IFERROR(INDEX('04_Property_Economics'!$AH$5:$AH$404,MATCH($A228,'04_Property_Economics'!$AX$5:$AX$404,0)),""))</f>
        <v/>
      </c>
      <c r="J228" s="24" t="str">
        <f t="array" ref="J228">IF($A228="","",IFERROR(INDEX('04_Property_Economics'!$AI$5:$AI$404,MATCH($A228,'04_Property_Economics'!$AX$5:$AX$404,0)),""))</f>
        <v/>
      </c>
      <c r="K228" s="24" t="str">
        <f t="array" ref="K228">IF($A228="","",IFERROR(INDEX('04_Property_Economics'!$AJ$5:$AJ$404,MATCH($A228,'04_Property_Economics'!$AX$5:$AX$404,0)),""))</f>
        <v/>
      </c>
      <c r="L228" s="24" t="str">
        <f t="array" ref="L228">IF($A228="","",IFERROR(INDEX('04_Property_Economics'!$AF$5:$AF$404,MATCH($A228,'04_Property_Economics'!$AX$5:$AX$404,0)),""))</f>
        <v/>
      </c>
      <c r="M228" s="24" t="str">
        <f t="array" ref="M228">IF($A228="","",IFERROR(INDEX('04_Property_Economics'!$U$5:$U$404,MATCH($A228,'04_Property_Economics'!$AX$5:$AX$404,0)),""))</f>
        <v/>
      </c>
      <c r="N228" s="24" t="str">
        <f t="array" ref="N228">IF($A228="","",IFERROR(INDEX('04_Property_Economics'!$W$5:$W$404,MATCH($A228,'04_Property_Economics'!$AX$5:$AX$404,0)),""))</f>
        <v/>
      </c>
      <c r="O228" s="24" t="str">
        <f t="shared" si="2"/>
        <v/>
      </c>
      <c r="P228" s="24" t="str">
        <f t="array" ref="P228">IF($A228="","",IFERROR(INDEX('04_Property_Economics'!$S$5:$S$404,MATCH($A228,'04_Property_Economics'!$AX$5:$AX$404,0)),""))</f>
        <v/>
      </c>
      <c r="Q228" s="24" t="str">
        <f t="array" ref="Q228">IF($A228="","",IFERROR(INDEX('04_Property_Economics'!$AQ$5:$AQ$404,MATCH($A228,'04_Property_Economics'!$AX$5:$AX$404,0)),""))</f>
        <v/>
      </c>
      <c r="R228" s="27" t="str">
        <f t="array" ref="R228">IF($A228="","",IFERROR(INDEX('04_Property_Economics'!$AR$5:$AR$404,MATCH($A228,'04_Property_Economics'!$AX$5:$AX$404,0)),""))</f>
        <v/>
      </c>
      <c r="S228" s="2" t="str">
        <f t="array" ref="S228">IF($A228="","",IFERROR(INDEX('04_Property_Economics'!$AS$5:$AS$404,MATCH($A228,'04_Property_Economics'!$AX$5:$AX$404,0)),""))</f>
        <v/>
      </c>
      <c r="T228" s="2" t="str">
        <f t="array" ref="T228">IF($A228="","",IFERROR(INDEX('04_Property_Economics'!$AZ$5:$AZ$404,MATCH($A228,'04_Property_Economics'!$AX$5:$AX$404,0)),""))</f>
        <v/>
      </c>
    </row>
    <row r="229" ht="15.75" customHeight="1">
      <c r="A229" s="2" t="str">
        <f t="shared" si="1"/>
        <v/>
      </c>
      <c r="B229" s="2" t="str">
        <f t="array" ref="B229">IF($A229="","",IFERROR(INDEX('04_Property_Economics'!$B$5:$B$404,MATCH($A229,'04_Property_Economics'!$AX$5:$AX$404,0)),""))</f>
        <v/>
      </c>
      <c r="C229" s="2" t="str">
        <f t="array" ref="C229">IF($A229="","",IFERROR(INDEX('04_Property_Economics'!$C$5:$C$404,MATCH($A229,'04_Property_Economics'!$AX$5:$AX$404,0)),""))</f>
        <v/>
      </c>
      <c r="D229" s="24" t="str">
        <f t="array" ref="D229">IF($A229="","",IFERROR(INDEX('04_Property_Economics'!$H$5:$H$404,MATCH($A229,'04_Property_Economics'!$AX$5:$AX$404,0)),""))</f>
        <v/>
      </c>
      <c r="E229" s="25" t="str">
        <f t="array" ref="E229">IF($A229="","",IFERROR(INDEX('04_Property_Economics'!$I$5:$I$404,MATCH($A229,'04_Property_Economics'!$AX$5:$AX$404,0)),""))</f>
        <v/>
      </c>
      <c r="F229" s="25" t="str">
        <f t="array" ref="F229">IF($A229="","",IFERROR(INDEX('04_Property_Economics'!$J$5:$J$404,MATCH($A229,'04_Property_Economics'!$AX$5:$AX$404,0)),""))</f>
        <v/>
      </c>
      <c r="G229" s="26" t="str">
        <f t="array" ref="G229">IF($A229="","",IFERROR(INDEX('04_Property_Economics'!$AC$5:$AC$404,MATCH($A229,'04_Property_Economics'!$AX$5:$AX$404,0)),""))</f>
        <v/>
      </c>
      <c r="H229" s="24" t="str">
        <f t="array" ref="H229">IF($A229="","",IFERROR(INDEX('04_Property_Economics'!$AD$5:$AD$404,MATCH($A229,'04_Property_Economics'!$AX$5:$AX$404,0)),""))</f>
        <v/>
      </c>
      <c r="I229" s="24" t="str">
        <f t="array" ref="I229">IF($A229="","",IFERROR(INDEX('04_Property_Economics'!$AH$5:$AH$404,MATCH($A229,'04_Property_Economics'!$AX$5:$AX$404,0)),""))</f>
        <v/>
      </c>
      <c r="J229" s="24" t="str">
        <f t="array" ref="J229">IF($A229="","",IFERROR(INDEX('04_Property_Economics'!$AI$5:$AI$404,MATCH($A229,'04_Property_Economics'!$AX$5:$AX$404,0)),""))</f>
        <v/>
      </c>
      <c r="K229" s="24" t="str">
        <f t="array" ref="K229">IF($A229="","",IFERROR(INDEX('04_Property_Economics'!$AJ$5:$AJ$404,MATCH($A229,'04_Property_Economics'!$AX$5:$AX$404,0)),""))</f>
        <v/>
      </c>
      <c r="L229" s="24" t="str">
        <f t="array" ref="L229">IF($A229="","",IFERROR(INDEX('04_Property_Economics'!$AF$5:$AF$404,MATCH($A229,'04_Property_Economics'!$AX$5:$AX$404,0)),""))</f>
        <v/>
      </c>
      <c r="M229" s="24" t="str">
        <f t="array" ref="M229">IF($A229="","",IFERROR(INDEX('04_Property_Economics'!$U$5:$U$404,MATCH($A229,'04_Property_Economics'!$AX$5:$AX$404,0)),""))</f>
        <v/>
      </c>
      <c r="N229" s="24" t="str">
        <f t="array" ref="N229">IF($A229="","",IFERROR(INDEX('04_Property_Economics'!$W$5:$W$404,MATCH($A229,'04_Property_Economics'!$AX$5:$AX$404,0)),""))</f>
        <v/>
      </c>
      <c r="O229" s="24" t="str">
        <f t="shared" si="2"/>
        <v/>
      </c>
      <c r="P229" s="24" t="str">
        <f t="array" ref="P229">IF($A229="","",IFERROR(INDEX('04_Property_Economics'!$S$5:$S$404,MATCH($A229,'04_Property_Economics'!$AX$5:$AX$404,0)),""))</f>
        <v/>
      </c>
      <c r="Q229" s="24" t="str">
        <f t="array" ref="Q229">IF($A229="","",IFERROR(INDEX('04_Property_Economics'!$AQ$5:$AQ$404,MATCH($A229,'04_Property_Economics'!$AX$5:$AX$404,0)),""))</f>
        <v/>
      </c>
      <c r="R229" s="27" t="str">
        <f t="array" ref="R229">IF($A229="","",IFERROR(INDEX('04_Property_Economics'!$AR$5:$AR$404,MATCH($A229,'04_Property_Economics'!$AX$5:$AX$404,0)),""))</f>
        <v/>
      </c>
      <c r="S229" s="2" t="str">
        <f t="array" ref="S229">IF($A229="","",IFERROR(INDEX('04_Property_Economics'!$AS$5:$AS$404,MATCH($A229,'04_Property_Economics'!$AX$5:$AX$404,0)),""))</f>
        <v/>
      </c>
      <c r="T229" s="2" t="str">
        <f t="array" ref="T229">IF($A229="","",IFERROR(INDEX('04_Property_Economics'!$AZ$5:$AZ$404,MATCH($A229,'04_Property_Economics'!$AX$5:$AX$404,0)),""))</f>
        <v/>
      </c>
    </row>
    <row r="230" ht="15.75" customHeight="1">
      <c r="A230" s="2" t="str">
        <f t="shared" si="1"/>
        <v/>
      </c>
      <c r="B230" s="2" t="str">
        <f t="array" ref="B230">IF($A230="","",IFERROR(INDEX('04_Property_Economics'!$B$5:$B$404,MATCH($A230,'04_Property_Economics'!$AX$5:$AX$404,0)),""))</f>
        <v/>
      </c>
      <c r="C230" s="2" t="str">
        <f t="array" ref="C230">IF($A230="","",IFERROR(INDEX('04_Property_Economics'!$C$5:$C$404,MATCH($A230,'04_Property_Economics'!$AX$5:$AX$404,0)),""))</f>
        <v/>
      </c>
      <c r="D230" s="24" t="str">
        <f t="array" ref="D230">IF($A230="","",IFERROR(INDEX('04_Property_Economics'!$H$5:$H$404,MATCH($A230,'04_Property_Economics'!$AX$5:$AX$404,0)),""))</f>
        <v/>
      </c>
      <c r="E230" s="25" t="str">
        <f t="array" ref="E230">IF($A230="","",IFERROR(INDEX('04_Property_Economics'!$I$5:$I$404,MATCH($A230,'04_Property_Economics'!$AX$5:$AX$404,0)),""))</f>
        <v/>
      </c>
      <c r="F230" s="25" t="str">
        <f t="array" ref="F230">IF($A230="","",IFERROR(INDEX('04_Property_Economics'!$J$5:$J$404,MATCH($A230,'04_Property_Economics'!$AX$5:$AX$404,0)),""))</f>
        <v/>
      </c>
      <c r="G230" s="26" t="str">
        <f t="array" ref="G230">IF($A230="","",IFERROR(INDEX('04_Property_Economics'!$AC$5:$AC$404,MATCH($A230,'04_Property_Economics'!$AX$5:$AX$404,0)),""))</f>
        <v/>
      </c>
      <c r="H230" s="24" t="str">
        <f t="array" ref="H230">IF($A230="","",IFERROR(INDEX('04_Property_Economics'!$AD$5:$AD$404,MATCH($A230,'04_Property_Economics'!$AX$5:$AX$404,0)),""))</f>
        <v/>
      </c>
      <c r="I230" s="24" t="str">
        <f t="array" ref="I230">IF($A230="","",IFERROR(INDEX('04_Property_Economics'!$AH$5:$AH$404,MATCH($A230,'04_Property_Economics'!$AX$5:$AX$404,0)),""))</f>
        <v/>
      </c>
      <c r="J230" s="24" t="str">
        <f t="array" ref="J230">IF($A230="","",IFERROR(INDEX('04_Property_Economics'!$AI$5:$AI$404,MATCH($A230,'04_Property_Economics'!$AX$5:$AX$404,0)),""))</f>
        <v/>
      </c>
      <c r="K230" s="24" t="str">
        <f t="array" ref="K230">IF($A230="","",IFERROR(INDEX('04_Property_Economics'!$AJ$5:$AJ$404,MATCH($A230,'04_Property_Economics'!$AX$5:$AX$404,0)),""))</f>
        <v/>
      </c>
      <c r="L230" s="24" t="str">
        <f t="array" ref="L230">IF($A230="","",IFERROR(INDEX('04_Property_Economics'!$AF$5:$AF$404,MATCH($A230,'04_Property_Economics'!$AX$5:$AX$404,0)),""))</f>
        <v/>
      </c>
      <c r="M230" s="24" t="str">
        <f t="array" ref="M230">IF($A230="","",IFERROR(INDEX('04_Property_Economics'!$U$5:$U$404,MATCH($A230,'04_Property_Economics'!$AX$5:$AX$404,0)),""))</f>
        <v/>
      </c>
      <c r="N230" s="24" t="str">
        <f t="array" ref="N230">IF($A230="","",IFERROR(INDEX('04_Property_Economics'!$W$5:$W$404,MATCH($A230,'04_Property_Economics'!$AX$5:$AX$404,0)),""))</f>
        <v/>
      </c>
      <c r="O230" s="24" t="str">
        <f t="shared" si="2"/>
        <v/>
      </c>
      <c r="P230" s="24" t="str">
        <f t="array" ref="P230">IF($A230="","",IFERROR(INDEX('04_Property_Economics'!$S$5:$S$404,MATCH($A230,'04_Property_Economics'!$AX$5:$AX$404,0)),""))</f>
        <v/>
      </c>
      <c r="Q230" s="24" t="str">
        <f t="array" ref="Q230">IF($A230="","",IFERROR(INDEX('04_Property_Economics'!$AQ$5:$AQ$404,MATCH($A230,'04_Property_Economics'!$AX$5:$AX$404,0)),""))</f>
        <v/>
      </c>
      <c r="R230" s="27" t="str">
        <f t="array" ref="R230">IF($A230="","",IFERROR(INDEX('04_Property_Economics'!$AR$5:$AR$404,MATCH($A230,'04_Property_Economics'!$AX$5:$AX$404,0)),""))</f>
        <v/>
      </c>
      <c r="S230" s="2" t="str">
        <f t="array" ref="S230">IF($A230="","",IFERROR(INDEX('04_Property_Economics'!$AS$5:$AS$404,MATCH($A230,'04_Property_Economics'!$AX$5:$AX$404,0)),""))</f>
        <v/>
      </c>
      <c r="T230" s="2" t="str">
        <f t="array" ref="T230">IF($A230="","",IFERROR(INDEX('04_Property_Economics'!$AZ$5:$AZ$404,MATCH($A230,'04_Property_Economics'!$AX$5:$AX$404,0)),""))</f>
        <v/>
      </c>
    </row>
    <row r="231" ht="15.75" customHeight="1">
      <c r="A231" s="2" t="str">
        <f t="shared" si="1"/>
        <v/>
      </c>
      <c r="B231" s="2" t="str">
        <f t="array" ref="B231">IF($A231="","",IFERROR(INDEX('04_Property_Economics'!$B$5:$B$404,MATCH($A231,'04_Property_Economics'!$AX$5:$AX$404,0)),""))</f>
        <v/>
      </c>
      <c r="C231" s="2" t="str">
        <f t="array" ref="C231">IF($A231="","",IFERROR(INDEX('04_Property_Economics'!$C$5:$C$404,MATCH($A231,'04_Property_Economics'!$AX$5:$AX$404,0)),""))</f>
        <v/>
      </c>
      <c r="D231" s="24" t="str">
        <f t="array" ref="D231">IF($A231="","",IFERROR(INDEX('04_Property_Economics'!$H$5:$H$404,MATCH($A231,'04_Property_Economics'!$AX$5:$AX$404,0)),""))</f>
        <v/>
      </c>
      <c r="E231" s="25" t="str">
        <f t="array" ref="E231">IF($A231="","",IFERROR(INDEX('04_Property_Economics'!$I$5:$I$404,MATCH($A231,'04_Property_Economics'!$AX$5:$AX$404,0)),""))</f>
        <v/>
      </c>
      <c r="F231" s="25" t="str">
        <f t="array" ref="F231">IF($A231="","",IFERROR(INDEX('04_Property_Economics'!$J$5:$J$404,MATCH($A231,'04_Property_Economics'!$AX$5:$AX$404,0)),""))</f>
        <v/>
      </c>
      <c r="G231" s="26" t="str">
        <f t="array" ref="G231">IF($A231="","",IFERROR(INDEX('04_Property_Economics'!$AC$5:$AC$404,MATCH($A231,'04_Property_Economics'!$AX$5:$AX$404,0)),""))</f>
        <v/>
      </c>
      <c r="H231" s="24" t="str">
        <f t="array" ref="H231">IF($A231="","",IFERROR(INDEX('04_Property_Economics'!$AD$5:$AD$404,MATCH($A231,'04_Property_Economics'!$AX$5:$AX$404,0)),""))</f>
        <v/>
      </c>
      <c r="I231" s="24" t="str">
        <f t="array" ref="I231">IF($A231="","",IFERROR(INDEX('04_Property_Economics'!$AH$5:$AH$404,MATCH($A231,'04_Property_Economics'!$AX$5:$AX$404,0)),""))</f>
        <v/>
      </c>
      <c r="J231" s="24" t="str">
        <f t="array" ref="J231">IF($A231="","",IFERROR(INDEX('04_Property_Economics'!$AI$5:$AI$404,MATCH($A231,'04_Property_Economics'!$AX$5:$AX$404,0)),""))</f>
        <v/>
      </c>
      <c r="K231" s="24" t="str">
        <f t="array" ref="K231">IF($A231="","",IFERROR(INDEX('04_Property_Economics'!$AJ$5:$AJ$404,MATCH($A231,'04_Property_Economics'!$AX$5:$AX$404,0)),""))</f>
        <v/>
      </c>
      <c r="L231" s="24" t="str">
        <f t="array" ref="L231">IF($A231="","",IFERROR(INDEX('04_Property_Economics'!$AF$5:$AF$404,MATCH($A231,'04_Property_Economics'!$AX$5:$AX$404,0)),""))</f>
        <v/>
      </c>
      <c r="M231" s="24" t="str">
        <f t="array" ref="M231">IF($A231="","",IFERROR(INDEX('04_Property_Economics'!$U$5:$U$404,MATCH($A231,'04_Property_Economics'!$AX$5:$AX$404,0)),""))</f>
        <v/>
      </c>
      <c r="N231" s="24" t="str">
        <f t="array" ref="N231">IF($A231="","",IFERROR(INDEX('04_Property_Economics'!$W$5:$W$404,MATCH($A231,'04_Property_Economics'!$AX$5:$AX$404,0)),""))</f>
        <v/>
      </c>
      <c r="O231" s="24" t="str">
        <f t="shared" si="2"/>
        <v/>
      </c>
      <c r="P231" s="24" t="str">
        <f t="array" ref="P231">IF($A231="","",IFERROR(INDEX('04_Property_Economics'!$S$5:$S$404,MATCH($A231,'04_Property_Economics'!$AX$5:$AX$404,0)),""))</f>
        <v/>
      </c>
      <c r="Q231" s="24" t="str">
        <f t="array" ref="Q231">IF($A231="","",IFERROR(INDEX('04_Property_Economics'!$AQ$5:$AQ$404,MATCH($A231,'04_Property_Economics'!$AX$5:$AX$404,0)),""))</f>
        <v/>
      </c>
      <c r="R231" s="27" t="str">
        <f t="array" ref="R231">IF($A231="","",IFERROR(INDEX('04_Property_Economics'!$AR$5:$AR$404,MATCH($A231,'04_Property_Economics'!$AX$5:$AX$404,0)),""))</f>
        <v/>
      </c>
      <c r="S231" s="2" t="str">
        <f t="array" ref="S231">IF($A231="","",IFERROR(INDEX('04_Property_Economics'!$AS$5:$AS$404,MATCH($A231,'04_Property_Economics'!$AX$5:$AX$404,0)),""))</f>
        <v/>
      </c>
      <c r="T231" s="2" t="str">
        <f t="array" ref="T231">IF($A231="","",IFERROR(INDEX('04_Property_Economics'!$AZ$5:$AZ$404,MATCH($A231,'04_Property_Economics'!$AX$5:$AX$404,0)),""))</f>
        <v/>
      </c>
    </row>
    <row r="232" ht="15.75" customHeight="1">
      <c r="A232" s="2" t="str">
        <f t="shared" si="1"/>
        <v/>
      </c>
      <c r="B232" s="2" t="str">
        <f t="array" ref="B232">IF($A232="","",IFERROR(INDEX('04_Property_Economics'!$B$5:$B$404,MATCH($A232,'04_Property_Economics'!$AX$5:$AX$404,0)),""))</f>
        <v/>
      </c>
      <c r="C232" s="2" t="str">
        <f t="array" ref="C232">IF($A232="","",IFERROR(INDEX('04_Property_Economics'!$C$5:$C$404,MATCH($A232,'04_Property_Economics'!$AX$5:$AX$404,0)),""))</f>
        <v/>
      </c>
      <c r="D232" s="24" t="str">
        <f t="array" ref="D232">IF($A232="","",IFERROR(INDEX('04_Property_Economics'!$H$5:$H$404,MATCH($A232,'04_Property_Economics'!$AX$5:$AX$404,0)),""))</f>
        <v/>
      </c>
      <c r="E232" s="25" t="str">
        <f t="array" ref="E232">IF($A232="","",IFERROR(INDEX('04_Property_Economics'!$I$5:$I$404,MATCH($A232,'04_Property_Economics'!$AX$5:$AX$404,0)),""))</f>
        <v/>
      </c>
      <c r="F232" s="25" t="str">
        <f t="array" ref="F232">IF($A232="","",IFERROR(INDEX('04_Property_Economics'!$J$5:$J$404,MATCH($A232,'04_Property_Economics'!$AX$5:$AX$404,0)),""))</f>
        <v/>
      </c>
      <c r="G232" s="26" t="str">
        <f t="array" ref="G232">IF($A232="","",IFERROR(INDEX('04_Property_Economics'!$AC$5:$AC$404,MATCH($A232,'04_Property_Economics'!$AX$5:$AX$404,0)),""))</f>
        <v/>
      </c>
      <c r="H232" s="24" t="str">
        <f t="array" ref="H232">IF($A232="","",IFERROR(INDEX('04_Property_Economics'!$AD$5:$AD$404,MATCH($A232,'04_Property_Economics'!$AX$5:$AX$404,0)),""))</f>
        <v/>
      </c>
      <c r="I232" s="24" t="str">
        <f t="array" ref="I232">IF($A232="","",IFERROR(INDEX('04_Property_Economics'!$AH$5:$AH$404,MATCH($A232,'04_Property_Economics'!$AX$5:$AX$404,0)),""))</f>
        <v/>
      </c>
      <c r="J232" s="24" t="str">
        <f t="array" ref="J232">IF($A232="","",IFERROR(INDEX('04_Property_Economics'!$AI$5:$AI$404,MATCH($A232,'04_Property_Economics'!$AX$5:$AX$404,0)),""))</f>
        <v/>
      </c>
      <c r="K232" s="24" t="str">
        <f t="array" ref="K232">IF($A232="","",IFERROR(INDEX('04_Property_Economics'!$AJ$5:$AJ$404,MATCH($A232,'04_Property_Economics'!$AX$5:$AX$404,0)),""))</f>
        <v/>
      </c>
      <c r="L232" s="24" t="str">
        <f t="array" ref="L232">IF($A232="","",IFERROR(INDEX('04_Property_Economics'!$AF$5:$AF$404,MATCH($A232,'04_Property_Economics'!$AX$5:$AX$404,0)),""))</f>
        <v/>
      </c>
      <c r="M232" s="24" t="str">
        <f t="array" ref="M232">IF($A232="","",IFERROR(INDEX('04_Property_Economics'!$U$5:$U$404,MATCH($A232,'04_Property_Economics'!$AX$5:$AX$404,0)),""))</f>
        <v/>
      </c>
      <c r="N232" s="24" t="str">
        <f t="array" ref="N232">IF($A232="","",IFERROR(INDEX('04_Property_Economics'!$W$5:$W$404,MATCH($A232,'04_Property_Economics'!$AX$5:$AX$404,0)),""))</f>
        <v/>
      </c>
      <c r="O232" s="24" t="str">
        <f t="shared" si="2"/>
        <v/>
      </c>
      <c r="P232" s="24" t="str">
        <f t="array" ref="P232">IF($A232="","",IFERROR(INDEX('04_Property_Economics'!$S$5:$S$404,MATCH($A232,'04_Property_Economics'!$AX$5:$AX$404,0)),""))</f>
        <v/>
      </c>
      <c r="Q232" s="24" t="str">
        <f t="array" ref="Q232">IF($A232="","",IFERROR(INDEX('04_Property_Economics'!$AQ$5:$AQ$404,MATCH($A232,'04_Property_Economics'!$AX$5:$AX$404,0)),""))</f>
        <v/>
      </c>
      <c r="R232" s="27" t="str">
        <f t="array" ref="R232">IF($A232="","",IFERROR(INDEX('04_Property_Economics'!$AR$5:$AR$404,MATCH($A232,'04_Property_Economics'!$AX$5:$AX$404,0)),""))</f>
        <v/>
      </c>
      <c r="S232" s="2" t="str">
        <f t="array" ref="S232">IF($A232="","",IFERROR(INDEX('04_Property_Economics'!$AS$5:$AS$404,MATCH($A232,'04_Property_Economics'!$AX$5:$AX$404,0)),""))</f>
        <v/>
      </c>
      <c r="T232" s="2" t="str">
        <f t="array" ref="T232">IF($A232="","",IFERROR(INDEX('04_Property_Economics'!$AZ$5:$AZ$404,MATCH($A232,'04_Property_Economics'!$AX$5:$AX$404,0)),""))</f>
        <v/>
      </c>
    </row>
    <row r="233" ht="15.75" customHeight="1">
      <c r="A233" s="2" t="str">
        <f t="shared" si="1"/>
        <v/>
      </c>
      <c r="B233" s="2" t="str">
        <f t="array" ref="B233">IF($A233="","",IFERROR(INDEX('04_Property_Economics'!$B$5:$B$404,MATCH($A233,'04_Property_Economics'!$AX$5:$AX$404,0)),""))</f>
        <v/>
      </c>
      <c r="C233" s="2" t="str">
        <f t="array" ref="C233">IF($A233="","",IFERROR(INDEX('04_Property_Economics'!$C$5:$C$404,MATCH($A233,'04_Property_Economics'!$AX$5:$AX$404,0)),""))</f>
        <v/>
      </c>
      <c r="D233" s="24" t="str">
        <f t="array" ref="D233">IF($A233="","",IFERROR(INDEX('04_Property_Economics'!$H$5:$H$404,MATCH($A233,'04_Property_Economics'!$AX$5:$AX$404,0)),""))</f>
        <v/>
      </c>
      <c r="E233" s="25" t="str">
        <f t="array" ref="E233">IF($A233="","",IFERROR(INDEX('04_Property_Economics'!$I$5:$I$404,MATCH($A233,'04_Property_Economics'!$AX$5:$AX$404,0)),""))</f>
        <v/>
      </c>
      <c r="F233" s="25" t="str">
        <f t="array" ref="F233">IF($A233="","",IFERROR(INDEX('04_Property_Economics'!$J$5:$J$404,MATCH($A233,'04_Property_Economics'!$AX$5:$AX$404,0)),""))</f>
        <v/>
      </c>
      <c r="G233" s="26" t="str">
        <f t="array" ref="G233">IF($A233="","",IFERROR(INDEX('04_Property_Economics'!$AC$5:$AC$404,MATCH($A233,'04_Property_Economics'!$AX$5:$AX$404,0)),""))</f>
        <v/>
      </c>
      <c r="H233" s="24" t="str">
        <f t="array" ref="H233">IF($A233="","",IFERROR(INDEX('04_Property_Economics'!$AD$5:$AD$404,MATCH($A233,'04_Property_Economics'!$AX$5:$AX$404,0)),""))</f>
        <v/>
      </c>
      <c r="I233" s="24" t="str">
        <f t="array" ref="I233">IF($A233="","",IFERROR(INDEX('04_Property_Economics'!$AH$5:$AH$404,MATCH($A233,'04_Property_Economics'!$AX$5:$AX$404,0)),""))</f>
        <v/>
      </c>
      <c r="J233" s="24" t="str">
        <f t="array" ref="J233">IF($A233="","",IFERROR(INDEX('04_Property_Economics'!$AI$5:$AI$404,MATCH($A233,'04_Property_Economics'!$AX$5:$AX$404,0)),""))</f>
        <v/>
      </c>
      <c r="K233" s="24" t="str">
        <f t="array" ref="K233">IF($A233="","",IFERROR(INDEX('04_Property_Economics'!$AJ$5:$AJ$404,MATCH($A233,'04_Property_Economics'!$AX$5:$AX$404,0)),""))</f>
        <v/>
      </c>
      <c r="L233" s="24" t="str">
        <f t="array" ref="L233">IF($A233="","",IFERROR(INDEX('04_Property_Economics'!$AF$5:$AF$404,MATCH($A233,'04_Property_Economics'!$AX$5:$AX$404,0)),""))</f>
        <v/>
      </c>
      <c r="M233" s="24" t="str">
        <f t="array" ref="M233">IF($A233="","",IFERROR(INDEX('04_Property_Economics'!$U$5:$U$404,MATCH($A233,'04_Property_Economics'!$AX$5:$AX$404,0)),""))</f>
        <v/>
      </c>
      <c r="N233" s="24" t="str">
        <f t="array" ref="N233">IF($A233="","",IFERROR(INDEX('04_Property_Economics'!$W$5:$W$404,MATCH($A233,'04_Property_Economics'!$AX$5:$AX$404,0)),""))</f>
        <v/>
      </c>
      <c r="O233" s="24" t="str">
        <f t="shared" si="2"/>
        <v/>
      </c>
      <c r="P233" s="24" t="str">
        <f t="array" ref="P233">IF($A233="","",IFERROR(INDEX('04_Property_Economics'!$S$5:$S$404,MATCH($A233,'04_Property_Economics'!$AX$5:$AX$404,0)),""))</f>
        <v/>
      </c>
      <c r="Q233" s="24" t="str">
        <f t="array" ref="Q233">IF($A233="","",IFERROR(INDEX('04_Property_Economics'!$AQ$5:$AQ$404,MATCH($A233,'04_Property_Economics'!$AX$5:$AX$404,0)),""))</f>
        <v/>
      </c>
      <c r="R233" s="27" t="str">
        <f t="array" ref="R233">IF($A233="","",IFERROR(INDEX('04_Property_Economics'!$AR$5:$AR$404,MATCH($A233,'04_Property_Economics'!$AX$5:$AX$404,0)),""))</f>
        <v/>
      </c>
      <c r="S233" s="2" t="str">
        <f t="array" ref="S233">IF($A233="","",IFERROR(INDEX('04_Property_Economics'!$AS$5:$AS$404,MATCH($A233,'04_Property_Economics'!$AX$5:$AX$404,0)),""))</f>
        <v/>
      </c>
      <c r="T233" s="2" t="str">
        <f t="array" ref="T233">IF($A233="","",IFERROR(INDEX('04_Property_Economics'!$AZ$5:$AZ$404,MATCH($A233,'04_Property_Economics'!$AX$5:$AX$404,0)),""))</f>
        <v/>
      </c>
    </row>
    <row r="234" ht="15.75" customHeight="1">
      <c r="A234" s="2" t="str">
        <f t="shared" si="1"/>
        <v/>
      </c>
      <c r="B234" s="2" t="str">
        <f t="array" ref="B234">IF($A234="","",IFERROR(INDEX('04_Property_Economics'!$B$5:$B$404,MATCH($A234,'04_Property_Economics'!$AX$5:$AX$404,0)),""))</f>
        <v/>
      </c>
      <c r="C234" s="2" t="str">
        <f t="array" ref="C234">IF($A234="","",IFERROR(INDEX('04_Property_Economics'!$C$5:$C$404,MATCH($A234,'04_Property_Economics'!$AX$5:$AX$404,0)),""))</f>
        <v/>
      </c>
      <c r="D234" s="24" t="str">
        <f t="array" ref="D234">IF($A234="","",IFERROR(INDEX('04_Property_Economics'!$H$5:$H$404,MATCH($A234,'04_Property_Economics'!$AX$5:$AX$404,0)),""))</f>
        <v/>
      </c>
      <c r="E234" s="25" t="str">
        <f t="array" ref="E234">IF($A234="","",IFERROR(INDEX('04_Property_Economics'!$I$5:$I$404,MATCH($A234,'04_Property_Economics'!$AX$5:$AX$404,0)),""))</f>
        <v/>
      </c>
      <c r="F234" s="25" t="str">
        <f t="array" ref="F234">IF($A234="","",IFERROR(INDEX('04_Property_Economics'!$J$5:$J$404,MATCH($A234,'04_Property_Economics'!$AX$5:$AX$404,0)),""))</f>
        <v/>
      </c>
      <c r="G234" s="26" t="str">
        <f t="array" ref="G234">IF($A234="","",IFERROR(INDEX('04_Property_Economics'!$AC$5:$AC$404,MATCH($A234,'04_Property_Economics'!$AX$5:$AX$404,0)),""))</f>
        <v/>
      </c>
      <c r="H234" s="24" t="str">
        <f t="array" ref="H234">IF($A234="","",IFERROR(INDEX('04_Property_Economics'!$AD$5:$AD$404,MATCH($A234,'04_Property_Economics'!$AX$5:$AX$404,0)),""))</f>
        <v/>
      </c>
      <c r="I234" s="24" t="str">
        <f t="array" ref="I234">IF($A234="","",IFERROR(INDEX('04_Property_Economics'!$AH$5:$AH$404,MATCH($A234,'04_Property_Economics'!$AX$5:$AX$404,0)),""))</f>
        <v/>
      </c>
      <c r="J234" s="24" t="str">
        <f t="array" ref="J234">IF($A234="","",IFERROR(INDEX('04_Property_Economics'!$AI$5:$AI$404,MATCH($A234,'04_Property_Economics'!$AX$5:$AX$404,0)),""))</f>
        <v/>
      </c>
      <c r="K234" s="24" t="str">
        <f t="array" ref="K234">IF($A234="","",IFERROR(INDEX('04_Property_Economics'!$AJ$5:$AJ$404,MATCH($A234,'04_Property_Economics'!$AX$5:$AX$404,0)),""))</f>
        <v/>
      </c>
      <c r="L234" s="24" t="str">
        <f t="array" ref="L234">IF($A234="","",IFERROR(INDEX('04_Property_Economics'!$AF$5:$AF$404,MATCH($A234,'04_Property_Economics'!$AX$5:$AX$404,0)),""))</f>
        <v/>
      </c>
      <c r="M234" s="24" t="str">
        <f t="array" ref="M234">IF($A234="","",IFERROR(INDEX('04_Property_Economics'!$U$5:$U$404,MATCH($A234,'04_Property_Economics'!$AX$5:$AX$404,0)),""))</f>
        <v/>
      </c>
      <c r="N234" s="24" t="str">
        <f t="array" ref="N234">IF($A234="","",IFERROR(INDEX('04_Property_Economics'!$W$5:$W$404,MATCH($A234,'04_Property_Economics'!$AX$5:$AX$404,0)),""))</f>
        <v/>
      </c>
      <c r="O234" s="24" t="str">
        <f t="shared" si="2"/>
        <v/>
      </c>
      <c r="P234" s="24" t="str">
        <f t="array" ref="P234">IF($A234="","",IFERROR(INDEX('04_Property_Economics'!$S$5:$S$404,MATCH($A234,'04_Property_Economics'!$AX$5:$AX$404,0)),""))</f>
        <v/>
      </c>
      <c r="Q234" s="24" t="str">
        <f t="array" ref="Q234">IF($A234="","",IFERROR(INDEX('04_Property_Economics'!$AQ$5:$AQ$404,MATCH($A234,'04_Property_Economics'!$AX$5:$AX$404,0)),""))</f>
        <v/>
      </c>
      <c r="R234" s="27" t="str">
        <f t="array" ref="R234">IF($A234="","",IFERROR(INDEX('04_Property_Economics'!$AR$5:$AR$404,MATCH($A234,'04_Property_Economics'!$AX$5:$AX$404,0)),""))</f>
        <v/>
      </c>
      <c r="S234" s="2" t="str">
        <f t="array" ref="S234">IF($A234="","",IFERROR(INDEX('04_Property_Economics'!$AS$5:$AS$404,MATCH($A234,'04_Property_Economics'!$AX$5:$AX$404,0)),""))</f>
        <v/>
      </c>
      <c r="T234" s="2" t="str">
        <f t="array" ref="T234">IF($A234="","",IFERROR(INDEX('04_Property_Economics'!$AZ$5:$AZ$404,MATCH($A234,'04_Property_Economics'!$AX$5:$AX$404,0)),""))</f>
        <v/>
      </c>
    </row>
    <row r="235" ht="15.75" customHeight="1">
      <c r="A235" s="2" t="str">
        <f t="shared" si="1"/>
        <v/>
      </c>
      <c r="B235" s="2" t="str">
        <f t="array" ref="B235">IF($A235="","",IFERROR(INDEX('04_Property_Economics'!$B$5:$B$404,MATCH($A235,'04_Property_Economics'!$AX$5:$AX$404,0)),""))</f>
        <v/>
      </c>
      <c r="C235" s="2" t="str">
        <f t="array" ref="C235">IF($A235="","",IFERROR(INDEX('04_Property_Economics'!$C$5:$C$404,MATCH($A235,'04_Property_Economics'!$AX$5:$AX$404,0)),""))</f>
        <v/>
      </c>
      <c r="D235" s="24" t="str">
        <f t="array" ref="D235">IF($A235="","",IFERROR(INDEX('04_Property_Economics'!$H$5:$H$404,MATCH($A235,'04_Property_Economics'!$AX$5:$AX$404,0)),""))</f>
        <v/>
      </c>
      <c r="E235" s="25" t="str">
        <f t="array" ref="E235">IF($A235="","",IFERROR(INDEX('04_Property_Economics'!$I$5:$I$404,MATCH($A235,'04_Property_Economics'!$AX$5:$AX$404,0)),""))</f>
        <v/>
      </c>
      <c r="F235" s="25" t="str">
        <f t="array" ref="F235">IF($A235="","",IFERROR(INDEX('04_Property_Economics'!$J$5:$J$404,MATCH($A235,'04_Property_Economics'!$AX$5:$AX$404,0)),""))</f>
        <v/>
      </c>
      <c r="G235" s="26" t="str">
        <f t="array" ref="G235">IF($A235="","",IFERROR(INDEX('04_Property_Economics'!$AC$5:$AC$404,MATCH($A235,'04_Property_Economics'!$AX$5:$AX$404,0)),""))</f>
        <v/>
      </c>
      <c r="H235" s="24" t="str">
        <f t="array" ref="H235">IF($A235="","",IFERROR(INDEX('04_Property_Economics'!$AD$5:$AD$404,MATCH($A235,'04_Property_Economics'!$AX$5:$AX$404,0)),""))</f>
        <v/>
      </c>
      <c r="I235" s="24" t="str">
        <f t="array" ref="I235">IF($A235="","",IFERROR(INDEX('04_Property_Economics'!$AH$5:$AH$404,MATCH($A235,'04_Property_Economics'!$AX$5:$AX$404,0)),""))</f>
        <v/>
      </c>
      <c r="J235" s="24" t="str">
        <f t="array" ref="J235">IF($A235="","",IFERROR(INDEX('04_Property_Economics'!$AI$5:$AI$404,MATCH($A235,'04_Property_Economics'!$AX$5:$AX$404,0)),""))</f>
        <v/>
      </c>
      <c r="K235" s="24" t="str">
        <f t="array" ref="K235">IF($A235="","",IFERROR(INDEX('04_Property_Economics'!$AJ$5:$AJ$404,MATCH($A235,'04_Property_Economics'!$AX$5:$AX$404,0)),""))</f>
        <v/>
      </c>
      <c r="L235" s="24" t="str">
        <f t="array" ref="L235">IF($A235="","",IFERROR(INDEX('04_Property_Economics'!$AF$5:$AF$404,MATCH($A235,'04_Property_Economics'!$AX$5:$AX$404,0)),""))</f>
        <v/>
      </c>
      <c r="M235" s="24" t="str">
        <f t="array" ref="M235">IF($A235="","",IFERROR(INDEX('04_Property_Economics'!$U$5:$U$404,MATCH($A235,'04_Property_Economics'!$AX$5:$AX$404,0)),""))</f>
        <v/>
      </c>
      <c r="N235" s="24" t="str">
        <f t="array" ref="N235">IF($A235="","",IFERROR(INDEX('04_Property_Economics'!$W$5:$W$404,MATCH($A235,'04_Property_Economics'!$AX$5:$AX$404,0)),""))</f>
        <v/>
      </c>
      <c r="O235" s="24" t="str">
        <f t="shared" si="2"/>
        <v/>
      </c>
      <c r="P235" s="24" t="str">
        <f t="array" ref="P235">IF($A235="","",IFERROR(INDEX('04_Property_Economics'!$S$5:$S$404,MATCH($A235,'04_Property_Economics'!$AX$5:$AX$404,0)),""))</f>
        <v/>
      </c>
      <c r="Q235" s="24" t="str">
        <f t="array" ref="Q235">IF($A235="","",IFERROR(INDEX('04_Property_Economics'!$AQ$5:$AQ$404,MATCH($A235,'04_Property_Economics'!$AX$5:$AX$404,0)),""))</f>
        <v/>
      </c>
      <c r="R235" s="27" t="str">
        <f t="array" ref="R235">IF($A235="","",IFERROR(INDEX('04_Property_Economics'!$AR$5:$AR$404,MATCH($A235,'04_Property_Economics'!$AX$5:$AX$404,0)),""))</f>
        <v/>
      </c>
      <c r="S235" s="2" t="str">
        <f t="array" ref="S235">IF($A235="","",IFERROR(INDEX('04_Property_Economics'!$AS$5:$AS$404,MATCH($A235,'04_Property_Economics'!$AX$5:$AX$404,0)),""))</f>
        <v/>
      </c>
      <c r="T235" s="2" t="str">
        <f t="array" ref="T235">IF($A235="","",IFERROR(INDEX('04_Property_Economics'!$AZ$5:$AZ$404,MATCH($A235,'04_Property_Economics'!$AX$5:$AX$404,0)),""))</f>
        <v/>
      </c>
    </row>
    <row r="236" ht="15.75" customHeight="1">
      <c r="A236" s="2" t="str">
        <f t="shared" si="1"/>
        <v/>
      </c>
      <c r="B236" s="2" t="str">
        <f t="array" ref="B236">IF($A236="","",IFERROR(INDEX('04_Property_Economics'!$B$5:$B$404,MATCH($A236,'04_Property_Economics'!$AX$5:$AX$404,0)),""))</f>
        <v/>
      </c>
      <c r="C236" s="2" t="str">
        <f t="array" ref="C236">IF($A236="","",IFERROR(INDEX('04_Property_Economics'!$C$5:$C$404,MATCH($A236,'04_Property_Economics'!$AX$5:$AX$404,0)),""))</f>
        <v/>
      </c>
      <c r="D236" s="24" t="str">
        <f t="array" ref="D236">IF($A236="","",IFERROR(INDEX('04_Property_Economics'!$H$5:$H$404,MATCH($A236,'04_Property_Economics'!$AX$5:$AX$404,0)),""))</f>
        <v/>
      </c>
      <c r="E236" s="25" t="str">
        <f t="array" ref="E236">IF($A236="","",IFERROR(INDEX('04_Property_Economics'!$I$5:$I$404,MATCH($A236,'04_Property_Economics'!$AX$5:$AX$404,0)),""))</f>
        <v/>
      </c>
      <c r="F236" s="25" t="str">
        <f t="array" ref="F236">IF($A236="","",IFERROR(INDEX('04_Property_Economics'!$J$5:$J$404,MATCH($A236,'04_Property_Economics'!$AX$5:$AX$404,0)),""))</f>
        <v/>
      </c>
      <c r="G236" s="26" t="str">
        <f t="array" ref="G236">IF($A236="","",IFERROR(INDEX('04_Property_Economics'!$AC$5:$AC$404,MATCH($A236,'04_Property_Economics'!$AX$5:$AX$404,0)),""))</f>
        <v/>
      </c>
      <c r="H236" s="24" t="str">
        <f t="array" ref="H236">IF($A236="","",IFERROR(INDEX('04_Property_Economics'!$AD$5:$AD$404,MATCH($A236,'04_Property_Economics'!$AX$5:$AX$404,0)),""))</f>
        <v/>
      </c>
      <c r="I236" s="24" t="str">
        <f t="array" ref="I236">IF($A236="","",IFERROR(INDEX('04_Property_Economics'!$AH$5:$AH$404,MATCH($A236,'04_Property_Economics'!$AX$5:$AX$404,0)),""))</f>
        <v/>
      </c>
      <c r="J236" s="24" t="str">
        <f t="array" ref="J236">IF($A236="","",IFERROR(INDEX('04_Property_Economics'!$AI$5:$AI$404,MATCH($A236,'04_Property_Economics'!$AX$5:$AX$404,0)),""))</f>
        <v/>
      </c>
      <c r="K236" s="24" t="str">
        <f t="array" ref="K236">IF($A236="","",IFERROR(INDEX('04_Property_Economics'!$AJ$5:$AJ$404,MATCH($A236,'04_Property_Economics'!$AX$5:$AX$404,0)),""))</f>
        <v/>
      </c>
      <c r="L236" s="24" t="str">
        <f t="array" ref="L236">IF($A236="","",IFERROR(INDEX('04_Property_Economics'!$AF$5:$AF$404,MATCH($A236,'04_Property_Economics'!$AX$5:$AX$404,0)),""))</f>
        <v/>
      </c>
      <c r="M236" s="24" t="str">
        <f t="array" ref="M236">IF($A236="","",IFERROR(INDEX('04_Property_Economics'!$U$5:$U$404,MATCH($A236,'04_Property_Economics'!$AX$5:$AX$404,0)),""))</f>
        <v/>
      </c>
      <c r="N236" s="24" t="str">
        <f t="array" ref="N236">IF($A236="","",IFERROR(INDEX('04_Property_Economics'!$W$5:$W$404,MATCH($A236,'04_Property_Economics'!$AX$5:$AX$404,0)),""))</f>
        <v/>
      </c>
      <c r="O236" s="24" t="str">
        <f t="shared" si="2"/>
        <v/>
      </c>
      <c r="P236" s="24" t="str">
        <f t="array" ref="P236">IF($A236="","",IFERROR(INDEX('04_Property_Economics'!$S$5:$S$404,MATCH($A236,'04_Property_Economics'!$AX$5:$AX$404,0)),""))</f>
        <v/>
      </c>
      <c r="Q236" s="24" t="str">
        <f t="array" ref="Q236">IF($A236="","",IFERROR(INDEX('04_Property_Economics'!$AQ$5:$AQ$404,MATCH($A236,'04_Property_Economics'!$AX$5:$AX$404,0)),""))</f>
        <v/>
      </c>
      <c r="R236" s="27" t="str">
        <f t="array" ref="R236">IF($A236="","",IFERROR(INDEX('04_Property_Economics'!$AR$5:$AR$404,MATCH($A236,'04_Property_Economics'!$AX$5:$AX$404,0)),""))</f>
        <v/>
      </c>
      <c r="S236" s="2" t="str">
        <f t="array" ref="S236">IF($A236="","",IFERROR(INDEX('04_Property_Economics'!$AS$5:$AS$404,MATCH($A236,'04_Property_Economics'!$AX$5:$AX$404,0)),""))</f>
        <v/>
      </c>
      <c r="T236" s="2" t="str">
        <f t="array" ref="T236">IF($A236="","",IFERROR(INDEX('04_Property_Economics'!$AZ$5:$AZ$404,MATCH($A236,'04_Property_Economics'!$AX$5:$AX$404,0)),""))</f>
        <v/>
      </c>
    </row>
    <row r="237" ht="15.75" customHeight="1">
      <c r="A237" s="2" t="str">
        <f t="shared" si="1"/>
        <v/>
      </c>
      <c r="B237" s="2" t="str">
        <f t="array" ref="B237">IF($A237="","",IFERROR(INDEX('04_Property_Economics'!$B$5:$B$404,MATCH($A237,'04_Property_Economics'!$AX$5:$AX$404,0)),""))</f>
        <v/>
      </c>
      <c r="C237" s="2" t="str">
        <f t="array" ref="C237">IF($A237="","",IFERROR(INDEX('04_Property_Economics'!$C$5:$C$404,MATCH($A237,'04_Property_Economics'!$AX$5:$AX$404,0)),""))</f>
        <v/>
      </c>
      <c r="D237" s="24" t="str">
        <f t="array" ref="D237">IF($A237="","",IFERROR(INDEX('04_Property_Economics'!$H$5:$H$404,MATCH($A237,'04_Property_Economics'!$AX$5:$AX$404,0)),""))</f>
        <v/>
      </c>
      <c r="E237" s="25" t="str">
        <f t="array" ref="E237">IF($A237="","",IFERROR(INDEX('04_Property_Economics'!$I$5:$I$404,MATCH($A237,'04_Property_Economics'!$AX$5:$AX$404,0)),""))</f>
        <v/>
      </c>
      <c r="F237" s="25" t="str">
        <f t="array" ref="F237">IF($A237="","",IFERROR(INDEX('04_Property_Economics'!$J$5:$J$404,MATCH($A237,'04_Property_Economics'!$AX$5:$AX$404,0)),""))</f>
        <v/>
      </c>
      <c r="G237" s="26" t="str">
        <f t="array" ref="G237">IF($A237="","",IFERROR(INDEX('04_Property_Economics'!$AC$5:$AC$404,MATCH($A237,'04_Property_Economics'!$AX$5:$AX$404,0)),""))</f>
        <v/>
      </c>
      <c r="H237" s="24" t="str">
        <f t="array" ref="H237">IF($A237="","",IFERROR(INDEX('04_Property_Economics'!$AD$5:$AD$404,MATCH($A237,'04_Property_Economics'!$AX$5:$AX$404,0)),""))</f>
        <v/>
      </c>
      <c r="I237" s="24" t="str">
        <f t="array" ref="I237">IF($A237="","",IFERROR(INDEX('04_Property_Economics'!$AH$5:$AH$404,MATCH($A237,'04_Property_Economics'!$AX$5:$AX$404,0)),""))</f>
        <v/>
      </c>
      <c r="J237" s="24" t="str">
        <f t="array" ref="J237">IF($A237="","",IFERROR(INDEX('04_Property_Economics'!$AI$5:$AI$404,MATCH($A237,'04_Property_Economics'!$AX$5:$AX$404,0)),""))</f>
        <v/>
      </c>
      <c r="K237" s="24" t="str">
        <f t="array" ref="K237">IF($A237="","",IFERROR(INDEX('04_Property_Economics'!$AJ$5:$AJ$404,MATCH($A237,'04_Property_Economics'!$AX$5:$AX$404,0)),""))</f>
        <v/>
      </c>
      <c r="L237" s="24" t="str">
        <f t="array" ref="L237">IF($A237="","",IFERROR(INDEX('04_Property_Economics'!$AF$5:$AF$404,MATCH($A237,'04_Property_Economics'!$AX$5:$AX$404,0)),""))</f>
        <v/>
      </c>
      <c r="M237" s="24" t="str">
        <f t="array" ref="M237">IF($A237="","",IFERROR(INDEX('04_Property_Economics'!$U$5:$U$404,MATCH($A237,'04_Property_Economics'!$AX$5:$AX$404,0)),""))</f>
        <v/>
      </c>
      <c r="N237" s="24" t="str">
        <f t="array" ref="N237">IF($A237="","",IFERROR(INDEX('04_Property_Economics'!$W$5:$W$404,MATCH($A237,'04_Property_Economics'!$AX$5:$AX$404,0)),""))</f>
        <v/>
      </c>
      <c r="O237" s="24" t="str">
        <f t="shared" si="2"/>
        <v/>
      </c>
      <c r="P237" s="24" t="str">
        <f t="array" ref="P237">IF($A237="","",IFERROR(INDEX('04_Property_Economics'!$S$5:$S$404,MATCH($A237,'04_Property_Economics'!$AX$5:$AX$404,0)),""))</f>
        <v/>
      </c>
      <c r="Q237" s="24" t="str">
        <f t="array" ref="Q237">IF($A237="","",IFERROR(INDEX('04_Property_Economics'!$AQ$5:$AQ$404,MATCH($A237,'04_Property_Economics'!$AX$5:$AX$404,0)),""))</f>
        <v/>
      </c>
      <c r="R237" s="27" t="str">
        <f t="array" ref="R237">IF($A237="","",IFERROR(INDEX('04_Property_Economics'!$AR$5:$AR$404,MATCH($A237,'04_Property_Economics'!$AX$5:$AX$404,0)),""))</f>
        <v/>
      </c>
      <c r="S237" s="2" t="str">
        <f t="array" ref="S237">IF($A237="","",IFERROR(INDEX('04_Property_Economics'!$AS$5:$AS$404,MATCH($A237,'04_Property_Economics'!$AX$5:$AX$404,0)),""))</f>
        <v/>
      </c>
      <c r="T237" s="2" t="str">
        <f t="array" ref="T237">IF($A237="","",IFERROR(INDEX('04_Property_Economics'!$AZ$5:$AZ$404,MATCH($A237,'04_Property_Economics'!$AX$5:$AX$404,0)),""))</f>
        <v/>
      </c>
    </row>
    <row r="238" ht="15.75" customHeight="1">
      <c r="A238" s="2" t="str">
        <f t="shared" si="1"/>
        <v/>
      </c>
      <c r="B238" s="2" t="str">
        <f t="array" ref="B238">IF($A238="","",IFERROR(INDEX('04_Property_Economics'!$B$5:$B$404,MATCH($A238,'04_Property_Economics'!$AX$5:$AX$404,0)),""))</f>
        <v/>
      </c>
      <c r="C238" s="2" t="str">
        <f t="array" ref="C238">IF($A238="","",IFERROR(INDEX('04_Property_Economics'!$C$5:$C$404,MATCH($A238,'04_Property_Economics'!$AX$5:$AX$404,0)),""))</f>
        <v/>
      </c>
      <c r="D238" s="24" t="str">
        <f t="array" ref="D238">IF($A238="","",IFERROR(INDEX('04_Property_Economics'!$H$5:$H$404,MATCH($A238,'04_Property_Economics'!$AX$5:$AX$404,0)),""))</f>
        <v/>
      </c>
      <c r="E238" s="25" t="str">
        <f t="array" ref="E238">IF($A238="","",IFERROR(INDEX('04_Property_Economics'!$I$5:$I$404,MATCH($A238,'04_Property_Economics'!$AX$5:$AX$404,0)),""))</f>
        <v/>
      </c>
      <c r="F238" s="25" t="str">
        <f t="array" ref="F238">IF($A238="","",IFERROR(INDEX('04_Property_Economics'!$J$5:$J$404,MATCH($A238,'04_Property_Economics'!$AX$5:$AX$404,0)),""))</f>
        <v/>
      </c>
      <c r="G238" s="26" t="str">
        <f t="array" ref="G238">IF($A238="","",IFERROR(INDEX('04_Property_Economics'!$AC$5:$AC$404,MATCH($A238,'04_Property_Economics'!$AX$5:$AX$404,0)),""))</f>
        <v/>
      </c>
      <c r="H238" s="24" t="str">
        <f t="array" ref="H238">IF($A238="","",IFERROR(INDEX('04_Property_Economics'!$AD$5:$AD$404,MATCH($A238,'04_Property_Economics'!$AX$5:$AX$404,0)),""))</f>
        <v/>
      </c>
      <c r="I238" s="24" t="str">
        <f t="array" ref="I238">IF($A238="","",IFERROR(INDEX('04_Property_Economics'!$AH$5:$AH$404,MATCH($A238,'04_Property_Economics'!$AX$5:$AX$404,0)),""))</f>
        <v/>
      </c>
      <c r="J238" s="24" t="str">
        <f t="array" ref="J238">IF($A238="","",IFERROR(INDEX('04_Property_Economics'!$AI$5:$AI$404,MATCH($A238,'04_Property_Economics'!$AX$5:$AX$404,0)),""))</f>
        <v/>
      </c>
      <c r="K238" s="24" t="str">
        <f t="array" ref="K238">IF($A238="","",IFERROR(INDEX('04_Property_Economics'!$AJ$5:$AJ$404,MATCH($A238,'04_Property_Economics'!$AX$5:$AX$404,0)),""))</f>
        <v/>
      </c>
      <c r="L238" s="24" t="str">
        <f t="array" ref="L238">IF($A238="","",IFERROR(INDEX('04_Property_Economics'!$AF$5:$AF$404,MATCH($A238,'04_Property_Economics'!$AX$5:$AX$404,0)),""))</f>
        <v/>
      </c>
      <c r="M238" s="24" t="str">
        <f t="array" ref="M238">IF($A238="","",IFERROR(INDEX('04_Property_Economics'!$U$5:$U$404,MATCH($A238,'04_Property_Economics'!$AX$5:$AX$404,0)),""))</f>
        <v/>
      </c>
      <c r="N238" s="24" t="str">
        <f t="array" ref="N238">IF($A238="","",IFERROR(INDEX('04_Property_Economics'!$W$5:$W$404,MATCH($A238,'04_Property_Economics'!$AX$5:$AX$404,0)),""))</f>
        <v/>
      </c>
      <c r="O238" s="24" t="str">
        <f t="shared" si="2"/>
        <v/>
      </c>
      <c r="P238" s="24" t="str">
        <f t="array" ref="P238">IF($A238="","",IFERROR(INDEX('04_Property_Economics'!$S$5:$S$404,MATCH($A238,'04_Property_Economics'!$AX$5:$AX$404,0)),""))</f>
        <v/>
      </c>
      <c r="Q238" s="24" t="str">
        <f t="array" ref="Q238">IF($A238="","",IFERROR(INDEX('04_Property_Economics'!$AQ$5:$AQ$404,MATCH($A238,'04_Property_Economics'!$AX$5:$AX$404,0)),""))</f>
        <v/>
      </c>
      <c r="R238" s="27" t="str">
        <f t="array" ref="R238">IF($A238="","",IFERROR(INDEX('04_Property_Economics'!$AR$5:$AR$404,MATCH($A238,'04_Property_Economics'!$AX$5:$AX$404,0)),""))</f>
        <v/>
      </c>
      <c r="S238" s="2" t="str">
        <f t="array" ref="S238">IF($A238="","",IFERROR(INDEX('04_Property_Economics'!$AS$5:$AS$404,MATCH($A238,'04_Property_Economics'!$AX$5:$AX$404,0)),""))</f>
        <v/>
      </c>
      <c r="T238" s="2" t="str">
        <f t="array" ref="T238">IF($A238="","",IFERROR(INDEX('04_Property_Economics'!$AZ$5:$AZ$404,MATCH($A238,'04_Property_Economics'!$AX$5:$AX$404,0)),""))</f>
        <v/>
      </c>
    </row>
    <row r="239" ht="15.75" customHeight="1">
      <c r="A239" s="2" t="str">
        <f t="shared" si="1"/>
        <v/>
      </c>
      <c r="B239" s="2" t="str">
        <f t="array" ref="B239">IF($A239="","",IFERROR(INDEX('04_Property_Economics'!$B$5:$B$404,MATCH($A239,'04_Property_Economics'!$AX$5:$AX$404,0)),""))</f>
        <v/>
      </c>
      <c r="C239" s="2" t="str">
        <f t="array" ref="C239">IF($A239="","",IFERROR(INDEX('04_Property_Economics'!$C$5:$C$404,MATCH($A239,'04_Property_Economics'!$AX$5:$AX$404,0)),""))</f>
        <v/>
      </c>
      <c r="D239" s="24" t="str">
        <f t="array" ref="D239">IF($A239="","",IFERROR(INDEX('04_Property_Economics'!$H$5:$H$404,MATCH($A239,'04_Property_Economics'!$AX$5:$AX$404,0)),""))</f>
        <v/>
      </c>
      <c r="E239" s="25" t="str">
        <f t="array" ref="E239">IF($A239="","",IFERROR(INDEX('04_Property_Economics'!$I$5:$I$404,MATCH($A239,'04_Property_Economics'!$AX$5:$AX$404,0)),""))</f>
        <v/>
      </c>
      <c r="F239" s="25" t="str">
        <f t="array" ref="F239">IF($A239="","",IFERROR(INDEX('04_Property_Economics'!$J$5:$J$404,MATCH($A239,'04_Property_Economics'!$AX$5:$AX$404,0)),""))</f>
        <v/>
      </c>
      <c r="G239" s="26" t="str">
        <f t="array" ref="G239">IF($A239="","",IFERROR(INDEX('04_Property_Economics'!$AC$5:$AC$404,MATCH($A239,'04_Property_Economics'!$AX$5:$AX$404,0)),""))</f>
        <v/>
      </c>
      <c r="H239" s="24" t="str">
        <f t="array" ref="H239">IF($A239="","",IFERROR(INDEX('04_Property_Economics'!$AD$5:$AD$404,MATCH($A239,'04_Property_Economics'!$AX$5:$AX$404,0)),""))</f>
        <v/>
      </c>
      <c r="I239" s="24" t="str">
        <f t="array" ref="I239">IF($A239="","",IFERROR(INDEX('04_Property_Economics'!$AH$5:$AH$404,MATCH($A239,'04_Property_Economics'!$AX$5:$AX$404,0)),""))</f>
        <v/>
      </c>
      <c r="J239" s="24" t="str">
        <f t="array" ref="J239">IF($A239="","",IFERROR(INDEX('04_Property_Economics'!$AI$5:$AI$404,MATCH($A239,'04_Property_Economics'!$AX$5:$AX$404,0)),""))</f>
        <v/>
      </c>
      <c r="K239" s="24" t="str">
        <f t="array" ref="K239">IF($A239="","",IFERROR(INDEX('04_Property_Economics'!$AJ$5:$AJ$404,MATCH($A239,'04_Property_Economics'!$AX$5:$AX$404,0)),""))</f>
        <v/>
      </c>
      <c r="L239" s="24" t="str">
        <f t="array" ref="L239">IF($A239="","",IFERROR(INDEX('04_Property_Economics'!$AF$5:$AF$404,MATCH($A239,'04_Property_Economics'!$AX$5:$AX$404,0)),""))</f>
        <v/>
      </c>
      <c r="M239" s="24" t="str">
        <f t="array" ref="M239">IF($A239="","",IFERROR(INDEX('04_Property_Economics'!$U$5:$U$404,MATCH($A239,'04_Property_Economics'!$AX$5:$AX$404,0)),""))</f>
        <v/>
      </c>
      <c r="N239" s="24" t="str">
        <f t="array" ref="N239">IF($A239="","",IFERROR(INDEX('04_Property_Economics'!$W$5:$W$404,MATCH($A239,'04_Property_Economics'!$AX$5:$AX$404,0)),""))</f>
        <v/>
      </c>
      <c r="O239" s="24" t="str">
        <f t="shared" si="2"/>
        <v/>
      </c>
      <c r="P239" s="24" t="str">
        <f t="array" ref="P239">IF($A239="","",IFERROR(INDEX('04_Property_Economics'!$S$5:$S$404,MATCH($A239,'04_Property_Economics'!$AX$5:$AX$404,0)),""))</f>
        <v/>
      </c>
      <c r="Q239" s="24" t="str">
        <f t="array" ref="Q239">IF($A239="","",IFERROR(INDEX('04_Property_Economics'!$AQ$5:$AQ$404,MATCH($A239,'04_Property_Economics'!$AX$5:$AX$404,0)),""))</f>
        <v/>
      </c>
      <c r="R239" s="27" t="str">
        <f t="array" ref="R239">IF($A239="","",IFERROR(INDEX('04_Property_Economics'!$AR$5:$AR$404,MATCH($A239,'04_Property_Economics'!$AX$5:$AX$404,0)),""))</f>
        <v/>
      </c>
      <c r="S239" s="2" t="str">
        <f t="array" ref="S239">IF($A239="","",IFERROR(INDEX('04_Property_Economics'!$AS$5:$AS$404,MATCH($A239,'04_Property_Economics'!$AX$5:$AX$404,0)),""))</f>
        <v/>
      </c>
      <c r="T239" s="2" t="str">
        <f t="array" ref="T239">IF($A239="","",IFERROR(INDEX('04_Property_Economics'!$AZ$5:$AZ$404,MATCH($A239,'04_Property_Economics'!$AX$5:$AX$404,0)),""))</f>
        <v/>
      </c>
    </row>
    <row r="240" ht="15.75" customHeight="1">
      <c r="A240" s="2" t="str">
        <f t="shared" si="1"/>
        <v/>
      </c>
      <c r="B240" s="2" t="str">
        <f t="array" ref="B240">IF($A240="","",IFERROR(INDEX('04_Property_Economics'!$B$5:$B$404,MATCH($A240,'04_Property_Economics'!$AX$5:$AX$404,0)),""))</f>
        <v/>
      </c>
      <c r="C240" s="2" t="str">
        <f t="array" ref="C240">IF($A240="","",IFERROR(INDEX('04_Property_Economics'!$C$5:$C$404,MATCH($A240,'04_Property_Economics'!$AX$5:$AX$404,0)),""))</f>
        <v/>
      </c>
      <c r="D240" s="24" t="str">
        <f t="array" ref="D240">IF($A240="","",IFERROR(INDEX('04_Property_Economics'!$H$5:$H$404,MATCH($A240,'04_Property_Economics'!$AX$5:$AX$404,0)),""))</f>
        <v/>
      </c>
      <c r="E240" s="25" t="str">
        <f t="array" ref="E240">IF($A240="","",IFERROR(INDEX('04_Property_Economics'!$I$5:$I$404,MATCH($A240,'04_Property_Economics'!$AX$5:$AX$404,0)),""))</f>
        <v/>
      </c>
      <c r="F240" s="25" t="str">
        <f t="array" ref="F240">IF($A240="","",IFERROR(INDEX('04_Property_Economics'!$J$5:$J$404,MATCH($A240,'04_Property_Economics'!$AX$5:$AX$404,0)),""))</f>
        <v/>
      </c>
      <c r="G240" s="26" t="str">
        <f t="array" ref="G240">IF($A240="","",IFERROR(INDEX('04_Property_Economics'!$AC$5:$AC$404,MATCH($A240,'04_Property_Economics'!$AX$5:$AX$404,0)),""))</f>
        <v/>
      </c>
      <c r="H240" s="24" t="str">
        <f t="array" ref="H240">IF($A240="","",IFERROR(INDEX('04_Property_Economics'!$AD$5:$AD$404,MATCH($A240,'04_Property_Economics'!$AX$5:$AX$404,0)),""))</f>
        <v/>
      </c>
      <c r="I240" s="24" t="str">
        <f t="array" ref="I240">IF($A240="","",IFERROR(INDEX('04_Property_Economics'!$AH$5:$AH$404,MATCH($A240,'04_Property_Economics'!$AX$5:$AX$404,0)),""))</f>
        <v/>
      </c>
      <c r="J240" s="24" t="str">
        <f t="array" ref="J240">IF($A240="","",IFERROR(INDEX('04_Property_Economics'!$AI$5:$AI$404,MATCH($A240,'04_Property_Economics'!$AX$5:$AX$404,0)),""))</f>
        <v/>
      </c>
      <c r="K240" s="24" t="str">
        <f t="array" ref="K240">IF($A240="","",IFERROR(INDEX('04_Property_Economics'!$AJ$5:$AJ$404,MATCH($A240,'04_Property_Economics'!$AX$5:$AX$404,0)),""))</f>
        <v/>
      </c>
      <c r="L240" s="24" t="str">
        <f t="array" ref="L240">IF($A240="","",IFERROR(INDEX('04_Property_Economics'!$AF$5:$AF$404,MATCH($A240,'04_Property_Economics'!$AX$5:$AX$404,0)),""))</f>
        <v/>
      </c>
      <c r="M240" s="24" t="str">
        <f t="array" ref="M240">IF($A240="","",IFERROR(INDEX('04_Property_Economics'!$U$5:$U$404,MATCH($A240,'04_Property_Economics'!$AX$5:$AX$404,0)),""))</f>
        <v/>
      </c>
      <c r="N240" s="24" t="str">
        <f t="array" ref="N240">IF($A240="","",IFERROR(INDEX('04_Property_Economics'!$W$5:$W$404,MATCH($A240,'04_Property_Economics'!$AX$5:$AX$404,0)),""))</f>
        <v/>
      </c>
      <c r="O240" s="24" t="str">
        <f t="shared" si="2"/>
        <v/>
      </c>
      <c r="P240" s="24" t="str">
        <f t="array" ref="P240">IF($A240="","",IFERROR(INDEX('04_Property_Economics'!$S$5:$S$404,MATCH($A240,'04_Property_Economics'!$AX$5:$AX$404,0)),""))</f>
        <v/>
      </c>
      <c r="Q240" s="24" t="str">
        <f t="array" ref="Q240">IF($A240="","",IFERROR(INDEX('04_Property_Economics'!$AQ$5:$AQ$404,MATCH($A240,'04_Property_Economics'!$AX$5:$AX$404,0)),""))</f>
        <v/>
      </c>
      <c r="R240" s="27" t="str">
        <f t="array" ref="R240">IF($A240="","",IFERROR(INDEX('04_Property_Economics'!$AR$5:$AR$404,MATCH($A240,'04_Property_Economics'!$AX$5:$AX$404,0)),""))</f>
        <v/>
      </c>
      <c r="S240" s="2" t="str">
        <f t="array" ref="S240">IF($A240="","",IFERROR(INDEX('04_Property_Economics'!$AS$5:$AS$404,MATCH($A240,'04_Property_Economics'!$AX$5:$AX$404,0)),""))</f>
        <v/>
      </c>
      <c r="T240" s="2" t="str">
        <f t="array" ref="T240">IF($A240="","",IFERROR(INDEX('04_Property_Economics'!$AZ$5:$AZ$404,MATCH($A240,'04_Property_Economics'!$AX$5:$AX$404,0)),""))</f>
        <v/>
      </c>
    </row>
    <row r="241" ht="15.75" customHeight="1">
      <c r="A241" s="2" t="str">
        <f t="shared" si="1"/>
        <v/>
      </c>
      <c r="B241" s="2" t="str">
        <f t="array" ref="B241">IF($A241="","",IFERROR(INDEX('04_Property_Economics'!$B$5:$B$404,MATCH($A241,'04_Property_Economics'!$AX$5:$AX$404,0)),""))</f>
        <v/>
      </c>
      <c r="C241" s="2" t="str">
        <f t="array" ref="C241">IF($A241="","",IFERROR(INDEX('04_Property_Economics'!$C$5:$C$404,MATCH($A241,'04_Property_Economics'!$AX$5:$AX$404,0)),""))</f>
        <v/>
      </c>
      <c r="D241" s="24" t="str">
        <f t="array" ref="D241">IF($A241="","",IFERROR(INDEX('04_Property_Economics'!$H$5:$H$404,MATCH($A241,'04_Property_Economics'!$AX$5:$AX$404,0)),""))</f>
        <v/>
      </c>
      <c r="E241" s="25" t="str">
        <f t="array" ref="E241">IF($A241="","",IFERROR(INDEX('04_Property_Economics'!$I$5:$I$404,MATCH($A241,'04_Property_Economics'!$AX$5:$AX$404,0)),""))</f>
        <v/>
      </c>
      <c r="F241" s="25" t="str">
        <f t="array" ref="F241">IF($A241="","",IFERROR(INDEX('04_Property_Economics'!$J$5:$J$404,MATCH($A241,'04_Property_Economics'!$AX$5:$AX$404,0)),""))</f>
        <v/>
      </c>
      <c r="G241" s="26" t="str">
        <f t="array" ref="G241">IF($A241="","",IFERROR(INDEX('04_Property_Economics'!$AC$5:$AC$404,MATCH($A241,'04_Property_Economics'!$AX$5:$AX$404,0)),""))</f>
        <v/>
      </c>
      <c r="H241" s="24" t="str">
        <f t="array" ref="H241">IF($A241="","",IFERROR(INDEX('04_Property_Economics'!$AD$5:$AD$404,MATCH($A241,'04_Property_Economics'!$AX$5:$AX$404,0)),""))</f>
        <v/>
      </c>
      <c r="I241" s="24" t="str">
        <f t="array" ref="I241">IF($A241="","",IFERROR(INDEX('04_Property_Economics'!$AH$5:$AH$404,MATCH($A241,'04_Property_Economics'!$AX$5:$AX$404,0)),""))</f>
        <v/>
      </c>
      <c r="J241" s="24" t="str">
        <f t="array" ref="J241">IF($A241="","",IFERROR(INDEX('04_Property_Economics'!$AI$5:$AI$404,MATCH($A241,'04_Property_Economics'!$AX$5:$AX$404,0)),""))</f>
        <v/>
      </c>
      <c r="K241" s="24" t="str">
        <f t="array" ref="K241">IF($A241="","",IFERROR(INDEX('04_Property_Economics'!$AJ$5:$AJ$404,MATCH($A241,'04_Property_Economics'!$AX$5:$AX$404,0)),""))</f>
        <v/>
      </c>
      <c r="L241" s="24" t="str">
        <f t="array" ref="L241">IF($A241="","",IFERROR(INDEX('04_Property_Economics'!$AF$5:$AF$404,MATCH($A241,'04_Property_Economics'!$AX$5:$AX$404,0)),""))</f>
        <v/>
      </c>
      <c r="M241" s="24" t="str">
        <f t="array" ref="M241">IF($A241="","",IFERROR(INDEX('04_Property_Economics'!$U$5:$U$404,MATCH($A241,'04_Property_Economics'!$AX$5:$AX$404,0)),""))</f>
        <v/>
      </c>
      <c r="N241" s="24" t="str">
        <f t="array" ref="N241">IF($A241="","",IFERROR(INDEX('04_Property_Economics'!$W$5:$W$404,MATCH($A241,'04_Property_Economics'!$AX$5:$AX$404,0)),""))</f>
        <v/>
      </c>
      <c r="O241" s="24" t="str">
        <f t="shared" si="2"/>
        <v/>
      </c>
      <c r="P241" s="24" t="str">
        <f t="array" ref="P241">IF($A241="","",IFERROR(INDEX('04_Property_Economics'!$S$5:$S$404,MATCH($A241,'04_Property_Economics'!$AX$5:$AX$404,0)),""))</f>
        <v/>
      </c>
      <c r="Q241" s="24" t="str">
        <f t="array" ref="Q241">IF($A241="","",IFERROR(INDEX('04_Property_Economics'!$AQ$5:$AQ$404,MATCH($A241,'04_Property_Economics'!$AX$5:$AX$404,0)),""))</f>
        <v/>
      </c>
      <c r="R241" s="27" t="str">
        <f t="array" ref="R241">IF($A241="","",IFERROR(INDEX('04_Property_Economics'!$AR$5:$AR$404,MATCH($A241,'04_Property_Economics'!$AX$5:$AX$404,0)),""))</f>
        <v/>
      </c>
      <c r="S241" s="2" t="str">
        <f t="array" ref="S241">IF($A241="","",IFERROR(INDEX('04_Property_Economics'!$AS$5:$AS$404,MATCH($A241,'04_Property_Economics'!$AX$5:$AX$404,0)),""))</f>
        <v/>
      </c>
      <c r="T241" s="2" t="str">
        <f t="array" ref="T241">IF($A241="","",IFERROR(INDEX('04_Property_Economics'!$AZ$5:$AZ$404,MATCH($A241,'04_Property_Economics'!$AX$5:$AX$404,0)),""))</f>
        <v/>
      </c>
    </row>
    <row r="242" ht="15.75" customHeight="1">
      <c r="A242" s="2" t="str">
        <f t="shared" si="1"/>
        <v/>
      </c>
      <c r="B242" s="2" t="str">
        <f t="array" ref="B242">IF($A242="","",IFERROR(INDEX('04_Property_Economics'!$B$5:$B$404,MATCH($A242,'04_Property_Economics'!$AX$5:$AX$404,0)),""))</f>
        <v/>
      </c>
      <c r="C242" s="2" t="str">
        <f t="array" ref="C242">IF($A242="","",IFERROR(INDEX('04_Property_Economics'!$C$5:$C$404,MATCH($A242,'04_Property_Economics'!$AX$5:$AX$404,0)),""))</f>
        <v/>
      </c>
      <c r="D242" s="24" t="str">
        <f t="array" ref="D242">IF($A242="","",IFERROR(INDEX('04_Property_Economics'!$H$5:$H$404,MATCH($A242,'04_Property_Economics'!$AX$5:$AX$404,0)),""))</f>
        <v/>
      </c>
      <c r="E242" s="25" t="str">
        <f t="array" ref="E242">IF($A242="","",IFERROR(INDEX('04_Property_Economics'!$I$5:$I$404,MATCH($A242,'04_Property_Economics'!$AX$5:$AX$404,0)),""))</f>
        <v/>
      </c>
      <c r="F242" s="25" t="str">
        <f t="array" ref="F242">IF($A242="","",IFERROR(INDEX('04_Property_Economics'!$J$5:$J$404,MATCH($A242,'04_Property_Economics'!$AX$5:$AX$404,0)),""))</f>
        <v/>
      </c>
      <c r="G242" s="26" t="str">
        <f t="array" ref="G242">IF($A242="","",IFERROR(INDEX('04_Property_Economics'!$AC$5:$AC$404,MATCH($A242,'04_Property_Economics'!$AX$5:$AX$404,0)),""))</f>
        <v/>
      </c>
      <c r="H242" s="24" t="str">
        <f t="array" ref="H242">IF($A242="","",IFERROR(INDEX('04_Property_Economics'!$AD$5:$AD$404,MATCH($A242,'04_Property_Economics'!$AX$5:$AX$404,0)),""))</f>
        <v/>
      </c>
      <c r="I242" s="24" t="str">
        <f t="array" ref="I242">IF($A242="","",IFERROR(INDEX('04_Property_Economics'!$AH$5:$AH$404,MATCH($A242,'04_Property_Economics'!$AX$5:$AX$404,0)),""))</f>
        <v/>
      </c>
      <c r="J242" s="24" t="str">
        <f t="array" ref="J242">IF($A242="","",IFERROR(INDEX('04_Property_Economics'!$AI$5:$AI$404,MATCH($A242,'04_Property_Economics'!$AX$5:$AX$404,0)),""))</f>
        <v/>
      </c>
      <c r="K242" s="24" t="str">
        <f t="array" ref="K242">IF($A242="","",IFERROR(INDEX('04_Property_Economics'!$AJ$5:$AJ$404,MATCH($A242,'04_Property_Economics'!$AX$5:$AX$404,0)),""))</f>
        <v/>
      </c>
      <c r="L242" s="24" t="str">
        <f t="array" ref="L242">IF($A242="","",IFERROR(INDEX('04_Property_Economics'!$AF$5:$AF$404,MATCH($A242,'04_Property_Economics'!$AX$5:$AX$404,0)),""))</f>
        <v/>
      </c>
      <c r="M242" s="24" t="str">
        <f t="array" ref="M242">IF($A242="","",IFERROR(INDEX('04_Property_Economics'!$U$5:$U$404,MATCH($A242,'04_Property_Economics'!$AX$5:$AX$404,0)),""))</f>
        <v/>
      </c>
      <c r="N242" s="24" t="str">
        <f t="array" ref="N242">IF($A242="","",IFERROR(INDEX('04_Property_Economics'!$W$5:$W$404,MATCH($A242,'04_Property_Economics'!$AX$5:$AX$404,0)),""))</f>
        <v/>
      </c>
      <c r="O242" s="24" t="str">
        <f t="shared" si="2"/>
        <v/>
      </c>
      <c r="P242" s="24" t="str">
        <f t="array" ref="P242">IF($A242="","",IFERROR(INDEX('04_Property_Economics'!$S$5:$S$404,MATCH($A242,'04_Property_Economics'!$AX$5:$AX$404,0)),""))</f>
        <v/>
      </c>
      <c r="Q242" s="24" t="str">
        <f t="array" ref="Q242">IF($A242="","",IFERROR(INDEX('04_Property_Economics'!$AQ$5:$AQ$404,MATCH($A242,'04_Property_Economics'!$AX$5:$AX$404,0)),""))</f>
        <v/>
      </c>
      <c r="R242" s="27" t="str">
        <f t="array" ref="R242">IF($A242="","",IFERROR(INDEX('04_Property_Economics'!$AR$5:$AR$404,MATCH($A242,'04_Property_Economics'!$AX$5:$AX$404,0)),""))</f>
        <v/>
      </c>
      <c r="S242" s="2" t="str">
        <f t="array" ref="S242">IF($A242="","",IFERROR(INDEX('04_Property_Economics'!$AS$5:$AS$404,MATCH($A242,'04_Property_Economics'!$AX$5:$AX$404,0)),""))</f>
        <v/>
      </c>
      <c r="T242" s="2" t="str">
        <f t="array" ref="T242">IF($A242="","",IFERROR(INDEX('04_Property_Economics'!$AZ$5:$AZ$404,MATCH($A242,'04_Property_Economics'!$AX$5:$AX$404,0)),""))</f>
        <v/>
      </c>
    </row>
    <row r="243" ht="15.75" customHeight="1">
      <c r="A243" s="2" t="str">
        <f t="shared" si="1"/>
        <v/>
      </c>
      <c r="B243" s="2" t="str">
        <f t="array" ref="B243">IF($A243="","",IFERROR(INDEX('04_Property_Economics'!$B$5:$B$404,MATCH($A243,'04_Property_Economics'!$AX$5:$AX$404,0)),""))</f>
        <v/>
      </c>
      <c r="C243" s="2" t="str">
        <f t="array" ref="C243">IF($A243="","",IFERROR(INDEX('04_Property_Economics'!$C$5:$C$404,MATCH($A243,'04_Property_Economics'!$AX$5:$AX$404,0)),""))</f>
        <v/>
      </c>
      <c r="D243" s="24" t="str">
        <f t="array" ref="D243">IF($A243="","",IFERROR(INDEX('04_Property_Economics'!$H$5:$H$404,MATCH($A243,'04_Property_Economics'!$AX$5:$AX$404,0)),""))</f>
        <v/>
      </c>
      <c r="E243" s="25" t="str">
        <f t="array" ref="E243">IF($A243="","",IFERROR(INDEX('04_Property_Economics'!$I$5:$I$404,MATCH($A243,'04_Property_Economics'!$AX$5:$AX$404,0)),""))</f>
        <v/>
      </c>
      <c r="F243" s="25" t="str">
        <f t="array" ref="F243">IF($A243="","",IFERROR(INDEX('04_Property_Economics'!$J$5:$J$404,MATCH($A243,'04_Property_Economics'!$AX$5:$AX$404,0)),""))</f>
        <v/>
      </c>
      <c r="G243" s="26" t="str">
        <f t="array" ref="G243">IF($A243="","",IFERROR(INDEX('04_Property_Economics'!$AC$5:$AC$404,MATCH($A243,'04_Property_Economics'!$AX$5:$AX$404,0)),""))</f>
        <v/>
      </c>
      <c r="H243" s="24" t="str">
        <f t="array" ref="H243">IF($A243="","",IFERROR(INDEX('04_Property_Economics'!$AD$5:$AD$404,MATCH($A243,'04_Property_Economics'!$AX$5:$AX$404,0)),""))</f>
        <v/>
      </c>
      <c r="I243" s="24" t="str">
        <f t="array" ref="I243">IF($A243="","",IFERROR(INDEX('04_Property_Economics'!$AH$5:$AH$404,MATCH($A243,'04_Property_Economics'!$AX$5:$AX$404,0)),""))</f>
        <v/>
      </c>
      <c r="J243" s="24" t="str">
        <f t="array" ref="J243">IF($A243="","",IFERROR(INDEX('04_Property_Economics'!$AI$5:$AI$404,MATCH($A243,'04_Property_Economics'!$AX$5:$AX$404,0)),""))</f>
        <v/>
      </c>
      <c r="K243" s="24" t="str">
        <f t="array" ref="K243">IF($A243="","",IFERROR(INDEX('04_Property_Economics'!$AJ$5:$AJ$404,MATCH($A243,'04_Property_Economics'!$AX$5:$AX$404,0)),""))</f>
        <v/>
      </c>
      <c r="L243" s="24" t="str">
        <f t="array" ref="L243">IF($A243="","",IFERROR(INDEX('04_Property_Economics'!$AF$5:$AF$404,MATCH($A243,'04_Property_Economics'!$AX$5:$AX$404,0)),""))</f>
        <v/>
      </c>
      <c r="M243" s="24" t="str">
        <f t="array" ref="M243">IF($A243="","",IFERROR(INDEX('04_Property_Economics'!$U$5:$U$404,MATCH($A243,'04_Property_Economics'!$AX$5:$AX$404,0)),""))</f>
        <v/>
      </c>
      <c r="N243" s="24" t="str">
        <f t="array" ref="N243">IF($A243="","",IFERROR(INDEX('04_Property_Economics'!$W$5:$W$404,MATCH($A243,'04_Property_Economics'!$AX$5:$AX$404,0)),""))</f>
        <v/>
      </c>
      <c r="O243" s="24" t="str">
        <f t="shared" si="2"/>
        <v/>
      </c>
      <c r="P243" s="24" t="str">
        <f t="array" ref="P243">IF($A243="","",IFERROR(INDEX('04_Property_Economics'!$S$5:$S$404,MATCH($A243,'04_Property_Economics'!$AX$5:$AX$404,0)),""))</f>
        <v/>
      </c>
      <c r="Q243" s="24" t="str">
        <f t="array" ref="Q243">IF($A243="","",IFERROR(INDEX('04_Property_Economics'!$AQ$5:$AQ$404,MATCH($A243,'04_Property_Economics'!$AX$5:$AX$404,0)),""))</f>
        <v/>
      </c>
      <c r="R243" s="27" t="str">
        <f t="array" ref="R243">IF($A243="","",IFERROR(INDEX('04_Property_Economics'!$AR$5:$AR$404,MATCH($A243,'04_Property_Economics'!$AX$5:$AX$404,0)),""))</f>
        <v/>
      </c>
      <c r="S243" s="2" t="str">
        <f t="array" ref="S243">IF($A243="","",IFERROR(INDEX('04_Property_Economics'!$AS$5:$AS$404,MATCH($A243,'04_Property_Economics'!$AX$5:$AX$404,0)),""))</f>
        <v/>
      </c>
      <c r="T243" s="2" t="str">
        <f t="array" ref="T243">IF($A243="","",IFERROR(INDEX('04_Property_Economics'!$AZ$5:$AZ$404,MATCH($A243,'04_Property_Economics'!$AX$5:$AX$404,0)),""))</f>
        <v/>
      </c>
    </row>
    <row r="244" ht="15.75" customHeight="1">
      <c r="A244" s="2" t="str">
        <f t="shared" si="1"/>
        <v/>
      </c>
      <c r="B244" s="2" t="str">
        <f t="array" ref="B244">IF($A244="","",IFERROR(INDEX('04_Property_Economics'!$B$5:$B$404,MATCH($A244,'04_Property_Economics'!$AX$5:$AX$404,0)),""))</f>
        <v/>
      </c>
      <c r="C244" s="2" t="str">
        <f t="array" ref="C244">IF($A244="","",IFERROR(INDEX('04_Property_Economics'!$C$5:$C$404,MATCH($A244,'04_Property_Economics'!$AX$5:$AX$404,0)),""))</f>
        <v/>
      </c>
      <c r="D244" s="24" t="str">
        <f t="array" ref="D244">IF($A244="","",IFERROR(INDEX('04_Property_Economics'!$H$5:$H$404,MATCH($A244,'04_Property_Economics'!$AX$5:$AX$404,0)),""))</f>
        <v/>
      </c>
      <c r="E244" s="25" t="str">
        <f t="array" ref="E244">IF($A244="","",IFERROR(INDEX('04_Property_Economics'!$I$5:$I$404,MATCH($A244,'04_Property_Economics'!$AX$5:$AX$404,0)),""))</f>
        <v/>
      </c>
      <c r="F244" s="25" t="str">
        <f t="array" ref="F244">IF($A244="","",IFERROR(INDEX('04_Property_Economics'!$J$5:$J$404,MATCH($A244,'04_Property_Economics'!$AX$5:$AX$404,0)),""))</f>
        <v/>
      </c>
      <c r="G244" s="26" t="str">
        <f t="array" ref="G244">IF($A244="","",IFERROR(INDEX('04_Property_Economics'!$AC$5:$AC$404,MATCH($A244,'04_Property_Economics'!$AX$5:$AX$404,0)),""))</f>
        <v/>
      </c>
      <c r="H244" s="24" t="str">
        <f t="array" ref="H244">IF($A244="","",IFERROR(INDEX('04_Property_Economics'!$AD$5:$AD$404,MATCH($A244,'04_Property_Economics'!$AX$5:$AX$404,0)),""))</f>
        <v/>
      </c>
      <c r="I244" s="24" t="str">
        <f t="array" ref="I244">IF($A244="","",IFERROR(INDEX('04_Property_Economics'!$AH$5:$AH$404,MATCH($A244,'04_Property_Economics'!$AX$5:$AX$404,0)),""))</f>
        <v/>
      </c>
      <c r="J244" s="24" t="str">
        <f t="array" ref="J244">IF($A244="","",IFERROR(INDEX('04_Property_Economics'!$AI$5:$AI$404,MATCH($A244,'04_Property_Economics'!$AX$5:$AX$404,0)),""))</f>
        <v/>
      </c>
      <c r="K244" s="24" t="str">
        <f t="array" ref="K244">IF($A244="","",IFERROR(INDEX('04_Property_Economics'!$AJ$5:$AJ$404,MATCH($A244,'04_Property_Economics'!$AX$5:$AX$404,0)),""))</f>
        <v/>
      </c>
      <c r="L244" s="24" t="str">
        <f t="array" ref="L244">IF($A244="","",IFERROR(INDEX('04_Property_Economics'!$AF$5:$AF$404,MATCH($A244,'04_Property_Economics'!$AX$5:$AX$404,0)),""))</f>
        <v/>
      </c>
      <c r="M244" s="24" t="str">
        <f t="array" ref="M244">IF($A244="","",IFERROR(INDEX('04_Property_Economics'!$U$5:$U$404,MATCH($A244,'04_Property_Economics'!$AX$5:$AX$404,0)),""))</f>
        <v/>
      </c>
      <c r="N244" s="24" t="str">
        <f t="array" ref="N244">IF($A244="","",IFERROR(INDEX('04_Property_Economics'!$W$5:$W$404,MATCH($A244,'04_Property_Economics'!$AX$5:$AX$404,0)),""))</f>
        <v/>
      </c>
      <c r="O244" s="24" t="str">
        <f t="shared" si="2"/>
        <v/>
      </c>
      <c r="P244" s="24" t="str">
        <f t="array" ref="P244">IF($A244="","",IFERROR(INDEX('04_Property_Economics'!$S$5:$S$404,MATCH($A244,'04_Property_Economics'!$AX$5:$AX$404,0)),""))</f>
        <v/>
      </c>
      <c r="Q244" s="24" t="str">
        <f t="array" ref="Q244">IF($A244="","",IFERROR(INDEX('04_Property_Economics'!$AQ$5:$AQ$404,MATCH($A244,'04_Property_Economics'!$AX$5:$AX$404,0)),""))</f>
        <v/>
      </c>
      <c r="R244" s="27" t="str">
        <f t="array" ref="R244">IF($A244="","",IFERROR(INDEX('04_Property_Economics'!$AR$5:$AR$404,MATCH($A244,'04_Property_Economics'!$AX$5:$AX$404,0)),""))</f>
        <v/>
      </c>
      <c r="S244" s="2" t="str">
        <f t="array" ref="S244">IF($A244="","",IFERROR(INDEX('04_Property_Economics'!$AS$5:$AS$404,MATCH($A244,'04_Property_Economics'!$AX$5:$AX$404,0)),""))</f>
        <v/>
      </c>
      <c r="T244" s="2" t="str">
        <f t="array" ref="T244">IF($A244="","",IFERROR(INDEX('04_Property_Economics'!$AZ$5:$AZ$404,MATCH($A244,'04_Property_Economics'!$AX$5:$AX$404,0)),""))</f>
        <v/>
      </c>
    </row>
    <row r="245" ht="15.75" customHeight="1">
      <c r="A245" s="2" t="str">
        <f t="shared" si="1"/>
        <v/>
      </c>
      <c r="B245" s="2" t="str">
        <f t="array" ref="B245">IF($A245="","",IFERROR(INDEX('04_Property_Economics'!$B$5:$B$404,MATCH($A245,'04_Property_Economics'!$AX$5:$AX$404,0)),""))</f>
        <v/>
      </c>
      <c r="C245" s="2" t="str">
        <f t="array" ref="C245">IF($A245="","",IFERROR(INDEX('04_Property_Economics'!$C$5:$C$404,MATCH($A245,'04_Property_Economics'!$AX$5:$AX$404,0)),""))</f>
        <v/>
      </c>
      <c r="D245" s="24" t="str">
        <f t="array" ref="D245">IF($A245="","",IFERROR(INDEX('04_Property_Economics'!$H$5:$H$404,MATCH($A245,'04_Property_Economics'!$AX$5:$AX$404,0)),""))</f>
        <v/>
      </c>
      <c r="E245" s="25" t="str">
        <f t="array" ref="E245">IF($A245="","",IFERROR(INDEX('04_Property_Economics'!$I$5:$I$404,MATCH($A245,'04_Property_Economics'!$AX$5:$AX$404,0)),""))</f>
        <v/>
      </c>
      <c r="F245" s="25" t="str">
        <f t="array" ref="F245">IF($A245="","",IFERROR(INDEX('04_Property_Economics'!$J$5:$J$404,MATCH($A245,'04_Property_Economics'!$AX$5:$AX$404,0)),""))</f>
        <v/>
      </c>
      <c r="G245" s="26" t="str">
        <f t="array" ref="G245">IF($A245="","",IFERROR(INDEX('04_Property_Economics'!$AC$5:$AC$404,MATCH($A245,'04_Property_Economics'!$AX$5:$AX$404,0)),""))</f>
        <v/>
      </c>
      <c r="H245" s="24" t="str">
        <f t="array" ref="H245">IF($A245="","",IFERROR(INDEX('04_Property_Economics'!$AD$5:$AD$404,MATCH($A245,'04_Property_Economics'!$AX$5:$AX$404,0)),""))</f>
        <v/>
      </c>
      <c r="I245" s="24" t="str">
        <f t="array" ref="I245">IF($A245="","",IFERROR(INDEX('04_Property_Economics'!$AH$5:$AH$404,MATCH($A245,'04_Property_Economics'!$AX$5:$AX$404,0)),""))</f>
        <v/>
      </c>
      <c r="J245" s="24" t="str">
        <f t="array" ref="J245">IF($A245="","",IFERROR(INDEX('04_Property_Economics'!$AI$5:$AI$404,MATCH($A245,'04_Property_Economics'!$AX$5:$AX$404,0)),""))</f>
        <v/>
      </c>
      <c r="K245" s="24" t="str">
        <f t="array" ref="K245">IF($A245="","",IFERROR(INDEX('04_Property_Economics'!$AJ$5:$AJ$404,MATCH($A245,'04_Property_Economics'!$AX$5:$AX$404,0)),""))</f>
        <v/>
      </c>
      <c r="L245" s="24" t="str">
        <f t="array" ref="L245">IF($A245="","",IFERROR(INDEX('04_Property_Economics'!$AF$5:$AF$404,MATCH($A245,'04_Property_Economics'!$AX$5:$AX$404,0)),""))</f>
        <v/>
      </c>
      <c r="M245" s="24" t="str">
        <f t="array" ref="M245">IF($A245="","",IFERROR(INDEX('04_Property_Economics'!$U$5:$U$404,MATCH($A245,'04_Property_Economics'!$AX$5:$AX$404,0)),""))</f>
        <v/>
      </c>
      <c r="N245" s="24" t="str">
        <f t="array" ref="N245">IF($A245="","",IFERROR(INDEX('04_Property_Economics'!$W$5:$W$404,MATCH($A245,'04_Property_Economics'!$AX$5:$AX$404,0)),""))</f>
        <v/>
      </c>
      <c r="O245" s="24" t="str">
        <f t="shared" si="2"/>
        <v/>
      </c>
      <c r="P245" s="24" t="str">
        <f t="array" ref="P245">IF($A245="","",IFERROR(INDEX('04_Property_Economics'!$S$5:$S$404,MATCH($A245,'04_Property_Economics'!$AX$5:$AX$404,0)),""))</f>
        <v/>
      </c>
      <c r="Q245" s="24" t="str">
        <f t="array" ref="Q245">IF($A245="","",IFERROR(INDEX('04_Property_Economics'!$AQ$5:$AQ$404,MATCH($A245,'04_Property_Economics'!$AX$5:$AX$404,0)),""))</f>
        <v/>
      </c>
      <c r="R245" s="27" t="str">
        <f t="array" ref="R245">IF($A245="","",IFERROR(INDEX('04_Property_Economics'!$AR$5:$AR$404,MATCH($A245,'04_Property_Economics'!$AX$5:$AX$404,0)),""))</f>
        <v/>
      </c>
      <c r="S245" s="2" t="str">
        <f t="array" ref="S245">IF($A245="","",IFERROR(INDEX('04_Property_Economics'!$AS$5:$AS$404,MATCH($A245,'04_Property_Economics'!$AX$5:$AX$404,0)),""))</f>
        <v/>
      </c>
      <c r="T245" s="2" t="str">
        <f t="array" ref="T245">IF($A245="","",IFERROR(INDEX('04_Property_Economics'!$AZ$5:$AZ$404,MATCH($A245,'04_Property_Economics'!$AX$5:$AX$404,0)),""))</f>
        <v/>
      </c>
    </row>
    <row r="246" ht="15.75" customHeight="1">
      <c r="A246" s="2" t="str">
        <f t="shared" si="1"/>
        <v/>
      </c>
      <c r="B246" s="2" t="str">
        <f t="array" ref="B246">IF($A246="","",IFERROR(INDEX('04_Property_Economics'!$B$5:$B$404,MATCH($A246,'04_Property_Economics'!$AX$5:$AX$404,0)),""))</f>
        <v/>
      </c>
      <c r="C246" s="2" t="str">
        <f t="array" ref="C246">IF($A246="","",IFERROR(INDEX('04_Property_Economics'!$C$5:$C$404,MATCH($A246,'04_Property_Economics'!$AX$5:$AX$404,0)),""))</f>
        <v/>
      </c>
      <c r="D246" s="24" t="str">
        <f t="array" ref="D246">IF($A246="","",IFERROR(INDEX('04_Property_Economics'!$H$5:$H$404,MATCH($A246,'04_Property_Economics'!$AX$5:$AX$404,0)),""))</f>
        <v/>
      </c>
      <c r="E246" s="25" t="str">
        <f t="array" ref="E246">IF($A246="","",IFERROR(INDEX('04_Property_Economics'!$I$5:$I$404,MATCH($A246,'04_Property_Economics'!$AX$5:$AX$404,0)),""))</f>
        <v/>
      </c>
      <c r="F246" s="25" t="str">
        <f t="array" ref="F246">IF($A246="","",IFERROR(INDEX('04_Property_Economics'!$J$5:$J$404,MATCH($A246,'04_Property_Economics'!$AX$5:$AX$404,0)),""))</f>
        <v/>
      </c>
      <c r="G246" s="26" t="str">
        <f t="array" ref="G246">IF($A246="","",IFERROR(INDEX('04_Property_Economics'!$AC$5:$AC$404,MATCH($A246,'04_Property_Economics'!$AX$5:$AX$404,0)),""))</f>
        <v/>
      </c>
      <c r="H246" s="24" t="str">
        <f t="array" ref="H246">IF($A246="","",IFERROR(INDEX('04_Property_Economics'!$AD$5:$AD$404,MATCH($A246,'04_Property_Economics'!$AX$5:$AX$404,0)),""))</f>
        <v/>
      </c>
      <c r="I246" s="24" t="str">
        <f t="array" ref="I246">IF($A246="","",IFERROR(INDEX('04_Property_Economics'!$AH$5:$AH$404,MATCH($A246,'04_Property_Economics'!$AX$5:$AX$404,0)),""))</f>
        <v/>
      </c>
      <c r="J246" s="24" t="str">
        <f t="array" ref="J246">IF($A246="","",IFERROR(INDEX('04_Property_Economics'!$AI$5:$AI$404,MATCH($A246,'04_Property_Economics'!$AX$5:$AX$404,0)),""))</f>
        <v/>
      </c>
      <c r="K246" s="24" t="str">
        <f t="array" ref="K246">IF($A246="","",IFERROR(INDEX('04_Property_Economics'!$AJ$5:$AJ$404,MATCH($A246,'04_Property_Economics'!$AX$5:$AX$404,0)),""))</f>
        <v/>
      </c>
      <c r="L246" s="24" t="str">
        <f t="array" ref="L246">IF($A246="","",IFERROR(INDEX('04_Property_Economics'!$AF$5:$AF$404,MATCH($A246,'04_Property_Economics'!$AX$5:$AX$404,0)),""))</f>
        <v/>
      </c>
      <c r="M246" s="24" t="str">
        <f t="array" ref="M246">IF($A246="","",IFERROR(INDEX('04_Property_Economics'!$U$5:$U$404,MATCH($A246,'04_Property_Economics'!$AX$5:$AX$404,0)),""))</f>
        <v/>
      </c>
      <c r="N246" s="24" t="str">
        <f t="array" ref="N246">IF($A246="","",IFERROR(INDEX('04_Property_Economics'!$W$5:$W$404,MATCH($A246,'04_Property_Economics'!$AX$5:$AX$404,0)),""))</f>
        <v/>
      </c>
      <c r="O246" s="24" t="str">
        <f t="shared" si="2"/>
        <v/>
      </c>
      <c r="P246" s="24" t="str">
        <f t="array" ref="P246">IF($A246="","",IFERROR(INDEX('04_Property_Economics'!$S$5:$S$404,MATCH($A246,'04_Property_Economics'!$AX$5:$AX$404,0)),""))</f>
        <v/>
      </c>
      <c r="Q246" s="24" t="str">
        <f t="array" ref="Q246">IF($A246="","",IFERROR(INDEX('04_Property_Economics'!$AQ$5:$AQ$404,MATCH($A246,'04_Property_Economics'!$AX$5:$AX$404,0)),""))</f>
        <v/>
      </c>
      <c r="R246" s="27" t="str">
        <f t="array" ref="R246">IF($A246="","",IFERROR(INDEX('04_Property_Economics'!$AR$5:$AR$404,MATCH($A246,'04_Property_Economics'!$AX$5:$AX$404,0)),""))</f>
        <v/>
      </c>
      <c r="S246" s="2" t="str">
        <f t="array" ref="S246">IF($A246="","",IFERROR(INDEX('04_Property_Economics'!$AS$5:$AS$404,MATCH($A246,'04_Property_Economics'!$AX$5:$AX$404,0)),""))</f>
        <v/>
      </c>
      <c r="T246" s="2" t="str">
        <f t="array" ref="T246">IF($A246="","",IFERROR(INDEX('04_Property_Economics'!$AZ$5:$AZ$404,MATCH($A246,'04_Property_Economics'!$AX$5:$AX$404,0)),""))</f>
        <v/>
      </c>
    </row>
    <row r="247" ht="15.75" customHeight="1">
      <c r="A247" s="2" t="str">
        <f t="shared" si="1"/>
        <v/>
      </c>
      <c r="B247" s="2" t="str">
        <f t="array" ref="B247">IF($A247="","",IFERROR(INDEX('04_Property_Economics'!$B$5:$B$404,MATCH($A247,'04_Property_Economics'!$AX$5:$AX$404,0)),""))</f>
        <v/>
      </c>
      <c r="C247" s="2" t="str">
        <f t="array" ref="C247">IF($A247="","",IFERROR(INDEX('04_Property_Economics'!$C$5:$C$404,MATCH($A247,'04_Property_Economics'!$AX$5:$AX$404,0)),""))</f>
        <v/>
      </c>
      <c r="D247" s="24" t="str">
        <f t="array" ref="D247">IF($A247="","",IFERROR(INDEX('04_Property_Economics'!$H$5:$H$404,MATCH($A247,'04_Property_Economics'!$AX$5:$AX$404,0)),""))</f>
        <v/>
      </c>
      <c r="E247" s="25" t="str">
        <f t="array" ref="E247">IF($A247="","",IFERROR(INDEX('04_Property_Economics'!$I$5:$I$404,MATCH($A247,'04_Property_Economics'!$AX$5:$AX$404,0)),""))</f>
        <v/>
      </c>
      <c r="F247" s="25" t="str">
        <f t="array" ref="F247">IF($A247="","",IFERROR(INDEX('04_Property_Economics'!$J$5:$J$404,MATCH($A247,'04_Property_Economics'!$AX$5:$AX$404,0)),""))</f>
        <v/>
      </c>
      <c r="G247" s="26" t="str">
        <f t="array" ref="G247">IF($A247="","",IFERROR(INDEX('04_Property_Economics'!$AC$5:$AC$404,MATCH($A247,'04_Property_Economics'!$AX$5:$AX$404,0)),""))</f>
        <v/>
      </c>
      <c r="H247" s="24" t="str">
        <f t="array" ref="H247">IF($A247="","",IFERROR(INDEX('04_Property_Economics'!$AD$5:$AD$404,MATCH($A247,'04_Property_Economics'!$AX$5:$AX$404,0)),""))</f>
        <v/>
      </c>
      <c r="I247" s="24" t="str">
        <f t="array" ref="I247">IF($A247="","",IFERROR(INDEX('04_Property_Economics'!$AH$5:$AH$404,MATCH($A247,'04_Property_Economics'!$AX$5:$AX$404,0)),""))</f>
        <v/>
      </c>
      <c r="J247" s="24" t="str">
        <f t="array" ref="J247">IF($A247="","",IFERROR(INDEX('04_Property_Economics'!$AI$5:$AI$404,MATCH($A247,'04_Property_Economics'!$AX$5:$AX$404,0)),""))</f>
        <v/>
      </c>
      <c r="K247" s="24" t="str">
        <f t="array" ref="K247">IF($A247="","",IFERROR(INDEX('04_Property_Economics'!$AJ$5:$AJ$404,MATCH($A247,'04_Property_Economics'!$AX$5:$AX$404,0)),""))</f>
        <v/>
      </c>
      <c r="L247" s="24" t="str">
        <f t="array" ref="L247">IF($A247="","",IFERROR(INDEX('04_Property_Economics'!$AF$5:$AF$404,MATCH($A247,'04_Property_Economics'!$AX$5:$AX$404,0)),""))</f>
        <v/>
      </c>
      <c r="M247" s="24" t="str">
        <f t="array" ref="M247">IF($A247="","",IFERROR(INDEX('04_Property_Economics'!$U$5:$U$404,MATCH($A247,'04_Property_Economics'!$AX$5:$AX$404,0)),""))</f>
        <v/>
      </c>
      <c r="N247" s="24" t="str">
        <f t="array" ref="N247">IF($A247="","",IFERROR(INDEX('04_Property_Economics'!$W$5:$W$404,MATCH($A247,'04_Property_Economics'!$AX$5:$AX$404,0)),""))</f>
        <v/>
      </c>
      <c r="O247" s="24" t="str">
        <f t="shared" si="2"/>
        <v/>
      </c>
      <c r="P247" s="24" t="str">
        <f t="array" ref="P247">IF($A247="","",IFERROR(INDEX('04_Property_Economics'!$S$5:$S$404,MATCH($A247,'04_Property_Economics'!$AX$5:$AX$404,0)),""))</f>
        <v/>
      </c>
      <c r="Q247" s="24" t="str">
        <f t="array" ref="Q247">IF($A247="","",IFERROR(INDEX('04_Property_Economics'!$AQ$5:$AQ$404,MATCH($A247,'04_Property_Economics'!$AX$5:$AX$404,0)),""))</f>
        <v/>
      </c>
      <c r="R247" s="27" t="str">
        <f t="array" ref="R247">IF($A247="","",IFERROR(INDEX('04_Property_Economics'!$AR$5:$AR$404,MATCH($A247,'04_Property_Economics'!$AX$5:$AX$404,0)),""))</f>
        <v/>
      </c>
      <c r="S247" s="2" t="str">
        <f t="array" ref="S247">IF($A247="","",IFERROR(INDEX('04_Property_Economics'!$AS$5:$AS$404,MATCH($A247,'04_Property_Economics'!$AX$5:$AX$404,0)),""))</f>
        <v/>
      </c>
      <c r="T247" s="2" t="str">
        <f t="array" ref="T247">IF($A247="","",IFERROR(INDEX('04_Property_Economics'!$AZ$5:$AZ$404,MATCH($A247,'04_Property_Economics'!$AX$5:$AX$404,0)),""))</f>
        <v/>
      </c>
    </row>
    <row r="248" ht="15.75" customHeight="1">
      <c r="A248" s="2" t="str">
        <f t="shared" si="1"/>
        <v/>
      </c>
      <c r="B248" s="2" t="str">
        <f t="array" ref="B248">IF($A248="","",IFERROR(INDEX('04_Property_Economics'!$B$5:$B$404,MATCH($A248,'04_Property_Economics'!$AX$5:$AX$404,0)),""))</f>
        <v/>
      </c>
      <c r="C248" s="2" t="str">
        <f t="array" ref="C248">IF($A248="","",IFERROR(INDEX('04_Property_Economics'!$C$5:$C$404,MATCH($A248,'04_Property_Economics'!$AX$5:$AX$404,0)),""))</f>
        <v/>
      </c>
      <c r="D248" s="24" t="str">
        <f t="array" ref="D248">IF($A248="","",IFERROR(INDEX('04_Property_Economics'!$H$5:$H$404,MATCH($A248,'04_Property_Economics'!$AX$5:$AX$404,0)),""))</f>
        <v/>
      </c>
      <c r="E248" s="25" t="str">
        <f t="array" ref="E248">IF($A248="","",IFERROR(INDEX('04_Property_Economics'!$I$5:$I$404,MATCH($A248,'04_Property_Economics'!$AX$5:$AX$404,0)),""))</f>
        <v/>
      </c>
      <c r="F248" s="25" t="str">
        <f t="array" ref="F248">IF($A248="","",IFERROR(INDEX('04_Property_Economics'!$J$5:$J$404,MATCH($A248,'04_Property_Economics'!$AX$5:$AX$404,0)),""))</f>
        <v/>
      </c>
      <c r="G248" s="26" t="str">
        <f t="array" ref="G248">IF($A248="","",IFERROR(INDEX('04_Property_Economics'!$AC$5:$AC$404,MATCH($A248,'04_Property_Economics'!$AX$5:$AX$404,0)),""))</f>
        <v/>
      </c>
      <c r="H248" s="24" t="str">
        <f t="array" ref="H248">IF($A248="","",IFERROR(INDEX('04_Property_Economics'!$AD$5:$AD$404,MATCH($A248,'04_Property_Economics'!$AX$5:$AX$404,0)),""))</f>
        <v/>
      </c>
      <c r="I248" s="24" t="str">
        <f t="array" ref="I248">IF($A248="","",IFERROR(INDEX('04_Property_Economics'!$AH$5:$AH$404,MATCH($A248,'04_Property_Economics'!$AX$5:$AX$404,0)),""))</f>
        <v/>
      </c>
      <c r="J248" s="24" t="str">
        <f t="array" ref="J248">IF($A248="","",IFERROR(INDEX('04_Property_Economics'!$AI$5:$AI$404,MATCH($A248,'04_Property_Economics'!$AX$5:$AX$404,0)),""))</f>
        <v/>
      </c>
      <c r="K248" s="24" t="str">
        <f t="array" ref="K248">IF($A248="","",IFERROR(INDEX('04_Property_Economics'!$AJ$5:$AJ$404,MATCH($A248,'04_Property_Economics'!$AX$5:$AX$404,0)),""))</f>
        <v/>
      </c>
      <c r="L248" s="24" t="str">
        <f t="array" ref="L248">IF($A248="","",IFERROR(INDEX('04_Property_Economics'!$AF$5:$AF$404,MATCH($A248,'04_Property_Economics'!$AX$5:$AX$404,0)),""))</f>
        <v/>
      </c>
      <c r="M248" s="24" t="str">
        <f t="array" ref="M248">IF($A248="","",IFERROR(INDEX('04_Property_Economics'!$U$5:$U$404,MATCH($A248,'04_Property_Economics'!$AX$5:$AX$404,0)),""))</f>
        <v/>
      </c>
      <c r="N248" s="24" t="str">
        <f t="array" ref="N248">IF($A248="","",IFERROR(INDEX('04_Property_Economics'!$W$5:$W$404,MATCH($A248,'04_Property_Economics'!$AX$5:$AX$404,0)),""))</f>
        <v/>
      </c>
      <c r="O248" s="24" t="str">
        <f t="shared" si="2"/>
        <v/>
      </c>
      <c r="P248" s="24" t="str">
        <f t="array" ref="P248">IF($A248="","",IFERROR(INDEX('04_Property_Economics'!$S$5:$S$404,MATCH($A248,'04_Property_Economics'!$AX$5:$AX$404,0)),""))</f>
        <v/>
      </c>
      <c r="Q248" s="24" t="str">
        <f t="array" ref="Q248">IF($A248="","",IFERROR(INDEX('04_Property_Economics'!$AQ$5:$AQ$404,MATCH($A248,'04_Property_Economics'!$AX$5:$AX$404,0)),""))</f>
        <v/>
      </c>
      <c r="R248" s="27" t="str">
        <f t="array" ref="R248">IF($A248="","",IFERROR(INDEX('04_Property_Economics'!$AR$5:$AR$404,MATCH($A248,'04_Property_Economics'!$AX$5:$AX$404,0)),""))</f>
        <v/>
      </c>
      <c r="S248" s="2" t="str">
        <f t="array" ref="S248">IF($A248="","",IFERROR(INDEX('04_Property_Economics'!$AS$5:$AS$404,MATCH($A248,'04_Property_Economics'!$AX$5:$AX$404,0)),""))</f>
        <v/>
      </c>
      <c r="T248" s="2" t="str">
        <f t="array" ref="T248">IF($A248="","",IFERROR(INDEX('04_Property_Economics'!$AZ$5:$AZ$404,MATCH($A248,'04_Property_Economics'!$AX$5:$AX$404,0)),""))</f>
        <v/>
      </c>
    </row>
    <row r="249" ht="15.75" customHeight="1">
      <c r="A249" s="2" t="str">
        <f t="shared" si="1"/>
        <v/>
      </c>
      <c r="B249" s="2" t="str">
        <f t="array" ref="B249">IF($A249="","",IFERROR(INDEX('04_Property_Economics'!$B$5:$B$404,MATCH($A249,'04_Property_Economics'!$AX$5:$AX$404,0)),""))</f>
        <v/>
      </c>
      <c r="C249" s="2" t="str">
        <f t="array" ref="C249">IF($A249="","",IFERROR(INDEX('04_Property_Economics'!$C$5:$C$404,MATCH($A249,'04_Property_Economics'!$AX$5:$AX$404,0)),""))</f>
        <v/>
      </c>
      <c r="D249" s="24" t="str">
        <f t="array" ref="D249">IF($A249="","",IFERROR(INDEX('04_Property_Economics'!$H$5:$H$404,MATCH($A249,'04_Property_Economics'!$AX$5:$AX$404,0)),""))</f>
        <v/>
      </c>
      <c r="E249" s="25" t="str">
        <f t="array" ref="E249">IF($A249="","",IFERROR(INDEX('04_Property_Economics'!$I$5:$I$404,MATCH($A249,'04_Property_Economics'!$AX$5:$AX$404,0)),""))</f>
        <v/>
      </c>
      <c r="F249" s="25" t="str">
        <f t="array" ref="F249">IF($A249="","",IFERROR(INDEX('04_Property_Economics'!$J$5:$J$404,MATCH($A249,'04_Property_Economics'!$AX$5:$AX$404,0)),""))</f>
        <v/>
      </c>
      <c r="G249" s="26" t="str">
        <f t="array" ref="G249">IF($A249="","",IFERROR(INDEX('04_Property_Economics'!$AC$5:$AC$404,MATCH($A249,'04_Property_Economics'!$AX$5:$AX$404,0)),""))</f>
        <v/>
      </c>
      <c r="H249" s="24" t="str">
        <f t="array" ref="H249">IF($A249="","",IFERROR(INDEX('04_Property_Economics'!$AD$5:$AD$404,MATCH($A249,'04_Property_Economics'!$AX$5:$AX$404,0)),""))</f>
        <v/>
      </c>
      <c r="I249" s="24" t="str">
        <f t="array" ref="I249">IF($A249="","",IFERROR(INDEX('04_Property_Economics'!$AH$5:$AH$404,MATCH($A249,'04_Property_Economics'!$AX$5:$AX$404,0)),""))</f>
        <v/>
      </c>
      <c r="J249" s="24" t="str">
        <f t="array" ref="J249">IF($A249="","",IFERROR(INDEX('04_Property_Economics'!$AI$5:$AI$404,MATCH($A249,'04_Property_Economics'!$AX$5:$AX$404,0)),""))</f>
        <v/>
      </c>
      <c r="K249" s="24" t="str">
        <f t="array" ref="K249">IF($A249="","",IFERROR(INDEX('04_Property_Economics'!$AJ$5:$AJ$404,MATCH($A249,'04_Property_Economics'!$AX$5:$AX$404,0)),""))</f>
        <v/>
      </c>
      <c r="L249" s="24" t="str">
        <f t="array" ref="L249">IF($A249="","",IFERROR(INDEX('04_Property_Economics'!$AF$5:$AF$404,MATCH($A249,'04_Property_Economics'!$AX$5:$AX$404,0)),""))</f>
        <v/>
      </c>
      <c r="M249" s="24" t="str">
        <f t="array" ref="M249">IF($A249="","",IFERROR(INDEX('04_Property_Economics'!$U$5:$U$404,MATCH($A249,'04_Property_Economics'!$AX$5:$AX$404,0)),""))</f>
        <v/>
      </c>
      <c r="N249" s="24" t="str">
        <f t="array" ref="N249">IF($A249="","",IFERROR(INDEX('04_Property_Economics'!$W$5:$W$404,MATCH($A249,'04_Property_Economics'!$AX$5:$AX$404,0)),""))</f>
        <v/>
      </c>
      <c r="O249" s="24" t="str">
        <f t="shared" si="2"/>
        <v/>
      </c>
      <c r="P249" s="24" t="str">
        <f t="array" ref="P249">IF($A249="","",IFERROR(INDEX('04_Property_Economics'!$S$5:$S$404,MATCH($A249,'04_Property_Economics'!$AX$5:$AX$404,0)),""))</f>
        <v/>
      </c>
      <c r="Q249" s="24" t="str">
        <f t="array" ref="Q249">IF($A249="","",IFERROR(INDEX('04_Property_Economics'!$AQ$5:$AQ$404,MATCH($A249,'04_Property_Economics'!$AX$5:$AX$404,0)),""))</f>
        <v/>
      </c>
      <c r="R249" s="27" t="str">
        <f t="array" ref="R249">IF($A249="","",IFERROR(INDEX('04_Property_Economics'!$AR$5:$AR$404,MATCH($A249,'04_Property_Economics'!$AX$5:$AX$404,0)),""))</f>
        <v/>
      </c>
      <c r="S249" s="2" t="str">
        <f t="array" ref="S249">IF($A249="","",IFERROR(INDEX('04_Property_Economics'!$AS$5:$AS$404,MATCH($A249,'04_Property_Economics'!$AX$5:$AX$404,0)),""))</f>
        <v/>
      </c>
      <c r="T249" s="2" t="str">
        <f t="array" ref="T249">IF($A249="","",IFERROR(INDEX('04_Property_Economics'!$AZ$5:$AZ$404,MATCH($A249,'04_Property_Economics'!$AX$5:$AX$404,0)),""))</f>
        <v/>
      </c>
    </row>
    <row r="250" ht="15.75" customHeight="1">
      <c r="A250" s="2" t="str">
        <f t="shared" si="1"/>
        <v/>
      </c>
      <c r="B250" s="2" t="str">
        <f t="array" ref="B250">IF($A250="","",IFERROR(INDEX('04_Property_Economics'!$B$5:$B$404,MATCH($A250,'04_Property_Economics'!$AX$5:$AX$404,0)),""))</f>
        <v/>
      </c>
      <c r="C250" s="2" t="str">
        <f t="array" ref="C250">IF($A250="","",IFERROR(INDEX('04_Property_Economics'!$C$5:$C$404,MATCH($A250,'04_Property_Economics'!$AX$5:$AX$404,0)),""))</f>
        <v/>
      </c>
      <c r="D250" s="24" t="str">
        <f t="array" ref="D250">IF($A250="","",IFERROR(INDEX('04_Property_Economics'!$H$5:$H$404,MATCH($A250,'04_Property_Economics'!$AX$5:$AX$404,0)),""))</f>
        <v/>
      </c>
      <c r="E250" s="25" t="str">
        <f t="array" ref="E250">IF($A250="","",IFERROR(INDEX('04_Property_Economics'!$I$5:$I$404,MATCH($A250,'04_Property_Economics'!$AX$5:$AX$404,0)),""))</f>
        <v/>
      </c>
      <c r="F250" s="25" t="str">
        <f t="array" ref="F250">IF($A250="","",IFERROR(INDEX('04_Property_Economics'!$J$5:$J$404,MATCH($A250,'04_Property_Economics'!$AX$5:$AX$404,0)),""))</f>
        <v/>
      </c>
      <c r="G250" s="26" t="str">
        <f t="array" ref="G250">IF($A250="","",IFERROR(INDEX('04_Property_Economics'!$AC$5:$AC$404,MATCH($A250,'04_Property_Economics'!$AX$5:$AX$404,0)),""))</f>
        <v/>
      </c>
      <c r="H250" s="24" t="str">
        <f t="array" ref="H250">IF($A250="","",IFERROR(INDEX('04_Property_Economics'!$AD$5:$AD$404,MATCH($A250,'04_Property_Economics'!$AX$5:$AX$404,0)),""))</f>
        <v/>
      </c>
      <c r="I250" s="24" t="str">
        <f t="array" ref="I250">IF($A250="","",IFERROR(INDEX('04_Property_Economics'!$AH$5:$AH$404,MATCH($A250,'04_Property_Economics'!$AX$5:$AX$404,0)),""))</f>
        <v/>
      </c>
      <c r="J250" s="24" t="str">
        <f t="array" ref="J250">IF($A250="","",IFERROR(INDEX('04_Property_Economics'!$AI$5:$AI$404,MATCH($A250,'04_Property_Economics'!$AX$5:$AX$404,0)),""))</f>
        <v/>
      </c>
      <c r="K250" s="24" t="str">
        <f t="array" ref="K250">IF($A250="","",IFERROR(INDEX('04_Property_Economics'!$AJ$5:$AJ$404,MATCH($A250,'04_Property_Economics'!$AX$5:$AX$404,0)),""))</f>
        <v/>
      </c>
      <c r="L250" s="24" t="str">
        <f t="array" ref="L250">IF($A250="","",IFERROR(INDEX('04_Property_Economics'!$AF$5:$AF$404,MATCH($A250,'04_Property_Economics'!$AX$5:$AX$404,0)),""))</f>
        <v/>
      </c>
      <c r="M250" s="24" t="str">
        <f t="array" ref="M250">IF($A250="","",IFERROR(INDEX('04_Property_Economics'!$U$5:$U$404,MATCH($A250,'04_Property_Economics'!$AX$5:$AX$404,0)),""))</f>
        <v/>
      </c>
      <c r="N250" s="24" t="str">
        <f t="array" ref="N250">IF($A250="","",IFERROR(INDEX('04_Property_Economics'!$W$5:$W$404,MATCH($A250,'04_Property_Economics'!$AX$5:$AX$404,0)),""))</f>
        <v/>
      </c>
      <c r="O250" s="24" t="str">
        <f t="shared" si="2"/>
        <v/>
      </c>
      <c r="P250" s="24" t="str">
        <f t="array" ref="P250">IF($A250="","",IFERROR(INDEX('04_Property_Economics'!$S$5:$S$404,MATCH($A250,'04_Property_Economics'!$AX$5:$AX$404,0)),""))</f>
        <v/>
      </c>
      <c r="Q250" s="24" t="str">
        <f t="array" ref="Q250">IF($A250="","",IFERROR(INDEX('04_Property_Economics'!$AQ$5:$AQ$404,MATCH($A250,'04_Property_Economics'!$AX$5:$AX$404,0)),""))</f>
        <v/>
      </c>
      <c r="R250" s="27" t="str">
        <f t="array" ref="R250">IF($A250="","",IFERROR(INDEX('04_Property_Economics'!$AR$5:$AR$404,MATCH($A250,'04_Property_Economics'!$AX$5:$AX$404,0)),""))</f>
        <v/>
      </c>
      <c r="S250" s="2" t="str">
        <f t="array" ref="S250">IF($A250="","",IFERROR(INDEX('04_Property_Economics'!$AS$5:$AS$404,MATCH($A250,'04_Property_Economics'!$AX$5:$AX$404,0)),""))</f>
        <v/>
      </c>
      <c r="T250" s="2" t="str">
        <f t="array" ref="T250">IF($A250="","",IFERROR(INDEX('04_Property_Economics'!$AZ$5:$AZ$404,MATCH($A250,'04_Property_Economics'!$AX$5:$AX$404,0)),""))</f>
        <v/>
      </c>
    </row>
    <row r="251" ht="15.75" customHeight="1">
      <c r="A251" s="2" t="str">
        <f t="shared" si="1"/>
        <v/>
      </c>
      <c r="B251" s="2" t="str">
        <f t="array" ref="B251">IF($A251="","",IFERROR(INDEX('04_Property_Economics'!$B$5:$B$404,MATCH($A251,'04_Property_Economics'!$AX$5:$AX$404,0)),""))</f>
        <v/>
      </c>
      <c r="C251" s="2" t="str">
        <f t="array" ref="C251">IF($A251="","",IFERROR(INDEX('04_Property_Economics'!$C$5:$C$404,MATCH($A251,'04_Property_Economics'!$AX$5:$AX$404,0)),""))</f>
        <v/>
      </c>
      <c r="D251" s="24" t="str">
        <f t="array" ref="D251">IF($A251="","",IFERROR(INDEX('04_Property_Economics'!$H$5:$H$404,MATCH($A251,'04_Property_Economics'!$AX$5:$AX$404,0)),""))</f>
        <v/>
      </c>
      <c r="E251" s="25" t="str">
        <f t="array" ref="E251">IF($A251="","",IFERROR(INDEX('04_Property_Economics'!$I$5:$I$404,MATCH($A251,'04_Property_Economics'!$AX$5:$AX$404,0)),""))</f>
        <v/>
      </c>
      <c r="F251" s="25" t="str">
        <f t="array" ref="F251">IF($A251="","",IFERROR(INDEX('04_Property_Economics'!$J$5:$J$404,MATCH($A251,'04_Property_Economics'!$AX$5:$AX$404,0)),""))</f>
        <v/>
      </c>
      <c r="G251" s="26" t="str">
        <f t="array" ref="G251">IF($A251="","",IFERROR(INDEX('04_Property_Economics'!$AC$5:$AC$404,MATCH($A251,'04_Property_Economics'!$AX$5:$AX$404,0)),""))</f>
        <v/>
      </c>
      <c r="H251" s="24" t="str">
        <f t="array" ref="H251">IF($A251="","",IFERROR(INDEX('04_Property_Economics'!$AD$5:$AD$404,MATCH($A251,'04_Property_Economics'!$AX$5:$AX$404,0)),""))</f>
        <v/>
      </c>
      <c r="I251" s="24" t="str">
        <f t="array" ref="I251">IF($A251="","",IFERROR(INDEX('04_Property_Economics'!$AH$5:$AH$404,MATCH($A251,'04_Property_Economics'!$AX$5:$AX$404,0)),""))</f>
        <v/>
      </c>
      <c r="J251" s="24" t="str">
        <f t="array" ref="J251">IF($A251="","",IFERROR(INDEX('04_Property_Economics'!$AI$5:$AI$404,MATCH($A251,'04_Property_Economics'!$AX$5:$AX$404,0)),""))</f>
        <v/>
      </c>
      <c r="K251" s="24" t="str">
        <f t="array" ref="K251">IF($A251="","",IFERROR(INDEX('04_Property_Economics'!$AJ$5:$AJ$404,MATCH($A251,'04_Property_Economics'!$AX$5:$AX$404,0)),""))</f>
        <v/>
      </c>
      <c r="L251" s="24" t="str">
        <f t="array" ref="L251">IF($A251="","",IFERROR(INDEX('04_Property_Economics'!$AF$5:$AF$404,MATCH($A251,'04_Property_Economics'!$AX$5:$AX$404,0)),""))</f>
        <v/>
      </c>
      <c r="M251" s="24" t="str">
        <f t="array" ref="M251">IF($A251="","",IFERROR(INDEX('04_Property_Economics'!$U$5:$U$404,MATCH($A251,'04_Property_Economics'!$AX$5:$AX$404,0)),""))</f>
        <v/>
      </c>
      <c r="N251" s="24" t="str">
        <f t="array" ref="N251">IF($A251="","",IFERROR(INDEX('04_Property_Economics'!$W$5:$W$404,MATCH($A251,'04_Property_Economics'!$AX$5:$AX$404,0)),""))</f>
        <v/>
      </c>
      <c r="O251" s="24" t="str">
        <f t="shared" si="2"/>
        <v/>
      </c>
      <c r="P251" s="24" t="str">
        <f t="array" ref="P251">IF($A251="","",IFERROR(INDEX('04_Property_Economics'!$S$5:$S$404,MATCH($A251,'04_Property_Economics'!$AX$5:$AX$404,0)),""))</f>
        <v/>
      </c>
      <c r="Q251" s="24" t="str">
        <f t="array" ref="Q251">IF($A251="","",IFERROR(INDEX('04_Property_Economics'!$AQ$5:$AQ$404,MATCH($A251,'04_Property_Economics'!$AX$5:$AX$404,0)),""))</f>
        <v/>
      </c>
      <c r="R251" s="27" t="str">
        <f t="array" ref="R251">IF($A251="","",IFERROR(INDEX('04_Property_Economics'!$AR$5:$AR$404,MATCH($A251,'04_Property_Economics'!$AX$5:$AX$404,0)),""))</f>
        <v/>
      </c>
      <c r="S251" s="2" t="str">
        <f t="array" ref="S251">IF($A251="","",IFERROR(INDEX('04_Property_Economics'!$AS$5:$AS$404,MATCH($A251,'04_Property_Economics'!$AX$5:$AX$404,0)),""))</f>
        <v/>
      </c>
      <c r="T251" s="2" t="str">
        <f t="array" ref="T251">IF($A251="","",IFERROR(INDEX('04_Property_Economics'!$AZ$5:$AZ$404,MATCH($A251,'04_Property_Economics'!$AX$5:$AX$404,0)),""))</f>
        <v/>
      </c>
    </row>
    <row r="252" ht="15.75" customHeight="1">
      <c r="A252" s="2" t="str">
        <f t="shared" si="1"/>
        <v/>
      </c>
      <c r="B252" s="2" t="str">
        <f t="array" ref="B252">IF($A252="","",IFERROR(INDEX('04_Property_Economics'!$B$5:$B$404,MATCH($A252,'04_Property_Economics'!$AX$5:$AX$404,0)),""))</f>
        <v/>
      </c>
      <c r="C252" s="2" t="str">
        <f t="array" ref="C252">IF($A252="","",IFERROR(INDEX('04_Property_Economics'!$C$5:$C$404,MATCH($A252,'04_Property_Economics'!$AX$5:$AX$404,0)),""))</f>
        <v/>
      </c>
      <c r="D252" s="24" t="str">
        <f t="array" ref="D252">IF($A252="","",IFERROR(INDEX('04_Property_Economics'!$H$5:$H$404,MATCH($A252,'04_Property_Economics'!$AX$5:$AX$404,0)),""))</f>
        <v/>
      </c>
      <c r="E252" s="25" t="str">
        <f t="array" ref="E252">IF($A252="","",IFERROR(INDEX('04_Property_Economics'!$I$5:$I$404,MATCH($A252,'04_Property_Economics'!$AX$5:$AX$404,0)),""))</f>
        <v/>
      </c>
      <c r="F252" s="25" t="str">
        <f t="array" ref="F252">IF($A252="","",IFERROR(INDEX('04_Property_Economics'!$J$5:$J$404,MATCH($A252,'04_Property_Economics'!$AX$5:$AX$404,0)),""))</f>
        <v/>
      </c>
      <c r="G252" s="26" t="str">
        <f t="array" ref="G252">IF($A252="","",IFERROR(INDEX('04_Property_Economics'!$AC$5:$AC$404,MATCH($A252,'04_Property_Economics'!$AX$5:$AX$404,0)),""))</f>
        <v/>
      </c>
      <c r="H252" s="24" t="str">
        <f t="array" ref="H252">IF($A252="","",IFERROR(INDEX('04_Property_Economics'!$AD$5:$AD$404,MATCH($A252,'04_Property_Economics'!$AX$5:$AX$404,0)),""))</f>
        <v/>
      </c>
      <c r="I252" s="24" t="str">
        <f t="array" ref="I252">IF($A252="","",IFERROR(INDEX('04_Property_Economics'!$AH$5:$AH$404,MATCH($A252,'04_Property_Economics'!$AX$5:$AX$404,0)),""))</f>
        <v/>
      </c>
      <c r="J252" s="24" t="str">
        <f t="array" ref="J252">IF($A252="","",IFERROR(INDEX('04_Property_Economics'!$AI$5:$AI$404,MATCH($A252,'04_Property_Economics'!$AX$5:$AX$404,0)),""))</f>
        <v/>
      </c>
      <c r="K252" s="24" t="str">
        <f t="array" ref="K252">IF($A252="","",IFERROR(INDEX('04_Property_Economics'!$AJ$5:$AJ$404,MATCH($A252,'04_Property_Economics'!$AX$5:$AX$404,0)),""))</f>
        <v/>
      </c>
      <c r="L252" s="24" t="str">
        <f t="array" ref="L252">IF($A252="","",IFERROR(INDEX('04_Property_Economics'!$AF$5:$AF$404,MATCH($A252,'04_Property_Economics'!$AX$5:$AX$404,0)),""))</f>
        <v/>
      </c>
      <c r="M252" s="24" t="str">
        <f t="array" ref="M252">IF($A252="","",IFERROR(INDEX('04_Property_Economics'!$U$5:$U$404,MATCH($A252,'04_Property_Economics'!$AX$5:$AX$404,0)),""))</f>
        <v/>
      </c>
      <c r="N252" s="24" t="str">
        <f t="array" ref="N252">IF($A252="","",IFERROR(INDEX('04_Property_Economics'!$W$5:$W$404,MATCH($A252,'04_Property_Economics'!$AX$5:$AX$404,0)),""))</f>
        <v/>
      </c>
      <c r="O252" s="24" t="str">
        <f t="shared" si="2"/>
        <v/>
      </c>
      <c r="P252" s="24" t="str">
        <f t="array" ref="P252">IF($A252="","",IFERROR(INDEX('04_Property_Economics'!$S$5:$S$404,MATCH($A252,'04_Property_Economics'!$AX$5:$AX$404,0)),""))</f>
        <v/>
      </c>
      <c r="Q252" s="24" t="str">
        <f t="array" ref="Q252">IF($A252="","",IFERROR(INDEX('04_Property_Economics'!$AQ$5:$AQ$404,MATCH($A252,'04_Property_Economics'!$AX$5:$AX$404,0)),""))</f>
        <v/>
      </c>
      <c r="R252" s="27" t="str">
        <f t="array" ref="R252">IF($A252="","",IFERROR(INDEX('04_Property_Economics'!$AR$5:$AR$404,MATCH($A252,'04_Property_Economics'!$AX$5:$AX$404,0)),""))</f>
        <v/>
      </c>
      <c r="S252" s="2" t="str">
        <f t="array" ref="S252">IF($A252="","",IFERROR(INDEX('04_Property_Economics'!$AS$5:$AS$404,MATCH($A252,'04_Property_Economics'!$AX$5:$AX$404,0)),""))</f>
        <v/>
      </c>
      <c r="T252" s="2" t="str">
        <f t="array" ref="T252">IF($A252="","",IFERROR(INDEX('04_Property_Economics'!$AZ$5:$AZ$404,MATCH($A252,'04_Property_Economics'!$AX$5:$AX$404,0)),""))</f>
        <v/>
      </c>
    </row>
    <row r="253" ht="15.75" customHeight="1">
      <c r="A253" s="2" t="str">
        <f t="shared" si="1"/>
        <v/>
      </c>
      <c r="B253" s="2" t="str">
        <f t="array" ref="B253">IF($A253="","",IFERROR(INDEX('04_Property_Economics'!$B$5:$B$404,MATCH($A253,'04_Property_Economics'!$AX$5:$AX$404,0)),""))</f>
        <v/>
      </c>
      <c r="C253" s="2" t="str">
        <f t="array" ref="C253">IF($A253="","",IFERROR(INDEX('04_Property_Economics'!$C$5:$C$404,MATCH($A253,'04_Property_Economics'!$AX$5:$AX$404,0)),""))</f>
        <v/>
      </c>
      <c r="D253" s="24" t="str">
        <f t="array" ref="D253">IF($A253="","",IFERROR(INDEX('04_Property_Economics'!$H$5:$H$404,MATCH($A253,'04_Property_Economics'!$AX$5:$AX$404,0)),""))</f>
        <v/>
      </c>
      <c r="E253" s="25" t="str">
        <f t="array" ref="E253">IF($A253="","",IFERROR(INDEX('04_Property_Economics'!$I$5:$I$404,MATCH($A253,'04_Property_Economics'!$AX$5:$AX$404,0)),""))</f>
        <v/>
      </c>
      <c r="F253" s="25" t="str">
        <f t="array" ref="F253">IF($A253="","",IFERROR(INDEX('04_Property_Economics'!$J$5:$J$404,MATCH($A253,'04_Property_Economics'!$AX$5:$AX$404,0)),""))</f>
        <v/>
      </c>
      <c r="G253" s="26" t="str">
        <f t="array" ref="G253">IF($A253="","",IFERROR(INDEX('04_Property_Economics'!$AC$5:$AC$404,MATCH($A253,'04_Property_Economics'!$AX$5:$AX$404,0)),""))</f>
        <v/>
      </c>
      <c r="H253" s="24" t="str">
        <f t="array" ref="H253">IF($A253="","",IFERROR(INDEX('04_Property_Economics'!$AD$5:$AD$404,MATCH($A253,'04_Property_Economics'!$AX$5:$AX$404,0)),""))</f>
        <v/>
      </c>
      <c r="I253" s="24" t="str">
        <f t="array" ref="I253">IF($A253="","",IFERROR(INDEX('04_Property_Economics'!$AH$5:$AH$404,MATCH($A253,'04_Property_Economics'!$AX$5:$AX$404,0)),""))</f>
        <v/>
      </c>
      <c r="J253" s="24" t="str">
        <f t="array" ref="J253">IF($A253="","",IFERROR(INDEX('04_Property_Economics'!$AI$5:$AI$404,MATCH($A253,'04_Property_Economics'!$AX$5:$AX$404,0)),""))</f>
        <v/>
      </c>
      <c r="K253" s="24" t="str">
        <f t="array" ref="K253">IF($A253="","",IFERROR(INDEX('04_Property_Economics'!$AJ$5:$AJ$404,MATCH($A253,'04_Property_Economics'!$AX$5:$AX$404,0)),""))</f>
        <v/>
      </c>
      <c r="L253" s="24" t="str">
        <f t="array" ref="L253">IF($A253="","",IFERROR(INDEX('04_Property_Economics'!$AF$5:$AF$404,MATCH($A253,'04_Property_Economics'!$AX$5:$AX$404,0)),""))</f>
        <v/>
      </c>
      <c r="M253" s="24" t="str">
        <f t="array" ref="M253">IF($A253="","",IFERROR(INDEX('04_Property_Economics'!$U$5:$U$404,MATCH($A253,'04_Property_Economics'!$AX$5:$AX$404,0)),""))</f>
        <v/>
      </c>
      <c r="N253" s="24" t="str">
        <f t="array" ref="N253">IF($A253="","",IFERROR(INDEX('04_Property_Economics'!$W$5:$W$404,MATCH($A253,'04_Property_Economics'!$AX$5:$AX$404,0)),""))</f>
        <v/>
      </c>
      <c r="O253" s="24" t="str">
        <f t="shared" si="2"/>
        <v/>
      </c>
      <c r="P253" s="24" t="str">
        <f t="array" ref="P253">IF($A253="","",IFERROR(INDEX('04_Property_Economics'!$S$5:$S$404,MATCH($A253,'04_Property_Economics'!$AX$5:$AX$404,0)),""))</f>
        <v/>
      </c>
      <c r="Q253" s="24" t="str">
        <f t="array" ref="Q253">IF($A253="","",IFERROR(INDEX('04_Property_Economics'!$AQ$5:$AQ$404,MATCH($A253,'04_Property_Economics'!$AX$5:$AX$404,0)),""))</f>
        <v/>
      </c>
      <c r="R253" s="27" t="str">
        <f t="array" ref="R253">IF($A253="","",IFERROR(INDEX('04_Property_Economics'!$AR$5:$AR$404,MATCH($A253,'04_Property_Economics'!$AX$5:$AX$404,0)),""))</f>
        <v/>
      </c>
      <c r="S253" s="2" t="str">
        <f t="array" ref="S253">IF($A253="","",IFERROR(INDEX('04_Property_Economics'!$AS$5:$AS$404,MATCH($A253,'04_Property_Economics'!$AX$5:$AX$404,0)),""))</f>
        <v/>
      </c>
      <c r="T253" s="2" t="str">
        <f t="array" ref="T253">IF($A253="","",IFERROR(INDEX('04_Property_Economics'!$AZ$5:$AZ$404,MATCH($A253,'04_Property_Economics'!$AX$5:$AX$404,0)),""))</f>
        <v/>
      </c>
    </row>
    <row r="254" ht="15.75" customHeight="1">
      <c r="A254" s="2" t="str">
        <f t="shared" si="1"/>
        <v/>
      </c>
      <c r="B254" s="2" t="str">
        <f t="array" ref="B254">IF($A254="","",IFERROR(INDEX('04_Property_Economics'!$B$5:$B$404,MATCH($A254,'04_Property_Economics'!$AX$5:$AX$404,0)),""))</f>
        <v/>
      </c>
      <c r="C254" s="2" t="str">
        <f t="array" ref="C254">IF($A254="","",IFERROR(INDEX('04_Property_Economics'!$C$5:$C$404,MATCH($A254,'04_Property_Economics'!$AX$5:$AX$404,0)),""))</f>
        <v/>
      </c>
      <c r="D254" s="24" t="str">
        <f t="array" ref="D254">IF($A254="","",IFERROR(INDEX('04_Property_Economics'!$H$5:$H$404,MATCH($A254,'04_Property_Economics'!$AX$5:$AX$404,0)),""))</f>
        <v/>
      </c>
      <c r="E254" s="25" t="str">
        <f t="array" ref="E254">IF($A254="","",IFERROR(INDEX('04_Property_Economics'!$I$5:$I$404,MATCH($A254,'04_Property_Economics'!$AX$5:$AX$404,0)),""))</f>
        <v/>
      </c>
      <c r="F254" s="25" t="str">
        <f t="array" ref="F254">IF($A254="","",IFERROR(INDEX('04_Property_Economics'!$J$5:$J$404,MATCH($A254,'04_Property_Economics'!$AX$5:$AX$404,0)),""))</f>
        <v/>
      </c>
      <c r="G254" s="26" t="str">
        <f t="array" ref="G254">IF($A254="","",IFERROR(INDEX('04_Property_Economics'!$AC$5:$AC$404,MATCH($A254,'04_Property_Economics'!$AX$5:$AX$404,0)),""))</f>
        <v/>
      </c>
      <c r="H254" s="24" t="str">
        <f t="array" ref="H254">IF($A254="","",IFERROR(INDEX('04_Property_Economics'!$AD$5:$AD$404,MATCH($A254,'04_Property_Economics'!$AX$5:$AX$404,0)),""))</f>
        <v/>
      </c>
      <c r="I254" s="24" t="str">
        <f t="array" ref="I254">IF($A254="","",IFERROR(INDEX('04_Property_Economics'!$AH$5:$AH$404,MATCH($A254,'04_Property_Economics'!$AX$5:$AX$404,0)),""))</f>
        <v/>
      </c>
      <c r="J254" s="24" t="str">
        <f t="array" ref="J254">IF($A254="","",IFERROR(INDEX('04_Property_Economics'!$AI$5:$AI$404,MATCH($A254,'04_Property_Economics'!$AX$5:$AX$404,0)),""))</f>
        <v/>
      </c>
      <c r="K254" s="24" t="str">
        <f t="array" ref="K254">IF($A254="","",IFERROR(INDEX('04_Property_Economics'!$AJ$5:$AJ$404,MATCH($A254,'04_Property_Economics'!$AX$5:$AX$404,0)),""))</f>
        <v/>
      </c>
      <c r="L254" s="24" t="str">
        <f t="array" ref="L254">IF($A254="","",IFERROR(INDEX('04_Property_Economics'!$AF$5:$AF$404,MATCH($A254,'04_Property_Economics'!$AX$5:$AX$404,0)),""))</f>
        <v/>
      </c>
      <c r="M254" s="24" t="str">
        <f t="array" ref="M254">IF($A254="","",IFERROR(INDEX('04_Property_Economics'!$U$5:$U$404,MATCH($A254,'04_Property_Economics'!$AX$5:$AX$404,0)),""))</f>
        <v/>
      </c>
      <c r="N254" s="24" t="str">
        <f t="array" ref="N254">IF($A254="","",IFERROR(INDEX('04_Property_Economics'!$W$5:$W$404,MATCH($A254,'04_Property_Economics'!$AX$5:$AX$404,0)),""))</f>
        <v/>
      </c>
      <c r="O254" s="24" t="str">
        <f t="shared" si="2"/>
        <v/>
      </c>
      <c r="P254" s="24" t="str">
        <f t="array" ref="P254">IF($A254="","",IFERROR(INDEX('04_Property_Economics'!$S$5:$S$404,MATCH($A254,'04_Property_Economics'!$AX$5:$AX$404,0)),""))</f>
        <v/>
      </c>
      <c r="Q254" s="24" t="str">
        <f t="array" ref="Q254">IF($A254="","",IFERROR(INDEX('04_Property_Economics'!$AQ$5:$AQ$404,MATCH($A254,'04_Property_Economics'!$AX$5:$AX$404,0)),""))</f>
        <v/>
      </c>
      <c r="R254" s="27" t="str">
        <f t="array" ref="R254">IF($A254="","",IFERROR(INDEX('04_Property_Economics'!$AR$5:$AR$404,MATCH($A254,'04_Property_Economics'!$AX$5:$AX$404,0)),""))</f>
        <v/>
      </c>
      <c r="S254" s="2" t="str">
        <f t="array" ref="S254">IF($A254="","",IFERROR(INDEX('04_Property_Economics'!$AS$5:$AS$404,MATCH($A254,'04_Property_Economics'!$AX$5:$AX$404,0)),""))</f>
        <v/>
      </c>
      <c r="T254" s="2" t="str">
        <f t="array" ref="T254">IF($A254="","",IFERROR(INDEX('04_Property_Economics'!$AZ$5:$AZ$404,MATCH($A254,'04_Property_Economics'!$AX$5:$AX$404,0)),""))</f>
        <v/>
      </c>
    </row>
    <row r="255" ht="15.75" customHeight="1">
      <c r="A255" s="2" t="str">
        <f t="shared" si="1"/>
        <v/>
      </c>
      <c r="B255" s="2" t="str">
        <f t="array" ref="B255">IF($A255="","",IFERROR(INDEX('04_Property_Economics'!$B$5:$B$404,MATCH($A255,'04_Property_Economics'!$AX$5:$AX$404,0)),""))</f>
        <v/>
      </c>
      <c r="C255" s="2" t="str">
        <f t="array" ref="C255">IF($A255="","",IFERROR(INDEX('04_Property_Economics'!$C$5:$C$404,MATCH($A255,'04_Property_Economics'!$AX$5:$AX$404,0)),""))</f>
        <v/>
      </c>
      <c r="D255" s="24" t="str">
        <f t="array" ref="D255">IF($A255="","",IFERROR(INDEX('04_Property_Economics'!$H$5:$H$404,MATCH($A255,'04_Property_Economics'!$AX$5:$AX$404,0)),""))</f>
        <v/>
      </c>
      <c r="E255" s="25" t="str">
        <f t="array" ref="E255">IF($A255="","",IFERROR(INDEX('04_Property_Economics'!$I$5:$I$404,MATCH($A255,'04_Property_Economics'!$AX$5:$AX$404,0)),""))</f>
        <v/>
      </c>
      <c r="F255" s="25" t="str">
        <f t="array" ref="F255">IF($A255="","",IFERROR(INDEX('04_Property_Economics'!$J$5:$J$404,MATCH($A255,'04_Property_Economics'!$AX$5:$AX$404,0)),""))</f>
        <v/>
      </c>
      <c r="G255" s="26" t="str">
        <f t="array" ref="G255">IF($A255="","",IFERROR(INDEX('04_Property_Economics'!$AC$5:$AC$404,MATCH($A255,'04_Property_Economics'!$AX$5:$AX$404,0)),""))</f>
        <v/>
      </c>
      <c r="H255" s="24" t="str">
        <f t="array" ref="H255">IF($A255="","",IFERROR(INDEX('04_Property_Economics'!$AD$5:$AD$404,MATCH($A255,'04_Property_Economics'!$AX$5:$AX$404,0)),""))</f>
        <v/>
      </c>
      <c r="I255" s="24" t="str">
        <f t="array" ref="I255">IF($A255="","",IFERROR(INDEX('04_Property_Economics'!$AH$5:$AH$404,MATCH($A255,'04_Property_Economics'!$AX$5:$AX$404,0)),""))</f>
        <v/>
      </c>
      <c r="J255" s="24" t="str">
        <f t="array" ref="J255">IF($A255="","",IFERROR(INDEX('04_Property_Economics'!$AI$5:$AI$404,MATCH($A255,'04_Property_Economics'!$AX$5:$AX$404,0)),""))</f>
        <v/>
      </c>
      <c r="K255" s="24" t="str">
        <f t="array" ref="K255">IF($A255="","",IFERROR(INDEX('04_Property_Economics'!$AJ$5:$AJ$404,MATCH($A255,'04_Property_Economics'!$AX$5:$AX$404,0)),""))</f>
        <v/>
      </c>
      <c r="L255" s="24" t="str">
        <f t="array" ref="L255">IF($A255="","",IFERROR(INDEX('04_Property_Economics'!$AF$5:$AF$404,MATCH($A255,'04_Property_Economics'!$AX$5:$AX$404,0)),""))</f>
        <v/>
      </c>
      <c r="M255" s="24" t="str">
        <f t="array" ref="M255">IF($A255="","",IFERROR(INDEX('04_Property_Economics'!$U$5:$U$404,MATCH($A255,'04_Property_Economics'!$AX$5:$AX$404,0)),""))</f>
        <v/>
      </c>
      <c r="N255" s="24" t="str">
        <f t="array" ref="N255">IF($A255="","",IFERROR(INDEX('04_Property_Economics'!$W$5:$W$404,MATCH($A255,'04_Property_Economics'!$AX$5:$AX$404,0)),""))</f>
        <v/>
      </c>
      <c r="O255" s="24" t="str">
        <f t="shared" si="2"/>
        <v/>
      </c>
      <c r="P255" s="24" t="str">
        <f t="array" ref="P255">IF($A255="","",IFERROR(INDEX('04_Property_Economics'!$S$5:$S$404,MATCH($A255,'04_Property_Economics'!$AX$5:$AX$404,0)),""))</f>
        <v/>
      </c>
      <c r="Q255" s="24" t="str">
        <f t="array" ref="Q255">IF($A255="","",IFERROR(INDEX('04_Property_Economics'!$AQ$5:$AQ$404,MATCH($A255,'04_Property_Economics'!$AX$5:$AX$404,0)),""))</f>
        <v/>
      </c>
      <c r="R255" s="27" t="str">
        <f t="array" ref="R255">IF($A255="","",IFERROR(INDEX('04_Property_Economics'!$AR$5:$AR$404,MATCH($A255,'04_Property_Economics'!$AX$5:$AX$404,0)),""))</f>
        <v/>
      </c>
      <c r="S255" s="2" t="str">
        <f t="array" ref="S255">IF($A255="","",IFERROR(INDEX('04_Property_Economics'!$AS$5:$AS$404,MATCH($A255,'04_Property_Economics'!$AX$5:$AX$404,0)),""))</f>
        <v/>
      </c>
      <c r="T255" s="2" t="str">
        <f t="array" ref="T255">IF($A255="","",IFERROR(INDEX('04_Property_Economics'!$AZ$5:$AZ$404,MATCH($A255,'04_Property_Economics'!$AX$5:$AX$404,0)),""))</f>
        <v/>
      </c>
    </row>
    <row r="256" ht="15.75" customHeight="1">
      <c r="A256" s="2" t="str">
        <f t="shared" si="1"/>
        <v/>
      </c>
      <c r="B256" s="2" t="str">
        <f t="array" ref="B256">IF($A256="","",IFERROR(INDEX('04_Property_Economics'!$B$5:$B$404,MATCH($A256,'04_Property_Economics'!$AX$5:$AX$404,0)),""))</f>
        <v/>
      </c>
      <c r="C256" s="2" t="str">
        <f t="array" ref="C256">IF($A256="","",IFERROR(INDEX('04_Property_Economics'!$C$5:$C$404,MATCH($A256,'04_Property_Economics'!$AX$5:$AX$404,0)),""))</f>
        <v/>
      </c>
      <c r="D256" s="24" t="str">
        <f t="array" ref="D256">IF($A256="","",IFERROR(INDEX('04_Property_Economics'!$H$5:$H$404,MATCH($A256,'04_Property_Economics'!$AX$5:$AX$404,0)),""))</f>
        <v/>
      </c>
      <c r="E256" s="25" t="str">
        <f t="array" ref="E256">IF($A256="","",IFERROR(INDEX('04_Property_Economics'!$I$5:$I$404,MATCH($A256,'04_Property_Economics'!$AX$5:$AX$404,0)),""))</f>
        <v/>
      </c>
      <c r="F256" s="25" t="str">
        <f t="array" ref="F256">IF($A256="","",IFERROR(INDEX('04_Property_Economics'!$J$5:$J$404,MATCH($A256,'04_Property_Economics'!$AX$5:$AX$404,0)),""))</f>
        <v/>
      </c>
      <c r="G256" s="26" t="str">
        <f t="array" ref="G256">IF($A256="","",IFERROR(INDEX('04_Property_Economics'!$AC$5:$AC$404,MATCH($A256,'04_Property_Economics'!$AX$5:$AX$404,0)),""))</f>
        <v/>
      </c>
      <c r="H256" s="24" t="str">
        <f t="array" ref="H256">IF($A256="","",IFERROR(INDEX('04_Property_Economics'!$AD$5:$AD$404,MATCH($A256,'04_Property_Economics'!$AX$5:$AX$404,0)),""))</f>
        <v/>
      </c>
      <c r="I256" s="24" t="str">
        <f t="array" ref="I256">IF($A256="","",IFERROR(INDEX('04_Property_Economics'!$AH$5:$AH$404,MATCH($A256,'04_Property_Economics'!$AX$5:$AX$404,0)),""))</f>
        <v/>
      </c>
      <c r="J256" s="24" t="str">
        <f t="array" ref="J256">IF($A256="","",IFERROR(INDEX('04_Property_Economics'!$AI$5:$AI$404,MATCH($A256,'04_Property_Economics'!$AX$5:$AX$404,0)),""))</f>
        <v/>
      </c>
      <c r="K256" s="24" t="str">
        <f t="array" ref="K256">IF($A256="","",IFERROR(INDEX('04_Property_Economics'!$AJ$5:$AJ$404,MATCH($A256,'04_Property_Economics'!$AX$5:$AX$404,0)),""))</f>
        <v/>
      </c>
      <c r="L256" s="24" t="str">
        <f t="array" ref="L256">IF($A256="","",IFERROR(INDEX('04_Property_Economics'!$AF$5:$AF$404,MATCH($A256,'04_Property_Economics'!$AX$5:$AX$404,0)),""))</f>
        <v/>
      </c>
      <c r="M256" s="24" t="str">
        <f t="array" ref="M256">IF($A256="","",IFERROR(INDEX('04_Property_Economics'!$U$5:$U$404,MATCH($A256,'04_Property_Economics'!$AX$5:$AX$404,0)),""))</f>
        <v/>
      </c>
      <c r="N256" s="24" t="str">
        <f t="array" ref="N256">IF($A256="","",IFERROR(INDEX('04_Property_Economics'!$W$5:$W$404,MATCH($A256,'04_Property_Economics'!$AX$5:$AX$404,0)),""))</f>
        <v/>
      </c>
      <c r="O256" s="24" t="str">
        <f t="shared" si="2"/>
        <v/>
      </c>
      <c r="P256" s="24" t="str">
        <f t="array" ref="P256">IF($A256="","",IFERROR(INDEX('04_Property_Economics'!$S$5:$S$404,MATCH($A256,'04_Property_Economics'!$AX$5:$AX$404,0)),""))</f>
        <v/>
      </c>
      <c r="Q256" s="24" t="str">
        <f t="array" ref="Q256">IF($A256="","",IFERROR(INDEX('04_Property_Economics'!$AQ$5:$AQ$404,MATCH($A256,'04_Property_Economics'!$AX$5:$AX$404,0)),""))</f>
        <v/>
      </c>
      <c r="R256" s="27" t="str">
        <f t="array" ref="R256">IF($A256="","",IFERROR(INDEX('04_Property_Economics'!$AR$5:$AR$404,MATCH($A256,'04_Property_Economics'!$AX$5:$AX$404,0)),""))</f>
        <v/>
      </c>
      <c r="S256" s="2" t="str">
        <f t="array" ref="S256">IF($A256="","",IFERROR(INDEX('04_Property_Economics'!$AS$5:$AS$404,MATCH($A256,'04_Property_Economics'!$AX$5:$AX$404,0)),""))</f>
        <v/>
      </c>
      <c r="T256" s="2" t="str">
        <f t="array" ref="T256">IF($A256="","",IFERROR(INDEX('04_Property_Economics'!$AZ$5:$AZ$404,MATCH($A256,'04_Property_Economics'!$AX$5:$AX$404,0)),""))</f>
        <v/>
      </c>
    </row>
    <row r="257" ht="15.75" customHeight="1">
      <c r="A257" s="2" t="str">
        <f t="shared" si="1"/>
        <v/>
      </c>
      <c r="B257" s="2" t="str">
        <f t="array" ref="B257">IF($A257="","",IFERROR(INDEX('04_Property_Economics'!$B$5:$B$404,MATCH($A257,'04_Property_Economics'!$AX$5:$AX$404,0)),""))</f>
        <v/>
      </c>
      <c r="C257" s="2" t="str">
        <f t="array" ref="C257">IF($A257="","",IFERROR(INDEX('04_Property_Economics'!$C$5:$C$404,MATCH($A257,'04_Property_Economics'!$AX$5:$AX$404,0)),""))</f>
        <v/>
      </c>
      <c r="D257" s="24" t="str">
        <f t="array" ref="D257">IF($A257="","",IFERROR(INDEX('04_Property_Economics'!$H$5:$H$404,MATCH($A257,'04_Property_Economics'!$AX$5:$AX$404,0)),""))</f>
        <v/>
      </c>
      <c r="E257" s="25" t="str">
        <f t="array" ref="E257">IF($A257="","",IFERROR(INDEX('04_Property_Economics'!$I$5:$I$404,MATCH($A257,'04_Property_Economics'!$AX$5:$AX$404,0)),""))</f>
        <v/>
      </c>
      <c r="F257" s="25" t="str">
        <f t="array" ref="F257">IF($A257="","",IFERROR(INDEX('04_Property_Economics'!$J$5:$J$404,MATCH($A257,'04_Property_Economics'!$AX$5:$AX$404,0)),""))</f>
        <v/>
      </c>
      <c r="G257" s="26" t="str">
        <f t="array" ref="G257">IF($A257="","",IFERROR(INDEX('04_Property_Economics'!$AC$5:$AC$404,MATCH($A257,'04_Property_Economics'!$AX$5:$AX$404,0)),""))</f>
        <v/>
      </c>
      <c r="H257" s="24" t="str">
        <f t="array" ref="H257">IF($A257="","",IFERROR(INDEX('04_Property_Economics'!$AD$5:$AD$404,MATCH($A257,'04_Property_Economics'!$AX$5:$AX$404,0)),""))</f>
        <v/>
      </c>
      <c r="I257" s="24" t="str">
        <f t="array" ref="I257">IF($A257="","",IFERROR(INDEX('04_Property_Economics'!$AH$5:$AH$404,MATCH($A257,'04_Property_Economics'!$AX$5:$AX$404,0)),""))</f>
        <v/>
      </c>
      <c r="J257" s="24" t="str">
        <f t="array" ref="J257">IF($A257="","",IFERROR(INDEX('04_Property_Economics'!$AI$5:$AI$404,MATCH($A257,'04_Property_Economics'!$AX$5:$AX$404,0)),""))</f>
        <v/>
      </c>
      <c r="K257" s="24" t="str">
        <f t="array" ref="K257">IF($A257="","",IFERROR(INDEX('04_Property_Economics'!$AJ$5:$AJ$404,MATCH($A257,'04_Property_Economics'!$AX$5:$AX$404,0)),""))</f>
        <v/>
      </c>
      <c r="L257" s="24" t="str">
        <f t="array" ref="L257">IF($A257="","",IFERROR(INDEX('04_Property_Economics'!$AF$5:$AF$404,MATCH($A257,'04_Property_Economics'!$AX$5:$AX$404,0)),""))</f>
        <v/>
      </c>
      <c r="M257" s="24" t="str">
        <f t="array" ref="M257">IF($A257="","",IFERROR(INDEX('04_Property_Economics'!$U$5:$U$404,MATCH($A257,'04_Property_Economics'!$AX$5:$AX$404,0)),""))</f>
        <v/>
      </c>
      <c r="N257" s="24" t="str">
        <f t="array" ref="N257">IF($A257="","",IFERROR(INDEX('04_Property_Economics'!$W$5:$W$404,MATCH($A257,'04_Property_Economics'!$AX$5:$AX$404,0)),""))</f>
        <v/>
      </c>
      <c r="O257" s="24" t="str">
        <f t="shared" si="2"/>
        <v/>
      </c>
      <c r="P257" s="24" t="str">
        <f t="array" ref="P257">IF($A257="","",IFERROR(INDEX('04_Property_Economics'!$S$5:$S$404,MATCH($A257,'04_Property_Economics'!$AX$5:$AX$404,0)),""))</f>
        <v/>
      </c>
      <c r="Q257" s="24" t="str">
        <f t="array" ref="Q257">IF($A257="","",IFERROR(INDEX('04_Property_Economics'!$AQ$5:$AQ$404,MATCH($A257,'04_Property_Economics'!$AX$5:$AX$404,0)),""))</f>
        <v/>
      </c>
      <c r="R257" s="27" t="str">
        <f t="array" ref="R257">IF($A257="","",IFERROR(INDEX('04_Property_Economics'!$AR$5:$AR$404,MATCH($A257,'04_Property_Economics'!$AX$5:$AX$404,0)),""))</f>
        <v/>
      </c>
      <c r="S257" s="2" t="str">
        <f t="array" ref="S257">IF($A257="","",IFERROR(INDEX('04_Property_Economics'!$AS$5:$AS$404,MATCH($A257,'04_Property_Economics'!$AX$5:$AX$404,0)),""))</f>
        <v/>
      </c>
      <c r="T257" s="2" t="str">
        <f t="array" ref="T257">IF($A257="","",IFERROR(INDEX('04_Property_Economics'!$AZ$5:$AZ$404,MATCH($A257,'04_Property_Economics'!$AX$5:$AX$404,0)),""))</f>
        <v/>
      </c>
    </row>
    <row r="258" ht="15.75" customHeight="1">
      <c r="A258" s="2" t="str">
        <f t="shared" si="1"/>
        <v/>
      </c>
      <c r="B258" s="2" t="str">
        <f t="array" ref="B258">IF($A258="","",IFERROR(INDEX('04_Property_Economics'!$B$5:$B$404,MATCH($A258,'04_Property_Economics'!$AX$5:$AX$404,0)),""))</f>
        <v/>
      </c>
      <c r="C258" s="2" t="str">
        <f t="array" ref="C258">IF($A258="","",IFERROR(INDEX('04_Property_Economics'!$C$5:$C$404,MATCH($A258,'04_Property_Economics'!$AX$5:$AX$404,0)),""))</f>
        <v/>
      </c>
      <c r="D258" s="24" t="str">
        <f t="array" ref="D258">IF($A258="","",IFERROR(INDEX('04_Property_Economics'!$H$5:$H$404,MATCH($A258,'04_Property_Economics'!$AX$5:$AX$404,0)),""))</f>
        <v/>
      </c>
      <c r="E258" s="25" t="str">
        <f t="array" ref="E258">IF($A258="","",IFERROR(INDEX('04_Property_Economics'!$I$5:$I$404,MATCH($A258,'04_Property_Economics'!$AX$5:$AX$404,0)),""))</f>
        <v/>
      </c>
      <c r="F258" s="25" t="str">
        <f t="array" ref="F258">IF($A258="","",IFERROR(INDEX('04_Property_Economics'!$J$5:$J$404,MATCH($A258,'04_Property_Economics'!$AX$5:$AX$404,0)),""))</f>
        <v/>
      </c>
      <c r="G258" s="26" t="str">
        <f t="array" ref="G258">IF($A258="","",IFERROR(INDEX('04_Property_Economics'!$AC$5:$AC$404,MATCH($A258,'04_Property_Economics'!$AX$5:$AX$404,0)),""))</f>
        <v/>
      </c>
      <c r="H258" s="24" t="str">
        <f t="array" ref="H258">IF($A258="","",IFERROR(INDEX('04_Property_Economics'!$AD$5:$AD$404,MATCH($A258,'04_Property_Economics'!$AX$5:$AX$404,0)),""))</f>
        <v/>
      </c>
      <c r="I258" s="24" t="str">
        <f t="array" ref="I258">IF($A258="","",IFERROR(INDEX('04_Property_Economics'!$AH$5:$AH$404,MATCH($A258,'04_Property_Economics'!$AX$5:$AX$404,0)),""))</f>
        <v/>
      </c>
      <c r="J258" s="24" t="str">
        <f t="array" ref="J258">IF($A258="","",IFERROR(INDEX('04_Property_Economics'!$AI$5:$AI$404,MATCH($A258,'04_Property_Economics'!$AX$5:$AX$404,0)),""))</f>
        <v/>
      </c>
      <c r="K258" s="24" t="str">
        <f t="array" ref="K258">IF($A258="","",IFERROR(INDEX('04_Property_Economics'!$AJ$5:$AJ$404,MATCH($A258,'04_Property_Economics'!$AX$5:$AX$404,0)),""))</f>
        <v/>
      </c>
      <c r="L258" s="24" t="str">
        <f t="array" ref="L258">IF($A258="","",IFERROR(INDEX('04_Property_Economics'!$AF$5:$AF$404,MATCH($A258,'04_Property_Economics'!$AX$5:$AX$404,0)),""))</f>
        <v/>
      </c>
      <c r="M258" s="24" t="str">
        <f t="array" ref="M258">IF($A258="","",IFERROR(INDEX('04_Property_Economics'!$U$5:$U$404,MATCH($A258,'04_Property_Economics'!$AX$5:$AX$404,0)),""))</f>
        <v/>
      </c>
      <c r="N258" s="24" t="str">
        <f t="array" ref="N258">IF($A258="","",IFERROR(INDEX('04_Property_Economics'!$W$5:$W$404,MATCH($A258,'04_Property_Economics'!$AX$5:$AX$404,0)),""))</f>
        <v/>
      </c>
      <c r="O258" s="24" t="str">
        <f t="shared" si="2"/>
        <v/>
      </c>
      <c r="P258" s="24" t="str">
        <f t="array" ref="P258">IF($A258="","",IFERROR(INDEX('04_Property_Economics'!$S$5:$S$404,MATCH($A258,'04_Property_Economics'!$AX$5:$AX$404,0)),""))</f>
        <v/>
      </c>
      <c r="Q258" s="24" t="str">
        <f t="array" ref="Q258">IF($A258="","",IFERROR(INDEX('04_Property_Economics'!$AQ$5:$AQ$404,MATCH($A258,'04_Property_Economics'!$AX$5:$AX$404,0)),""))</f>
        <v/>
      </c>
      <c r="R258" s="27" t="str">
        <f t="array" ref="R258">IF($A258="","",IFERROR(INDEX('04_Property_Economics'!$AR$5:$AR$404,MATCH($A258,'04_Property_Economics'!$AX$5:$AX$404,0)),""))</f>
        <v/>
      </c>
      <c r="S258" s="2" t="str">
        <f t="array" ref="S258">IF($A258="","",IFERROR(INDEX('04_Property_Economics'!$AS$5:$AS$404,MATCH($A258,'04_Property_Economics'!$AX$5:$AX$404,0)),""))</f>
        <v/>
      </c>
      <c r="T258" s="2" t="str">
        <f t="array" ref="T258">IF($A258="","",IFERROR(INDEX('04_Property_Economics'!$AZ$5:$AZ$404,MATCH($A258,'04_Property_Economics'!$AX$5:$AX$404,0)),""))</f>
        <v/>
      </c>
    </row>
    <row r="259" ht="15.75" customHeight="1">
      <c r="A259" s="2" t="str">
        <f t="shared" si="1"/>
        <v/>
      </c>
      <c r="B259" s="2" t="str">
        <f t="array" ref="B259">IF($A259="","",IFERROR(INDEX('04_Property_Economics'!$B$5:$B$404,MATCH($A259,'04_Property_Economics'!$AX$5:$AX$404,0)),""))</f>
        <v/>
      </c>
      <c r="C259" s="2" t="str">
        <f t="array" ref="C259">IF($A259="","",IFERROR(INDEX('04_Property_Economics'!$C$5:$C$404,MATCH($A259,'04_Property_Economics'!$AX$5:$AX$404,0)),""))</f>
        <v/>
      </c>
      <c r="D259" s="24" t="str">
        <f t="array" ref="D259">IF($A259="","",IFERROR(INDEX('04_Property_Economics'!$H$5:$H$404,MATCH($A259,'04_Property_Economics'!$AX$5:$AX$404,0)),""))</f>
        <v/>
      </c>
      <c r="E259" s="25" t="str">
        <f t="array" ref="E259">IF($A259="","",IFERROR(INDEX('04_Property_Economics'!$I$5:$I$404,MATCH($A259,'04_Property_Economics'!$AX$5:$AX$404,0)),""))</f>
        <v/>
      </c>
      <c r="F259" s="25" t="str">
        <f t="array" ref="F259">IF($A259="","",IFERROR(INDEX('04_Property_Economics'!$J$5:$J$404,MATCH($A259,'04_Property_Economics'!$AX$5:$AX$404,0)),""))</f>
        <v/>
      </c>
      <c r="G259" s="26" t="str">
        <f t="array" ref="G259">IF($A259="","",IFERROR(INDEX('04_Property_Economics'!$AC$5:$AC$404,MATCH($A259,'04_Property_Economics'!$AX$5:$AX$404,0)),""))</f>
        <v/>
      </c>
      <c r="H259" s="24" t="str">
        <f t="array" ref="H259">IF($A259="","",IFERROR(INDEX('04_Property_Economics'!$AD$5:$AD$404,MATCH($A259,'04_Property_Economics'!$AX$5:$AX$404,0)),""))</f>
        <v/>
      </c>
      <c r="I259" s="24" t="str">
        <f t="array" ref="I259">IF($A259="","",IFERROR(INDEX('04_Property_Economics'!$AH$5:$AH$404,MATCH($A259,'04_Property_Economics'!$AX$5:$AX$404,0)),""))</f>
        <v/>
      </c>
      <c r="J259" s="24" t="str">
        <f t="array" ref="J259">IF($A259="","",IFERROR(INDEX('04_Property_Economics'!$AI$5:$AI$404,MATCH($A259,'04_Property_Economics'!$AX$5:$AX$404,0)),""))</f>
        <v/>
      </c>
      <c r="K259" s="24" t="str">
        <f t="array" ref="K259">IF($A259="","",IFERROR(INDEX('04_Property_Economics'!$AJ$5:$AJ$404,MATCH($A259,'04_Property_Economics'!$AX$5:$AX$404,0)),""))</f>
        <v/>
      </c>
      <c r="L259" s="24" t="str">
        <f t="array" ref="L259">IF($A259="","",IFERROR(INDEX('04_Property_Economics'!$AF$5:$AF$404,MATCH($A259,'04_Property_Economics'!$AX$5:$AX$404,0)),""))</f>
        <v/>
      </c>
      <c r="M259" s="24" t="str">
        <f t="array" ref="M259">IF($A259="","",IFERROR(INDEX('04_Property_Economics'!$U$5:$U$404,MATCH($A259,'04_Property_Economics'!$AX$5:$AX$404,0)),""))</f>
        <v/>
      </c>
      <c r="N259" s="24" t="str">
        <f t="array" ref="N259">IF($A259="","",IFERROR(INDEX('04_Property_Economics'!$W$5:$W$404,MATCH($A259,'04_Property_Economics'!$AX$5:$AX$404,0)),""))</f>
        <v/>
      </c>
      <c r="O259" s="24" t="str">
        <f t="shared" si="2"/>
        <v/>
      </c>
      <c r="P259" s="24" t="str">
        <f t="array" ref="P259">IF($A259="","",IFERROR(INDEX('04_Property_Economics'!$S$5:$S$404,MATCH($A259,'04_Property_Economics'!$AX$5:$AX$404,0)),""))</f>
        <v/>
      </c>
      <c r="Q259" s="24" t="str">
        <f t="array" ref="Q259">IF($A259="","",IFERROR(INDEX('04_Property_Economics'!$AQ$5:$AQ$404,MATCH($A259,'04_Property_Economics'!$AX$5:$AX$404,0)),""))</f>
        <v/>
      </c>
      <c r="R259" s="27" t="str">
        <f t="array" ref="R259">IF($A259="","",IFERROR(INDEX('04_Property_Economics'!$AR$5:$AR$404,MATCH($A259,'04_Property_Economics'!$AX$5:$AX$404,0)),""))</f>
        <v/>
      </c>
      <c r="S259" s="2" t="str">
        <f t="array" ref="S259">IF($A259="","",IFERROR(INDEX('04_Property_Economics'!$AS$5:$AS$404,MATCH($A259,'04_Property_Economics'!$AX$5:$AX$404,0)),""))</f>
        <v/>
      </c>
      <c r="T259" s="2" t="str">
        <f t="array" ref="T259">IF($A259="","",IFERROR(INDEX('04_Property_Economics'!$AZ$5:$AZ$404,MATCH($A259,'04_Property_Economics'!$AX$5:$AX$404,0)),""))</f>
        <v/>
      </c>
    </row>
    <row r="260" ht="15.75" customHeight="1">
      <c r="A260" s="2" t="str">
        <f t="shared" si="1"/>
        <v/>
      </c>
      <c r="B260" s="2" t="str">
        <f t="array" ref="B260">IF($A260="","",IFERROR(INDEX('04_Property_Economics'!$B$5:$B$404,MATCH($A260,'04_Property_Economics'!$AX$5:$AX$404,0)),""))</f>
        <v/>
      </c>
      <c r="C260" s="2" t="str">
        <f t="array" ref="C260">IF($A260="","",IFERROR(INDEX('04_Property_Economics'!$C$5:$C$404,MATCH($A260,'04_Property_Economics'!$AX$5:$AX$404,0)),""))</f>
        <v/>
      </c>
      <c r="D260" s="24" t="str">
        <f t="array" ref="D260">IF($A260="","",IFERROR(INDEX('04_Property_Economics'!$H$5:$H$404,MATCH($A260,'04_Property_Economics'!$AX$5:$AX$404,0)),""))</f>
        <v/>
      </c>
      <c r="E260" s="25" t="str">
        <f t="array" ref="E260">IF($A260="","",IFERROR(INDEX('04_Property_Economics'!$I$5:$I$404,MATCH($A260,'04_Property_Economics'!$AX$5:$AX$404,0)),""))</f>
        <v/>
      </c>
      <c r="F260" s="25" t="str">
        <f t="array" ref="F260">IF($A260="","",IFERROR(INDEX('04_Property_Economics'!$J$5:$J$404,MATCH($A260,'04_Property_Economics'!$AX$5:$AX$404,0)),""))</f>
        <v/>
      </c>
      <c r="G260" s="26" t="str">
        <f t="array" ref="G260">IF($A260="","",IFERROR(INDEX('04_Property_Economics'!$AC$5:$AC$404,MATCH($A260,'04_Property_Economics'!$AX$5:$AX$404,0)),""))</f>
        <v/>
      </c>
      <c r="H260" s="24" t="str">
        <f t="array" ref="H260">IF($A260="","",IFERROR(INDEX('04_Property_Economics'!$AD$5:$AD$404,MATCH($A260,'04_Property_Economics'!$AX$5:$AX$404,0)),""))</f>
        <v/>
      </c>
      <c r="I260" s="24" t="str">
        <f t="array" ref="I260">IF($A260="","",IFERROR(INDEX('04_Property_Economics'!$AH$5:$AH$404,MATCH($A260,'04_Property_Economics'!$AX$5:$AX$404,0)),""))</f>
        <v/>
      </c>
      <c r="J260" s="24" t="str">
        <f t="array" ref="J260">IF($A260="","",IFERROR(INDEX('04_Property_Economics'!$AI$5:$AI$404,MATCH($A260,'04_Property_Economics'!$AX$5:$AX$404,0)),""))</f>
        <v/>
      </c>
      <c r="K260" s="24" t="str">
        <f t="array" ref="K260">IF($A260="","",IFERROR(INDEX('04_Property_Economics'!$AJ$5:$AJ$404,MATCH($A260,'04_Property_Economics'!$AX$5:$AX$404,0)),""))</f>
        <v/>
      </c>
      <c r="L260" s="24" t="str">
        <f t="array" ref="L260">IF($A260="","",IFERROR(INDEX('04_Property_Economics'!$AF$5:$AF$404,MATCH($A260,'04_Property_Economics'!$AX$5:$AX$404,0)),""))</f>
        <v/>
      </c>
      <c r="M260" s="24" t="str">
        <f t="array" ref="M260">IF($A260="","",IFERROR(INDEX('04_Property_Economics'!$U$5:$U$404,MATCH($A260,'04_Property_Economics'!$AX$5:$AX$404,0)),""))</f>
        <v/>
      </c>
      <c r="N260" s="24" t="str">
        <f t="array" ref="N260">IF($A260="","",IFERROR(INDEX('04_Property_Economics'!$W$5:$W$404,MATCH($A260,'04_Property_Economics'!$AX$5:$AX$404,0)),""))</f>
        <v/>
      </c>
      <c r="O260" s="24" t="str">
        <f t="shared" si="2"/>
        <v/>
      </c>
      <c r="P260" s="24" t="str">
        <f t="array" ref="P260">IF($A260="","",IFERROR(INDEX('04_Property_Economics'!$S$5:$S$404,MATCH($A260,'04_Property_Economics'!$AX$5:$AX$404,0)),""))</f>
        <v/>
      </c>
      <c r="Q260" s="24" t="str">
        <f t="array" ref="Q260">IF($A260="","",IFERROR(INDEX('04_Property_Economics'!$AQ$5:$AQ$404,MATCH($A260,'04_Property_Economics'!$AX$5:$AX$404,0)),""))</f>
        <v/>
      </c>
      <c r="R260" s="27" t="str">
        <f t="array" ref="R260">IF($A260="","",IFERROR(INDEX('04_Property_Economics'!$AR$5:$AR$404,MATCH($A260,'04_Property_Economics'!$AX$5:$AX$404,0)),""))</f>
        <v/>
      </c>
      <c r="S260" s="2" t="str">
        <f t="array" ref="S260">IF($A260="","",IFERROR(INDEX('04_Property_Economics'!$AS$5:$AS$404,MATCH($A260,'04_Property_Economics'!$AX$5:$AX$404,0)),""))</f>
        <v/>
      </c>
      <c r="T260" s="2" t="str">
        <f t="array" ref="T260">IF($A260="","",IFERROR(INDEX('04_Property_Economics'!$AZ$5:$AZ$404,MATCH($A260,'04_Property_Economics'!$AX$5:$AX$404,0)),""))</f>
        <v/>
      </c>
    </row>
    <row r="261" ht="15.75" customHeight="1">
      <c r="A261" s="2" t="str">
        <f t="shared" si="1"/>
        <v/>
      </c>
      <c r="B261" s="2" t="str">
        <f t="array" ref="B261">IF($A261="","",IFERROR(INDEX('04_Property_Economics'!$B$5:$B$404,MATCH($A261,'04_Property_Economics'!$AX$5:$AX$404,0)),""))</f>
        <v/>
      </c>
      <c r="C261" s="2" t="str">
        <f t="array" ref="C261">IF($A261="","",IFERROR(INDEX('04_Property_Economics'!$C$5:$C$404,MATCH($A261,'04_Property_Economics'!$AX$5:$AX$404,0)),""))</f>
        <v/>
      </c>
      <c r="D261" s="24" t="str">
        <f t="array" ref="D261">IF($A261="","",IFERROR(INDEX('04_Property_Economics'!$H$5:$H$404,MATCH($A261,'04_Property_Economics'!$AX$5:$AX$404,0)),""))</f>
        <v/>
      </c>
      <c r="E261" s="25" t="str">
        <f t="array" ref="E261">IF($A261="","",IFERROR(INDEX('04_Property_Economics'!$I$5:$I$404,MATCH($A261,'04_Property_Economics'!$AX$5:$AX$404,0)),""))</f>
        <v/>
      </c>
      <c r="F261" s="25" t="str">
        <f t="array" ref="F261">IF($A261="","",IFERROR(INDEX('04_Property_Economics'!$J$5:$J$404,MATCH($A261,'04_Property_Economics'!$AX$5:$AX$404,0)),""))</f>
        <v/>
      </c>
      <c r="G261" s="26" t="str">
        <f t="array" ref="G261">IF($A261="","",IFERROR(INDEX('04_Property_Economics'!$AC$5:$AC$404,MATCH($A261,'04_Property_Economics'!$AX$5:$AX$404,0)),""))</f>
        <v/>
      </c>
      <c r="H261" s="24" t="str">
        <f t="array" ref="H261">IF($A261="","",IFERROR(INDEX('04_Property_Economics'!$AD$5:$AD$404,MATCH($A261,'04_Property_Economics'!$AX$5:$AX$404,0)),""))</f>
        <v/>
      </c>
      <c r="I261" s="24" t="str">
        <f t="array" ref="I261">IF($A261="","",IFERROR(INDEX('04_Property_Economics'!$AH$5:$AH$404,MATCH($A261,'04_Property_Economics'!$AX$5:$AX$404,0)),""))</f>
        <v/>
      </c>
      <c r="J261" s="24" t="str">
        <f t="array" ref="J261">IF($A261="","",IFERROR(INDEX('04_Property_Economics'!$AI$5:$AI$404,MATCH($A261,'04_Property_Economics'!$AX$5:$AX$404,0)),""))</f>
        <v/>
      </c>
      <c r="K261" s="24" t="str">
        <f t="array" ref="K261">IF($A261="","",IFERROR(INDEX('04_Property_Economics'!$AJ$5:$AJ$404,MATCH($A261,'04_Property_Economics'!$AX$5:$AX$404,0)),""))</f>
        <v/>
      </c>
      <c r="L261" s="24" t="str">
        <f t="array" ref="L261">IF($A261="","",IFERROR(INDEX('04_Property_Economics'!$AF$5:$AF$404,MATCH($A261,'04_Property_Economics'!$AX$5:$AX$404,0)),""))</f>
        <v/>
      </c>
      <c r="M261" s="24" t="str">
        <f t="array" ref="M261">IF($A261="","",IFERROR(INDEX('04_Property_Economics'!$U$5:$U$404,MATCH($A261,'04_Property_Economics'!$AX$5:$AX$404,0)),""))</f>
        <v/>
      </c>
      <c r="N261" s="24" t="str">
        <f t="array" ref="N261">IF($A261="","",IFERROR(INDEX('04_Property_Economics'!$W$5:$W$404,MATCH($A261,'04_Property_Economics'!$AX$5:$AX$404,0)),""))</f>
        <v/>
      </c>
      <c r="O261" s="24" t="str">
        <f t="shared" si="2"/>
        <v/>
      </c>
      <c r="P261" s="24" t="str">
        <f t="array" ref="P261">IF($A261="","",IFERROR(INDEX('04_Property_Economics'!$S$5:$S$404,MATCH($A261,'04_Property_Economics'!$AX$5:$AX$404,0)),""))</f>
        <v/>
      </c>
      <c r="Q261" s="24" t="str">
        <f t="array" ref="Q261">IF($A261="","",IFERROR(INDEX('04_Property_Economics'!$AQ$5:$AQ$404,MATCH($A261,'04_Property_Economics'!$AX$5:$AX$404,0)),""))</f>
        <v/>
      </c>
      <c r="R261" s="27" t="str">
        <f t="array" ref="R261">IF($A261="","",IFERROR(INDEX('04_Property_Economics'!$AR$5:$AR$404,MATCH($A261,'04_Property_Economics'!$AX$5:$AX$404,0)),""))</f>
        <v/>
      </c>
      <c r="S261" s="2" t="str">
        <f t="array" ref="S261">IF($A261="","",IFERROR(INDEX('04_Property_Economics'!$AS$5:$AS$404,MATCH($A261,'04_Property_Economics'!$AX$5:$AX$404,0)),""))</f>
        <v/>
      </c>
      <c r="T261" s="2" t="str">
        <f t="array" ref="T261">IF($A261="","",IFERROR(INDEX('04_Property_Economics'!$AZ$5:$AZ$404,MATCH($A261,'04_Property_Economics'!$AX$5:$AX$404,0)),""))</f>
        <v/>
      </c>
    </row>
    <row r="262" ht="15.75" customHeight="1">
      <c r="A262" s="2" t="str">
        <f t="shared" si="1"/>
        <v/>
      </c>
      <c r="B262" s="2" t="str">
        <f t="array" ref="B262">IF($A262="","",IFERROR(INDEX('04_Property_Economics'!$B$5:$B$404,MATCH($A262,'04_Property_Economics'!$AX$5:$AX$404,0)),""))</f>
        <v/>
      </c>
      <c r="C262" s="2" t="str">
        <f t="array" ref="C262">IF($A262="","",IFERROR(INDEX('04_Property_Economics'!$C$5:$C$404,MATCH($A262,'04_Property_Economics'!$AX$5:$AX$404,0)),""))</f>
        <v/>
      </c>
      <c r="D262" s="24" t="str">
        <f t="array" ref="D262">IF($A262="","",IFERROR(INDEX('04_Property_Economics'!$H$5:$H$404,MATCH($A262,'04_Property_Economics'!$AX$5:$AX$404,0)),""))</f>
        <v/>
      </c>
      <c r="E262" s="25" t="str">
        <f t="array" ref="E262">IF($A262="","",IFERROR(INDEX('04_Property_Economics'!$I$5:$I$404,MATCH($A262,'04_Property_Economics'!$AX$5:$AX$404,0)),""))</f>
        <v/>
      </c>
      <c r="F262" s="25" t="str">
        <f t="array" ref="F262">IF($A262="","",IFERROR(INDEX('04_Property_Economics'!$J$5:$J$404,MATCH($A262,'04_Property_Economics'!$AX$5:$AX$404,0)),""))</f>
        <v/>
      </c>
      <c r="G262" s="26" t="str">
        <f t="array" ref="G262">IF($A262="","",IFERROR(INDEX('04_Property_Economics'!$AC$5:$AC$404,MATCH($A262,'04_Property_Economics'!$AX$5:$AX$404,0)),""))</f>
        <v/>
      </c>
      <c r="H262" s="24" t="str">
        <f t="array" ref="H262">IF($A262="","",IFERROR(INDEX('04_Property_Economics'!$AD$5:$AD$404,MATCH($A262,'04_Property_Economics'!$AX$5:$AX$404,0)),""))</f>
        <v/>
      </c>
      <c r="I262" s="24" t="str">
        <f t="array" ref="I262">IF($A262="","",IFERROR(INDEX('04_Property_Economics'!$AH$5:$AH$404,MATCH($A262,'04_Property_Economics'!$AX$5:$AX$404,0)),""))</f>
        <v/>
      </c>
      <c r="J262" s="24" t="str">
        <f t="array" ref="J262">IF($A262="","",IFERROR(INDEX('04_Property_Economics'!$AI$5:$AI$404,MATCH($A262,'04_Property_Economics'!$AX$5:$AX$404,0)),""))</f>
        <v/>
      </c>
      <c r="K262" s="24" t="str">
        <f t="array" ref="K262">IF($A262="","",IFERROR(INDEX('04_Property_Economics'!$AJ$5:$AJ$404,MATCH($A262,'04_Property_Economics'!$AX$5:$AX$404,0)),""))</f>
        <v/>
      </c>
      <c r="L262" s="24" t="str">
        <f t="array" ref="L262">IF($A262="","",IFERROR(INDEX('04_Property_Economics'!$AF$5:$AF$404,MATCH($A262,'04_Property_Economics'!$AX$5:$AX$404,0)),""))</f>
        <v/>
      </c>
      <c r="M262" s="24" t="str">
        <f t="array" ref="M262">IF($A262="","",IFERROR(INDEX('04_Property_Economics'!$U$5:$U$404,MATCH($A262,'04_Property_Economics'!$AX$5:$AX$404,0)),""))</f>
        <v/>
      </c>
      <c r="N262" s="24" t="str">
        <f t="array" ref="N262">IF($A262="","",IFERROR(INDEX('04_Property_Economics'!$W$5:$W$404,MATCH($A262,'04_Property_Economics'!$AX$5:$AX$404,0)),""))</f>
        <v/>
      </c>
      <c r="O262" s="24" t="str">
        <f t="shared" si="2"/>
        <v/>
      </c>
      <c r="P262" s="24" t="str">
        <f t="array" ref="P262">IF($A262="","",IFERROR(INDEX('04_Property_Economics'!$S$5:$S$404,MATCH($A262,'04_Property_Economics'!$AX$5:$AX$404,0)),""))</f>
        <v/>
      </c>
      <c r="Q262" s="24" t="str">
        <f t="array" ref="Q262">IF($A262="","",IFERROR(INDEX('04_Property_Economics'!$AQ$5:$AQ$404,MATCH($A262,'04_Property_Economics'!$AX$5:$AX$404,0)),""))</f>
        <v/>
      </c>
      <c r="R262" s="27" t="str">
        <f t="array" ref="R262">IF($A262="","",IFERROR(INDEX('04_Property_Economics'!$AR$5:$AR$404,MATCH($A262,'04_Property_Economics'!$AX$5:$AX$404,0)),""))</f>
        <v/>
      </c>
      <c r="S262" s="2" t="str">
        <f t="array" ref="S262">IF($A262="","",IFERROR(INDEX('04_Property_Economics'!$AS$5:$AS$404,MATCH($A262,'04_Property_Economics'!$AX$5:$AX$404,0)),""))</f>
        <v/>
      </c>
      <c r="T262" s="2" t="str">
        <f t="array" ref="T262">IF($A262="","",IFERROR(INDEX('04_Property_Economics'!$AZ$5:$AZ$404,MATCH($A262,'04_Property_Economics'!$AX$5:$AX$404,0)),""))</f>
        <v/>
      </c>
    </row>
    <row r="263" ht="15.75" customHeight="1">
      <c r="A263" s="2" t="str">
        <f t="shared" si="1"/>
        <v/>
      </c>
      <c r="B263" s="2" t="str">
        <f t="array" ref="B263">IF($A263="","",IFERROR(INDEX('04_Property_Economics'!$B$5:$B$404,MATCH($A263,'04_Property_Economics'!$AX$5:$AX$404,0)),""))</f>
        <v/>
      </c>
      <c r="C263" s="2" t="str">
        <f t="array" ref="C263">IF($A263="","",IFERROR(INDEX('04_Property_Economics'!$C$5:$C$404,MATCH($A263,'04_Property_Economics'!$AX$5:$AX$404,0)),""))</f>
        <v/>
      </c>
      <c r="D263" s="24" t="str">
        <f t="array" ref="D263">IF($A263="","",IFERROR(INDEX('04_Property_Economics'!$H$5:$H$404,MATCH($A263,'04_Property_Economics'!$AX$5:$AX$404,0)),""))</f>
        <v/>
      </c>
      <c r="E263" s="25" t="str">
        <f t="array" ref="E263">IF($A263="","",IFERROR(INDEX('04_Property_Economics'!$I$5:$I$404,MATCH($A263,'04_Property_Economics'!$AX$5:$AX$404,0)),""))</f>
        <v/>
      </c>
      <c r="F263" s="25" t="str">
        <f t="array" ref="F263">IF($A263="","",IFERROR(INDEX('04_Property_Economics'!$J$5:$J$404,MATCH($A263,'04_Property_Economics'!$AX$5:$AX$404,0)),""))</f>
        <v/>
      </c>
      <c r="G263" s="26" t="str">
        <f t="array" ref="G263">IF($A263="","",IFERROR(INDEX('04_Property_Economics'!$AC$5:$AC$404,MATCH($A263,'04_Property_Economics'!$AX$5:$AX$404,0)),""))</f>
        <v/>
      </c>
      <c r="H263" s="24" t="str">
        <f t="array" ref="H263">IF($A263="","",IFERROR(INDEX('04_Property_Economics'!$AD$5:$AD$404,MATCH($A263,'04_Property_Economics'!$AX$5:$AX$404,0)),""))</f>
        <v/>
      </c>
      <c r="I263" s="24" t="str">
        <f t="array" ref="I263">IF($A263="","",IFERROR(INDEX('04_Property_Economics'!$AH$5:$AH$404,MATCH($A263,'04_Property_Economics'!$AX$5:$AX$404,0)),""))</f>
        <v/>
      </c>
      <c r="J263" s="24" t="str">
        <f t="array" ref="J263">IF($A263="","",IFERROR(INDEX('04_Property_Economics'!$AI$5:$AI$404,MATCH($A263,'04_Property_Economics'!$AX$5:$AX$404,0)),""))</f>
        <v/>
      </c>
      <c r="K263" s="24" t="str">
        <f t="array" ref="K263">IF($A263="","",IFERROR(INDEX('04_Property_Economics'!$AJ$5:$AJ$404,MATCH($A263,'04_Property_Economics'!$AX$5:$AX$404,0)),""))</f>
        <v/>
      </c>
      <c r="L263" s="24" t="str">
        <f t="array" ref="L263">IF($A263="","",IFERROR(INDEX('04_Property_Economics'!$AF$5:$AF$404,MATCH($A263,'04_Property_Economics'!$AX$5:$AX$404,0)),""))</f>
        <v/>
      </c>
      <c r="M263" s="24" t="str">
        <f t="array" ref="M263">IF($A263="","",IFERROR(INDEX('04_Property_Economics'!$U$5:$U$404,MATCH($A263,'04_Property_Economics'!$AX$5:$AX$404,0)),""))</f>
        <v/>
      </c>
      <c r="N263" s="24" t="str">
        <f t="array" ref="N263">IF($A263="","",IFERROR(INDEX('04_Property_Economics'!$W$5:$W$404,MATCH($A263,'04_Property_Economics'!$AX$5:$AX$404,0)),""))</f>
        <v/>
      </c>
      <c r="O263" s="24" t="str">
        <f t="shared" si="2"/>
        <v/>
      </c>
      <c r="P263" s="24" t="str">
        <f t="array" ref="P263">IF($A263="","",IFERROR(INDEX('04_Property_Economics'!$S$5:$S$404,MATCH($A263,'04_Property_Economics'!$AX$5:$AX$404,0)),""))</f>
        <v/>
      </c>
      <c r="Q263" s="24" t="str">
        <f t="array" ref="Q263">IF($A263="","",IFERROR(INDEX('04_Property_Economics'!$AQ$5:$AQ$404,MATCH($A263,'04_Property_Economics'!$AX$5:$AX$404,0)),""))</f>
        <v/>
      </c>
      <c r="R263" s="27" t="str">
        <f t="array" ref="R263">IF($A263="","",IFERROR(INDEX('04_Property_Economics'!$AR$5:$AR$404,MATCH($A263,'04_Property_Economics'!$AX$5:$AX$404,0)),""))</f>
        <v/>
      </c>
      <c r="S263" s="2" t="str">
        <f t="array" ref="S263">IF($A263="","",IFERROR(INDEX('04_Property_Economics'!$AS$5:$AS$404,MATCH($A263,'04_Property_Economics'!$AX$5:$AX$404,0)),""))</f>
        <v/>
      </c>
      <c r="T263" s="2" t="str">
        <f t="array" ref="T263">IF($A263="","",IFERROR(INDEX('04_Property_Economics'!$AZ$5:$AZ$404,MATCH($A263,'04_Property_Economics'!$AX$5:$AX$404,0)),""))</f>
        <v/>
      </c>
    </row>
    <row r="264" ht="15.75" customHeight="1">
      <c r="A264" s="2" t="str">
        <f t="shared" si="1"/>
        <v/>
      </c>
      <c r="B264" s="2" t="str">
        <f t="array" ref="B264">IF($A264="","",IFERROR(INDEX('04_Property_Economics'!$B$5:$B$404,MATCH($A264,'04_Property_Economics'!$AX$5:$AX$404,0)),""))</f>
        <v/>
      </c>
      <c r="C264" s="2" t="str">
        <f t="array" ref="C264">IF($A264="","",IFERROR(INDEX('04_Property_Economics'!$C$5:$C$404,MATCH($A264,'04_Property_Economics'!$AX$5:$AX$404,0)),""))</f>
        <v/>
      </c>
      <c r="D264" s="24" t="str">
        <f t="array" ref="D264">IF($A264="","",IFERROR(INDEX('04_Property_Economics'!$H$5:$H$404,MATCH($A264,'04_Property_Economics'!$AX$5:$AX$404,0)),""))</f>
        <v/>
      </c>
      <c r="E264" s="25" t="str">
        <f t="array" ref="E264">IF($A264="","",IFERROR(INDEX('04_Property_Economics'!$I$5:$I$404,MATCH($A264,'04_Property_Economics'!$AX$5:$AX$404,0)),""))</f>
        <v/>
      </c>
      <c r="F264" s="25" t="str">
        <f t="array" ref="F264">IF($A264="","",IFERROR(INDEX('04_Property_Economics'!$J$5:$J$404,MATCH($A264,'04_Property_Economics'!$AX$5:$AX$404,0)),""))</f>
        <v/>
      </c>
      <c r="G264" s="26" t="str">
        <f t="array" ref="G264">IF($A264="","",IFERROR(INDEX('04_Property_Economics'!$AC$5:$AC$404,MATCH($A264,'04_Property_Economics'!$AX$5:$AX$404,0)),""))</f>
        <v/>
      </c>
      <c r="H264" s="24" t="str">
        <f t="array" ref="H264">IF($A264="","",IFERROR(INDEX('04_Property_Economics'!$AD$5:$AD$404,MATCH($A264,'04_Property_Economics'!$AX$5:$AX$404,0)),""))</f>
        <v/>
      </c>
      <c r="I264" s="24" t="str">
        <f t="array" ref="I264">IF($A264="","",IFERROR(INDEX('04_Property_Economics'!$AH$5:$AH$404,MATCH($A264,'04_Property_Economics'!$AX$5:$AX$404,0)),""))</f>
        <v/>
      </c>
      <c r="J264" s="24" t="str">
        <f t="array" ref="J264">IF($A264="","",IFERROR(INDEX('04_Property_Economics'!$AI$5:$AI$404,MATCH($A264,'04_Property_Economics'!$AX$5:$AX$404,0)),""))</f>
        <v/>
      </c>
      <c r="K264" s="24" t="str">
        <f t="array" ref="K264">IF($A264="","",IFERROR(INDEX('04_Property_Economics'!$AJ$5:$AJ$404,MATCH($A264,'04_Property_Economics'!$AX$5:$AX$404,0)),""))</f>
        <v/>
      </c>
      <c r="L264" s="24" t="str">
        <f t="array" ref="L264">IF($A264="","",IFERROR(INDEX('04_Property_Economics'!$AF$5:$AF$404,MATCH($A264,'04_Property_Economics'!$AX$5:$AX$404,0)),""))</f>
        <v/>
      </c>
      <c r="M264" s="24" t="str">
        <f t="array" ref="M264">IF($A264="","",IFERROR(INDEX('04_Property_Economics'!$U$5:$U$404,MATCH($A264,'04_Property_Economics'!$AX$5:$AX$404,0)),""))</f>
        <v/>
      </c>
      <c r="N264" s="24" t="str">
        <f t="array" ref="N264">IF($A264="","",IFERROR(INDEX('04_Property_Economics'!$W$5:$W$404,MATCH($A264,'04_Property_Economics'!$AX$5:$AX$404,0)),""))</f>
        <v/>
      </c>
      <c r="O264" s="24" t="str">
        <f t="shared" si="2"/>
        <v/>
      </c>
      <c r="P264" s="24" t="str">
        <f t="array" ref="P264">IF($A264="","",IFERROR(INDEX('04_Property_Economics'!$S$5:$S$404,MATCH($A264,'04_Property_Economics'!$AX$5:$AX$404,0)),""))</f>
        <v/>
      </c>
      <c r="Q264" s="24" t="str">
        <f t="array" ref="Q264">IF($A264="","",IFERROR(INDEX('04_Property_Economics'!$AQ$5:$AQ$404,MATCH($A264,'04_Property_Economics'!$AX$5:$AX$404,0)),""))</f>
        <v/>
      </c>
      <c r="R264" s="27" t="str">
        <f t="array" ref="R264">IF($A264="","",IFERROR(INDEX('04_Property_Economics'!$AR$5:$AR$404,MATCH($A264,'04_Property_Economics'!$AX$5:$AX$404,0)),""))</f>
        <v/>
      </c>
      <c r="S264" s="2" t="str">
        <f t="array" ref="S264">IF($A264="","",IFERROR(INDEX('04_Property_Economics'!$AS$5:$AS$404,MATCH($A264,'04_Property_Economics'!$AX$5:$AX$404,0)),""))</f>
        <v/>
      </c>
      <c r="T264" s="2" t="str">
        <f t="array" ref="T264">IF($A264="","",IFERROR(INDEX('04_Property_Economics'!$AZ$5:$AZ$404,MATCH($A264,'04_Property_Economics'!$AX$5:$AX$404,0)),""))</f>
        <v/>
      </c>
    </row>
    <row r="265" ht="15.75" customHeight="1">
      <c r="A265" s="2" t="str">
        <f t="shared" si="1"/>
        <v/>
      </c>
      <c r="B265" s="2" t="str">
        <f t="array" ref="B265">IF($A265="","",IFERROR(INDEX('04_Property_Economics'!$B$5:$B$404,MATCH($A265,'04_Property_Economics'!$AX$5:$AX$404,0)),""))</f>
        <v/>
      </c>
      <c r="C265" s="2" t="str">
        <f t="array" ref="C265">IF($A265="","",IFERROR(INDEX('04_Property_Economics'!$C$5:$C$404,MATCH($A265,'04_Property_Economics'!$AX$5:$AX$404,0)),""))</f>
        <v/>
      </c>
      <c r="D265" s="24" t="str">
        <f t="array" ref="D265">IF($A265="","",IFERROR(INDEX('04_Property_Economics'!$H$5:$H$404,MATCH($A265,'04_Property_Economics'!$AX$5:$AX$404,0)),""))</f>
        <v/>
      </c>
      <c r="E265" s="25" t="str">
        <f t="array" ref="E265">IF($A265="","",IFERROR(INDEX('04_Property_Economics'!$I$5:$I$404,MATCH($A265,'04_Property_Economics'!$AX$5:$AX$404,0)),""))</f>
        <v/>
      </c>
      <c r="F265" s="25" t="str">
        <f t="array" ref="F265">IF($A265="","",IFERROR(INDEX('04_Property_Economics'!$J$5:$J$404,MATCH($A265,'04_Property_Economics'!$AX$5:$AX$404,0)),""))</f>
        <v/>
      </c>
      <c r="G265" s="26" t="str">
        <f t="array" ref="G265">IF($A265="","",IFERROR(INDEX('04_Property_Economics'!$AC$5:$AC$404,MATCH($A265,'04_Property_Economics'!$AX$5:$AX$404,0)),""))</f>
        <v/>
      </c>
      <c r="H265" s="24" t="str">
        <f t="array" ref="H265">IF($A265="","",IFERROR(INDEX('04_Property_Economics'!$AD$5:$AD$404,MATCH($A265,'04_Property_Economics'!$AX$5:$AX$404,0)),""))</f>
        <v/>
      </c>
      <c r="I265" s="24" t="str">
        <f t="array" ref="I265">IF($A265="","",IFERROR(INDEX('04_Property_Economics'!$AH$5:$AH$404,MATCH($A265,'04_Property_Economics'!$AX$5:$AX$404,0)),""))</f>
        <v/>
      </c>
      <c r="J265" s="24" t="str">
        <f t="array" ref="J265">IF($A265="","",IFERROR(INDEX('04_Property_Economics'!$AI$5:$AI$404,MATCH($A265,'04_Property_Economics'!$AX$5:$AX$404,0)),""))</f>
        <v/>
      </c>
      <c r="K265" s="24" t="str">
        <f t="array" ref="K265">IF($A265="","",IFERROR(INDEX('04_Property_Economics'!$AJ$5:$AJ$404,MATCH($A265,'04_Property_Economics'!$AX$5:$AX$404,0)),""))</f>
        <v/>
      </c>
      <c r="L265" s="24" t="str">
        <f t="array" ref="L265">IF($A265="","",IFERROR(INDEX('04_Property_Economics'!$AF$5:$AF$404,MATCH($A265,'04_Property_Economics'!$AX$5:$AX$404,0)),""))</f>
        <v/>
      </c>
      <c r="M265" s="24" t="str">
        <f t="array" ref="M265">IF($A265="","",IFERROR(INDEX('04_Property_Economics'!$U$5:$U$404,MATCH($A265,'04_Property_Economics'!$AX$5:$AX$404,0)),""))</f>
        <v/>
      </c>
      <c r="N265" s="24" t="str">
        <f t="array" ref="N265">IF($A265="","",IFERROR(INDEX('04_Property_Economics'!$W$5:$W$404,MATCH($A265,'04_Property_Economics'!$AX$5:$AX$404,0)),""))</f>
        <v/>
      </c>
      <c r="O265" s="24" t="str">
        <f t="shared" si="2"/>
        <v/>
      </c>
      <c r="P265" s="24" t="str">
        <f t="array" ref="P265">IF($A265="","",IFERROR(INDEX('04_Property_Economics'!$S$5:$S$404,MATCH($A265,'04_Property_Economics'!$AX$5:$AX$404,0)),""))</f>
        <v/>
      </c>
      <c r="Q265" s="24" t="str">
        <f t="array" ref="Q265">IF($A265="","",IFERROR(INDEX('04_Property_Economics'!$AQ$5:$AQ$404,MATCH($A265,'04_Property_Economics'!$AX$5:$AX$404,0)),""))</f>
        <v/>
      </c>
      <c r="R265" s="27" t="str">
        <f t="array" ref="R265">IF($A265="","",IFERROR(INDEX('04_Property_Economics'!$AR$5:$AR$404,MATCH($A265,'04_Property_Economics'!$AX$5:$AX$404,0)),""))</f>
        <v/>
      </c>
      <c r="S265" s="2" t="str">
        <f t="array" ref="S265">IF($A265="","",IFERROR(INDEX('04_Property_Economics'!$AS$5:$AS$404,MATCH($A265,'04_Property_Economics'!$AX$5:$AX$404,0)),""))</f>
        <v/>
      </c>
      <c r="T265" s="2" t="str">
        <f t="array" ref="T265">IF($A265="","",IFERROR(INDEX('04_Property_Economics'!$AZ$5:$AZ$404,MATCH($A265,'04_Property_Economics'!$AX$5:$AX$404,0)),""))</f>
        <v/>
      </c>
    </row>
    <row r="266" ht="15.75" customHeight="1">
      <c r="A266" s="2" t="str">
        <f t="shared" si="1"/>
        <v/>
      </c>
      <c r="B266" s="2" t="str">
        <f t="array" ref="B266">IF($A266="","",IFERROR(INDEX('04_Property_Economics'!$B$5:$B$404,MATCH($A266,'04_Property_Economics'!$AX$5:$AX$404,0)),""))</f>
        <v/>
      </c>
      <c r="C266" s="2" t="str">
        <f t="array" ref="C266">IF($A266="","",IFERROR(INDEX('04_Property_Economics'!$C$5:$C$404,MATCH($A266,'04_Property_Economics'!$AX$5:$AX$404,0)),""))</f>
        <v/>
      </c>
      <c r="D266" s="24" t="str">
        <f t="array" ref="D266">IF($A266="","",IFERROR(INDEX('04_Property_Economics'!$H$5:$H$404,MATCH($A266,'04_Property_Economics'!$AX$5:$AX$404,0)),""))</f>
        <v/>
      </c>
      <c r="E266" s="25" t="str">
        <f t="array" ref="E266">IF($A266="","",IFERROR(INDEX('04_Property_Economics'!$I$5:$I$404,MATCH($A266,'04_Property_Economics'!$AX$5:$AX$404,0)),""))</f>
        <v/>
      </c>
      <c r="F266" s="25" t="str">
        <f t="array" ref="F266">IF($A266="","",IFERROR(INDEX('04_Property_Economics'!$J$5:$J$404,MATCH($A266,'04_Property_Economics'!$AX$5:$AX$404,0)),""))</f>
        <v/>
      </c>
      <c r="G266" s="26" t="str">
        <f t="array" ref="G266">IF($A266="","",IFERROR(INDEX('04_Property_Economics'!$AC$5:$AC$404,MATCH($A266,'04_Property_Economics'!$AX$5:$AX$404,0)),""))</f>
        <v/>
      </c>
      <c r="H266" s="24" t="str">
        <f t="array" ref="H266">IF($A266="","",IFERROR(INDEX('04_Property_Economics'!$AD$5:$AD$404,MATCH($A266,'04_Property_Economics'!$AX$5:$AX$404,0)),""))</f>
        <v/>
      </c>
      <c r="I266" s="24" t="str">
        <f t="array" ref="I266">IF($A266="","",IFERROR(INDEX('04_Property_Economics'!$AH$5:$AH$404,MATCH($A266,'04_Property_Economics'!$AX$5:$AX$404,0)),""))</f>
        <v/>
      </c>
      <c r="J266" s="24" t="str">
        <f t="array" ref="J266">IF($A266="","",IFERROR(INDEX('04_Property_Economics'!$AI$5:$AI$404,MATCH($A266,'04_Property_Economics'!$AX$5:$AX$404,0)),""))</f>
        <v/>
      </c>
      <c r="K266" s="24" t="str">
        <f t="array" ref="K266">IF($A266="","",IFERROR(INDEX('04_Property_Economics'!$AJ$5:$AJ$404,MATCH($A266,'04_Property_Economics'!$AX$5:$AX$404,0)),""))</f>
        <v/>
      </c>
      <c r="L266" s="24" t="str">
        <f t="array" ref="L266">IF($A266="","",IFERROR(INDEX('04_Property_Economics'!$AF$5:$AF$404,MATCH($A266,'04_Property_Economics'!$AX$5:$AX$404,0)),""))</f>
        <v/>
      </c>
      <c r="M266" s="24" t="str">
        <f t="array" ref="M266">IF($A266="","",IFERROR(INDEX('04_Property_Economics'!$U$5:$U$404,MATCH($A266,'04_Property_Economics'!$AX$5:$AX$404,0)),""))</f>
        <v/>
      </c>
      <c r="N266" s="24" t="str">
        <f t="array" ref="N266">IF($A266="","",IFERROR(INDEX('04_Property_Economics'!$W$5:$W$404,MATCH($A266,'04_Property_Economics'!$AX$5:$AX$404,0)),""))</f>
        <v/>
      </c>
      <c r="O266" s="24" t="str">
        <f t="shared" si="2"/>
        <v/>
      </c>
      <c r="P266" s="24" t="str">
        <f t="array" ref="P266">IF($A266="","",IFERROR(INDEX('04_Property_Economics'!$S$5:$S$404,MATCH($A266,'04_Property_Economics'!$AX$5:$AX$404,0)),""))</f>
        <v/>
      </c>
      <c r="Q266" s="24" t="str">
        <f t="array" ref="Q266">IF($A266="","",IFERROR(INDEX('04_Property_Economics'!$AQ$5:$AQ$404,MATCH($A266,'04_Property_Economics'!$AX$5:$AX$404,0)),""))</f>
        <v/>
      </c>
      <c r="R266" s="27" t="str">
        <f t="array" ref="R266">IF($A266="","",IFERROR(INDEX('04_Property_Economics'!$AR$5:$AR$404,MATCH($A266,'04_Property_Economics'!$AX$5:$AX$404,0)),""))</f>
        <v/>
      </c>
      <c r="S266" s="2" t="str">
        <f t="array" ref="S266">IF($A266="","",IFERROR(INDEX('04_Property_Economics'!$AS$5:$AS$404,MATCH($A266,'04_Property_Economics'!$AX$5:$AX$404,0)),""))</f>
        <v/>
      </c>
      <c r="T266" s="2" t="str">
        <f t="array" ref="T266">IF($A266="","",IFERROR(INDEX('04_Property_Economics'!$AZ$5:$AZ$404,MATCH($A266,'04_Property_Economics'!$AX$5:$AX$404,0)),""))</f>
        <v/>
      </c>
    </row>
    <row r="267" ht="15.75" customHeight="1">
      <c r="A267" s="2" t="str">
        <f t="shared" si="1"/>
        <v/>
      </c>
      <c r="B267" s="2" t="str">
        <f t="array" ref="B267">IF($A267="","",IFERROR(INDEX('04_Property_Economics'!$B$5:$B$404,MATCH($A267,'04_Property_Economics'!$AX$5:$AX$404,0)),""))</f>
        <v/>
      </c>
      <c r="C267" s="2" t="str">
        <f t="array" ref="C267">IF($A267="","",IFERROR(INDEX('04_Property_Economics'!$C$5:$C$404,MATCH($A267,'04_Property_Economics'!$AX$5:$AX$404,0)),""))</f>
        <v/>
      </c>
      <c r="D267" s="24" t="str">
        <f t="array" ref="D267">IF($A267="","",IFERROR(INDEX('04_Property_Economics'!$H$5:$H$404,MATCH($A267,'04_Property_Economics'!$AX$5:$AX$404,0)),""))</f>
        <v/>
      </c>
      <c r="E267" s="25" t="str">
        <f t="array" ref="E267">IF($A267="","",IFERROR(INDEX('04_Property_Economics'!$I$5:$I$404,MATCH($A267,'04_Property_Economics'!$AX$5:$AX$404,0)),""))</f>
        <v/>
      </c>
      <c r="F267" s="25" t="str">
        <f t="array" ref="F267">IF($A267="","",IFERROR(INDEX('04_Property_Economics'!$J$5:$J$404,MATCH($A267,'04_Property_Economics'!$AX$5:$AX$404,0)),""))</f>
        <v/>
      </c>
      <c r="G267" s="26" t="str">
        <f t="array" ref="G267">IF($A267="","",IFERROR(INDEX('04_Property_Economics'!$AC$5:$AC$404,MATCH($A267,'04_Property_Economics'!$AX$5:$AX$404,0)),""))</f>
        <v/>
      </c>
      <c r="H267" s="24" t="str">
        <f t="array" ref="H267">IF($A267="","",IFERROR(INDEX('04_Property_Economics'!$AD$5:$AD$404,MATCH($A267,'04_Property_Economics'!$AX$5:$AX$404,0)),""))</f>
        <v/>
      </c>
      <c r="I267" s="24" t="str">
        <f t="array" ref="I267">IF($A267="","",IFERROR(INDEX('04_Property_Economics'!$AH$5:$AH$404,MATCH($A267,'04_Property_Economics'!$AX$5:$AX$404,0)),""))</f>
        <v/>
      </c>
      <c r="J267" s="24" t="str">
        <f t="array" ref="J267">IF($A267="","",IFERROR(INDEX('04_Property_Economics'!$AI$5:$AI$404,MATCH($A267,'04_Property_Economics'!$AX$5:$AX$404,0)),""))</f>
        <v/>
      </c>
      <c r="K267" s="24" t="str">
        <f t="array" ref="K267">IF($A267="","",IFERROR(INDEX('04_Property_Economics'!$AJ$5:$AJ$404,MATCH($A267,'04_Property_Economics'!$AX$5:$AX$404,0)),""))</f>
        <v/>
      </c>
      <c r="L267" s="24" t="str">
        <f t="array" ref="L267">IF($A267="","",IFERROR(INDEX('04_Property_Economics'!$AF$5:$AF$404,MATCH($A267,'04_Property_Economics'!$AX$5:$AX$404,0)),""))</f>
        <v/>
      </c>
      <c r="M267" s="24" t="str">
        <f t="array" ref="M267">IF($A267="","",IFERROR(INDEX('04_Property_Economics'!$U$5:$U$404,MATCH($A267,'04_Property_Economics'!$AX$5:$AX$404,0)),""))</f>
        <v/>
      </c>
      <c r="N267" s="24" t="str">
        <f t="array" ref="N267">IF($A267="","",IFERROR(INDEX('04_Property_Economics'!$W$5:$W$404,MATCH($A267,'04_Property_Economics'!$AX$5:$AX$404,0)),""))</f>
        <v/>
      </c>
      <c r="O267" s="24" t="str">
        <f t="shared" si="2"/>
        <v/>
      </c>
      <c r="P267" s="24" t="str">
        <f t="array" ref="P267">IF($A267="","",IFERROR(INDEX('04_Property_Economics'!$S$5:$S$404,MATCH($A267,'04_Property_Economics'!$AX$5:$AX$404,0)),""))</f>
        <v/>
      </c>
      <c r="Q267" s="24" t="str">
        <f t="array" ref="Q267">IF($A267="","",IFERROR(INDEX('04_Property_Economics'!$AQ$5:$AQ$404,MATCH($A267,'04_Property_Economics'!$AX$5:$AX$404,0)),""))</f>
        <v/>
      </c>
      <c r="R267" s="27" t="str">
        <f t="array" ref="R267">IF($A267="","",IFERROR(INDEX('04_Property_Economics'!$AR$5:$AR$404,MATCH($A267,'04_Property_Economics'!$AX$5:$AX$404,0)),""))</f>
        <v/>
      </c>
      <c r="S267" s="2" t="str">
        <f t="array" ref="S267">IF($A267="","",IFERROR(INDEX('04_Property_Economics'!$AS$5:$AS$404,MATCH($A267,'04_Property_Economics'!$AX$5:$AX$404,0)),""))</f>
        <v/>
      </c>
      <c r="T267" s="2" t="str">
        <f t="array" ref="T267">IF($A267="","",IFERROR(INDEX('04_Property_Economics'!$AZ$5:$AZ$404,MATCH($A267,'04_Property_Economics'!$AX$5:$AX$404,0)),""))</f>
        <v/>
      </c>
    </row>
    <row r="268" ht="15.75" customHeight="1">
      <c r="A268" s="2" t="str">
        <f t="shared" si="1"/>
        <v/>
      </c>
      <c r="B268" s="2" t="str">
        <f t="array" ref="B268">IF($A268="","",IFERROR(INDEX('04_Property_Economics'!$B$5:$B$404,MATCH($A268,'04_Property_Economics'!$AX$5:$AX$404,0)),""))</f>
        <v/>
      </c>
      <c r="C268" s="2" t="str">
        <f t="array" ref="C268">IF($A268="","",IFERROR(INDEX('04_Property_Economics'!$C$5:$C$404,MATCH($A268,'04_Property_Economics'!$AX$5:$AX$404,0)),""))</f>
        <v/>
      </c>
      <c r="D268" s="24" t="str">
        <f t="array" ref="D268">IF($A268="","",IFERROR(INDEX('04_Property_Economics'!$H$5:$H$404,MATCH($A268,'04_Property_Economics'!$AX$5:$AX$404,0)),""))</f>
        <v/>
      </c>
      <c r="E268" s="25" t="str">
        <f t="array" ref="E268">IF($A268="","",IFERROR(INDEX('04_Property_Economics'!$I$5:$I$404,MATCH($A268,'04_Property_Economics'!$AX$5:$AX$404,0)),""))</f>
        <v/>
      </c>
      <c r="F268" s="25" t="str">
        <f t="array" ref="F268">IF($A268="","",IFERROR(INDEX('04_Property_Economics'!$J$5:$J$404,MATCH($A268,'04_Property_Economics'!$AX$5:$AX$404,0)),""))</f>
        <v/>
      </c>
      <c r="G268" s="26" t="str">
        <f t="array" ref="G268">IF($A268="","",IFERROR(INDEX('04_Property_Economics'!$AC$5:$AC$404,MATCH($A268,'04_Property_Economics'!$AX$5:$AX$404,0)),""))</f>
        <v/>
      </c>
      <c r="H268" s="24" t="str">
        <f t="array" ref="H268">IF($A268="","",IFERROR(INDEX('04_Property_Economics'!$AD$5:$AD$404,MATCH($A268,'04_Property_Economics'!$AX$5:$AX$404,0)),""))</f>
        <v/>
      </c>
      <c r="I268" s="24" t="str">
        <f t="array" ref="I268">IF($A268="","",IFERROR(INDEX('04_Property_Economics'!$AH$5:$AH$404,MATCH($A268,'04_Property_Economics'!$AX$5:$AX$404,0)),""))</f>
        <v/>
      </c>
      <c r="J268" s="24" t="str">
        <f t="array" ref="J268">IF($A268="","",IFERROR(INDEX('04_Property_Economics'!$AI$5:$AI$404,MATCH($A268,'04_Property_Economics'!$AX$5:$AX$404,0)),""))</f>
        <v/>
      </c>
      <c r="K268" s="24" t="str">
        <f t="array" ref="K268">IF($A268="","",IFERROR(INDEX('04_Property_Economics'!$AJ$5:$AJ$404,MATCH($A268,'04_Property_Economics'!$AX$5:$AX$404,0)),""))</f>
        <v/>
      </c>
      <c r="L268" s="24" t="str">
        <f t="array" ref="L268">IF($A268="","",IFERROR(INDEX('04_Property_Economics'!$AF$5:$AF$404,MATCH($A268,'04_Property_Economics'!$AX$5:$AX$404,0)),""))</f>
        <v/>
      </c>
      <c r="M268" s="24" t="str">
        <f t="array" ref="M268">IF($A268="","",IFERROR(INDEX('04_Property_Economics'!$U$5:$U$404,MATCH($A268,'04_Property_Economics'!$AX$5:$AX$404,0)),""))</f>
        <v/>
      </c>
      <c r="N268" s="24" t="str">
        <f t="array" ref="N268">IF($A268="","",IFERROR(INDEX('04_Property_Economics'!$W$5:$W$404,MATCH($A268,'04_Property_Economics'!$AX$5:$AX$404,0)),""))</f>
        <v/>
      </c>
      <c r="O268" s="24" t="str">
        <f t="shared" si="2"/>
        <v/>
      </c>
      <c r="P268" s="24" t="str">
        <f t="array" ref="P268">IF($A268="","",IFERROR(INDEX('04_Property_Economics'!$S$5:$S$404,MATCH($A268,'04_Property_Economics'!$AX$5:$AX$404,0)),""))</f>
        <v/>
      </c>
      <c r="Q268" s="24" t="str">
        <f t="array" ref="Q268">IF($A268="","",IFERROR(INDEX('04_Property_Economics'!$AQ$5:$AQ$404,MATCH($A268,'04_Property_Economics'!$AX$5:$AX$404,0)),""))</f>
        <v/>
      </c>
      <c r="R268" s="27" t="str">
        <f t="array" ref="R268">IF($A268="","",IFERROR(INDEX('04_Property_Economics'!$AR$5:$AR$404,MATCH($A268,'04_Property_Economics'!$AX$5:$AX$404,0)),""))</f>
        <v/>
      </c>
      <c r="S268" s="2" t="str">
        <f t="array" ref="S268">IF($A268="","",IFERROR(INDEX('04_Property_Economics'!$AS$5:$AS$404,MATCH($A268,'04_Property_Economics'!$AX$5:$AX$404,0)),""))</f>
        <v/>
      </c>
      <c r="T268" s="2" t="str">
        <f t="array" ref="T268">IF($A268="","",IFERROR(INDEX('04_Property_Economics'!$AZ$5:$AZ$404,MATCH($A268,'04_Property_Economics'!$AX$5:$AX$404,0)),""))</f>
        <v/>
      </c>
    </row>
    <row r="269" ht="15.75" customHeight="1">
      <c r="A269" s="2" t="str">
        <f t="shared" si="1"/>
        <v/>
      </c>
      <c r="B269" s="2" t="str">
        <f t="array" ref="B269">IF($A269="","",IFERROR(INDEX('04_Property_Economics'!$B$5:$B$404,MATCH($A269,'04_Property_Economics'!$AX$5:$AX$404,0)),""))</f>
        <v/>
      </c>
      <c r="C269" s="2" t="str">
        <f t="array" ref="C269">IF($A269="","",IFERROR(INDEX('04_Property_Economics'!$C$5:$C$404,MATCH($A269,'04_Property_Economics'!$AX$5:$AX$404,0)),""))</f>
        <v/>
      </c>
      <c r="D269" s="24" t="str">
        <f t="array" ref="D269">IF($A269="","",IFERROR(INDEX('04_Property_Economics'!$H$5:$H$404,MATCH($A269,'04_Property_Economics'!$AX$5:$AX$404,0)),""))</f>
        <v/>
      </c>
      <c r="E269" s="25" t="str">
        <f t="array" ref="E269">IF($A269="","",IFERROR(INDEX('04_Property_Economics'!$I$5:$I$404,MATCH($A269,'04_Property_Economics'!$AX$5:$AX$404,0)),""))</f>
        <v/>
      </c>
      <c r="F269" s="25" t="str">
        <f t="array" ref="F269">IF($A269="","",IFERROR(INDEX('04_Property_Economics'!$J$5:$J$404,MATCH($A269,'04_Property_Economics'!$AX$5:$AX$404,0)),""))</f>
        <v/>
      </c>
      <c r="G269" s="26" t="str">
        <f t="array" ref="G269">IF($A269="","",IFERROR(INDEX('04_Property_Economics'!$AC$5:$AC$404,MATCH($A269,'04_Property_Economics'!$AX$5:$AX$404,0)),""))</f>
        <v/>
      </c>
      <c r="H269" s="24" t="str">
        <f t="array" ref="H269">IF($A269="","",IFERROR(INDEX('04_Property_Economics'!$AD$5:$AD$404,MATCH($A269,'04_Property_Economics'!$AX$5:$AX$404,0)),""))</f>
        <v/>
      </c>
      <c r="I269" s="24" t="str">
        <f t="array" ref="I269">IF($A269="","",IFERROR(INDEX('04_Property_Economics'!$AH$5:$AH$404,MATCH($A269,'04_Property_Economics'!$AX$5:$AX$404,0)),""))</f>
        <v/>
      </c>
      <c r="J269" s="24" t="str">
        <f t="array" ref="J269">IF($A269="","",IFERROR(INDEX('04_Property_Economics'!$AI$5:$AI$404,MATCH($A269,'04_Property_Economics'!$AX$5:$AX$404,0)),""))</f>
        <v/>
      </c>
      <c r="K269" s="24" t="str">
        <f t="array" ref="K269">IF($A269="","",IFERROR(INDEX('04_Property_Economics'!$AJ$5:$AJ$404,MATCH($A269,'04_Property_Economics'!$AX$5:$AX$404,0)),""))</f>
        <v/>
      </c>
      <c r="L269" s="24" t="str">
        <f t="array" ref="L269">IF($A269="","",IFERROR(INDEX('04_Property_Economics'!$AF$5:$AF$404,MATCH($A269,'04_Property_Economics'!$AX$5:$AX$404,0)),""))</f>
        <v/>
      </c>
      <c r="M269" s="24" t="str">
        <f t="array" ref="M269">IF($A269="","",IFERROR(INDEX('04_Property_Economics'!$U$5:$U$404,MATCH($A269,'04_Property_Economics'!$AX$5:$AX$404,0)),""))</f>
        <v/>
      </c>
      <c r="N269" s="24" t="str">
        <f t="array" ref="N269">IF($A269="","",IFERROR(INDEX('04_Property_Economics'!$W$5:$W$404,MATCH($A269,'04_Property_Economics'!$AX$5:$AX$404,0)),""))</f>
        <v/>
      </c>
      <c r="O269" s="24" t="str">
        <f t="shared" si="2"/>
        <v/>
      </c>
      <c r="P269" s="24" t="str">
        <f t="array" ref="P269">IF($A269="","",IFERROR(INDEX('04_Property_Economics'!$S$5:$S$404,MATCH($A269,'04_Property_Economics'!$AX$5:$AX$404,0)),""))</f>
        <v/>
      </c>
      <c r="Q269" s="24" t="str">
        <f t="array" ref="Q269">IF($A269="","",IFERROR(INDEX('04_Property_Economics'!$AQ$5:$AQ$404,MATCH($A269,'04_Property_Economics'!$AX$5:$AX$404,0)),""))</f>
        <v/>
      </c>
      <c r="R269" s="27" t="str">
        <f t="array" ref="R269">IF($A269="","",IFERROR(INDEX('04_Property_Economics'!$AR$5:$AR$404,MATCH($A269,'04_Property_Economics'!$AX$5:$AX$404,0)),""))</f>
        <v/>
      </c>
      <c r="S269" s="2" t="str">
        <f t="array" ref="S269">IF($A269="","",IFERROR(INDEX('04_Property_Economics'!$AS$5:$AS$404,MATCH($A269,'04_Property_Economics'!$AX$5:$AX$404,0)),""))</f>
        <v/>
      </c>
      <c r="T269" s="2" t="str">
        <f t="array" ref="T269">IF($A269="","",IFERROR(INDEX('04_Property_Economics'!$AZ$5:$AZ$404,MATCH($A269,'04_Property_Economics'!$AX$5:$AX$404,0)),""))</f>
        <v/>
      </c>
    </row>
    <row r="270" ht="15.75" customHeight="1">
      <c r="A270" s="2" t="str">
        <f t="shared" si="1"/>
        <v/>
      </c>
      <c r="B270" s="2" t="str">
        <f t="array" ref="B270">IF($A270="","",IFERROR(INDEX('04_Property_Economics'!$B$5:$B$404,MATCH($A270,'04_Property_Economics'!$AX$5:$AX$404,0)),""))</f>
        <v/>
      </c>
      <c r="C270" s="2" t="str">
        <f t="array" ref="C270">IF($A270="","",IFERROR(INDEX('04_Property_Economics'!$C$5:$C$404,MATCH($A270,'04_Property_Economics'!$AX$5:$AX$404,0)),""))</f>
        <v/>
      </c>
      <c r="D270" s="24" t="str">
        <f t="array" ref="D270">IF($A270="","",IFERROR(INDEX('04_Property_Economics'!$H$5:$H$404,MATCH($A270,'04_Property_Economics'!$AX$5:$AX$404,0)),""))</f>
        <v/>
      </c>
      <c r="E270" s="25" t="str">
        <f t="array" ref="E270">IF($A270="","",IFERROR(INDEX('04_Property_Economics'!$I$5:$I$404,MATCH($A270,'04_Property_Economics'!$AX$5:$AX$404,0)),""))</f>
        <v/>
      </c>
      <c r="F270" s="25" t="str">
        <f t="array" ref="F270">IF($A270="","",IFERROR(INDEX('04_Property_Economics'!$J$5:$J$404,MATCH($A270,'04_Property_Economics'!$AX$5:$AX$404,0)),""))</f>
        <v/>
      </c>
      <c r="G270" s="26" t="str">
        <f t="array" ref="G270">IF($A270="","",IFERROR(INDEX('04_Property_Economics'!$AC$5:$AC$404,MATCH($A270,'04_Property_Economics'!$AX$5:$AX$404,0)),""))</f>
        <v/>
      </c>
      <c r="H270" s="24" t="str">
        <f t="array" ref="H270">IF($A270="","",IFERROR(INDEX('04_Property_Economics'!$AD$5:$AD$404,MATCH($A270,'04_Property_Economics'!$AX$5:$AX$404,0)),""))</f>
        <v/>
      </c>
      <c r="I270" s="24" t="str">
        <f t="array" ref="I270">IF($A270="","",IFERROR(INDEX('04_Property_Economics'!$AH$5:$AH$404,MATCH($A270,'04_Property_Economics'!$AX$5:$AX$404,0)),""))</f>
        <v/>
      </c>
      <c r="J270" s="24" t="str">
        <f t="array" ref="J270">IF($A270="","",IFERROR(INDEX('04_Property_Economics'!$AI$5:$AI$404,MATCH($A270,'04_Property_Economics'!$AX$5:$AX$404,0)),""))</f>
        <v/>
      </c>
      <c r="K270" s="24" t="str">
        <f t="array" ref="K270">IF($A270="","",IFERROR(INDEX('04_Property_Economics'!$AJ$5:$AJ$404,MATCH($A270,'04_Property_Economics'!$AX$5:$AX$404,0)),""))</f>
        <v/>
      </c>
      <c r="L270" s="24" t="str">
        <f t="array" ref="L270">IF($A270="","",IFERROR(INDEX('04_Property_Economics'!$AF$5:$AF$404,MATCH($A270,'04_Property_Economics'!$AX$5:$AX$404,0)),""))</f>
        <v/>
      </c>
      <c r="M270" s="24" t="str">
        <f t="array" ref="M270">IF($A270="","",IFERROR(INDEX('04_Property_Economics'!$U$5:$U$404,MATCH($A270,'04_Property_Economics'!$AX$5:$AX$404,0)),""))</f>
        <v/>
      </c>
      <c r="N270" s="24" t="str">
        <f t="array" ref="N270">IF($A270="","",IFERROR(INDEX('04_Property_Economics'!$W$5:$W$404,MATCH($A270,'04_Property_Economics'!$AX$5:$AX$404,0)),""))</f>
        <v/>
      </c>
      <c r="O270" s="24" t="str">
        <f t="shared" si="2"/>
        <v/>
      </c>
      <c r="P270" s="24" t="str">
        <f t="array" ref="P270">IF($A270="","",IFERROR(INDEX('04_Property_Economics'!$S$5:$S$404,MATCH($A270,'04_Property_Economics'!$AX$5:$AX$404,0)),""))</f>
        <v/>
      </c>
      <c r="Q270" s="24" t="str">
        <f t="array" ref="Q270">IF($A270="","",IFERROR(INDEX('04_Property_Economics'!$AQ$5:$AQ$404,MATCH($A270,'04_Property_Economics'!$AX$5:$AX$404,0)),""))</f>
        <v/>
      </c>
      <c r="R270" s="27" t="str">
        <f t="array" ref="R270">IF($A270="","",IFERROR(INDEX('04_Property_Economics'!$AR$5:$AR$404,MATCH($A270,'04_Property_Economics'!$AX$5:$AX$404,0)),""))</f>
        <v/>
      </c>
      <c r="S270" s="2" t="str">
        <f t="array" ref="S270">IF($A270="","",IFERROR(INDEX('04_Property_Economics'!$AS$5:$AS$404,MATCH($A270,'04_Property_Economics'!$AX$5:$AX$404,0)),""))</f>
        <v/>
      </c>
      <c r="T270" s="2" t="str">
        <f t="array" ref="T270">IF($A270="","",IFERROR(INDEX('04_Property_Economics'!$AZ$5:$AZ$404,MATCH($A270,'04_Property_Economics'!$AX$5:$AX$404,0)),""))</f>
        <v/>
      </c>
    </row>
    <row r="271" ht="15.75" customHeight="1">
      <c r="A271" s="2" t="str">
        <f t="shared" si="1"/>
        <v/>
      </c>
      <c r="B271" s="2" t="str">
        <f t="array" ref="B271">IF($A271="","",IFERROR(INDEX('04_Property_Economics'!$B$5:$B$404,MATCH($A271,'04_Property_Economics'!$AX$5:$AX$404,0)),""))</f>
        <v/>
      </c>
      <c r="C271" s="2" t="str">
        <f t="array" ref="C271">IF($A271="","",IFERROR(INDEX('04_Property_Economics'!$C$5:$C$404,MATCH($A271,'04_Property_Economics'!$AX$5:$AX$404,0)),""))</f>
        <v/>
      </c>
      <c r="D271" s="24" t="str">
        <f t="array" ref="D271">IF($A271="","",IFERROR(INDEX('04_Property_Economics'!$H$5:$H$404,MATCH($A271,'04_Property_Economics'!$AX$5:$AX$404,0)),""))</f>
        <v/>
      </c>
      <c r="E271" s="25" t="str">
        <f t="array" ref="E271">IF($A271="","",IFERROR(INDEX('04_Property_Economics'!$I$5:$I$404,MATCH($A271,'04_Property_Economics'!$AX$5:$AX$404,0)),""))</f>
        <v/>
      </c>
      <c r="F271" s="25" t="str">
        <f t="array" ref="F271">IF($A271="","",IFERROR(INDEX('04_Property_Economics'!$J$5:$J$404,MATCH($A271,'04_Property_Economics'!$AX$5:$AX$404,0)),""))</f>
        <v/>
      </c>
      <c r="G271" s="26" t="str">
        <f t="array" ref="G271">IF($A271="","",IFERROR(INDEX('04_Property_Economics'!$AC$5:$AC$404,MATCH($A271,'04_Property_Economics'!$AX$5:$AX$404,0)),""))</f>
        <v/>
      </c>
      <c r="H271" s="24" t="str">
        <f t="array" ref="H271">IF($A271="","",IFERROR(INDEX('04_Property_Economics'!$AD$5:$AD$404,MATCH($A271,'04_Property_Economics'!$AX$5:$AX$404,0)),""))</f>
        <v/>
      </c>
      <c r="I271" s="24" t="str">
        <f t="array" ref="I271">IF($A271="","",IFERROR(INDEX('04_Property_Economics'!$AH$5:$AH$404,MATCH($A271,'04_Property_Economics'!$AX$5:$AX$404,0)),""))</f>
        <v/>
      </c>
      <c r="J271" s="24" t="str">
        <f t="array" ref="J271">IF($A271="","",IFERROR(INDEX('04_Property_Economics'!$AI$5:$AI$404,MATCH($A271,'04_Property_Economics'!$AX$5:$AX$404,0)),""))</f>
        <v/>
      </c>
      <c r="K271" s="24" t="str">
        <f t="array" ref="K271">IF($A271="","",IFERROR(INDEX('04_Property_Economics'!$AJ$5:$AJ$404,MATCH($A271,'04_Property_Economics'!$AX$5:$AX$404,0)),""))</f>
        <v/>
      </c>
      <c r="L271" s="24" t="str">
        <f t="array" ref="L271">IF($A271="","",IFERROR(INDEX('04_Property_Economics'!$AF$5:$AF$404,MATCH($A271,'04_Property_Economics'!$AX$5:$AX$404,0)),""))</f>
        <v/>
      </c>
      <c r="M271" s="24" t="str">
        <f t="array" ref="M271">IF($A271="","",IFERROR(INDEX('04_Property_Economics'!$U$5:$U$404,MATCH($A271,'04_Property_Economics'!$AX$5:$AX$404,0)),""))</f>
        <v/>
      </c>
      <c r="N271" s="24" t="str">
        <f t="array" ref="N271">IF($A271="","",IFERROR(INDEX('04_Property_Economics'!$W$5:$W$404,MATCH($A271,'04_Property_Economics'!$AX$5:$AX$404,0)),""))</f>
        <v/>
      </c>
      <c r="O271" s="24" t="str">
        <f t="shared" si="2"/>
        <v/>
      </c>
      <c r="P271" s="24" t="str">
        <f t="array" ref="P271">IF($A271="","",IFERROR(INDEX('04_Property_Economics'!$S$5:$S$404,MATCH($A271,'04_Property_Economics'!$AX$5:$AX$404,0)),""))</f>
        <v/>
      </c>
      <c r="Q271" s="24" t="str">
        <f t="array" ref="Q271">IF($A271="","",IFERROR(INDEX('04_Property_Economics'!$AQ$5:$AQ$404,MATCH($A271,'04_Property_Economics'!$AX$5:$AX$404,0)),""))</f>
        <v/>
      </c>
      <c r="R271" s="27" t="str">
        <f t="array" ref="R271">IF($A271="","",IFERROR(INDEX('04_Property_Economics'!$AR$5:$AR$404,MATCH($A271,'04_Property_Economics'!$AX$5:$AX$404,0)),""))</f>
        <v/>
      </c>
      <c r="S271" s="2" t="str">
        <f t="array" ref="S271">IF($A271="","",IFERROR(INDEX('04_Property_Economics'!$AS$5:$AS$404,MATCH($A271,'04_Property_Economics'!$AX$5:$AX$404,0)),""))</f>
        <v/>
      </c>
      <c r="T271" s="2" t="str">
        <f t="array" ref="T271">IF($A271="","",IFERROR(INDEX('04_Property_Economics'!$AZ$5:$AZ$404,MATCH($A271,'04_Property_Economics'!$AX$5:$AX$404,0)),""))</f>
        <v/>
      </c>
    </row>
    <row r="272" ht="15.75" customHeight="1">
      <c r="A272" s="2" t="str">
        <f t="shared" si="1"/>
        <v/>
      </c>
      <c r="B272" s="2" t="str">
        <f t="array" ref="B272">IF($A272="","",IFERROR(INDEX('04_Property_Economics'!$B$5:$B$404,MATCH($A272,'04_Property_Economics'!$AX$5:$AX$404,0)),""))</f>
        <v/>
      </c>
      <c r="C272" s="2" t="str">
        <f t="array" ref="C272">IF($A272="","",IFERROR(INDEX('04_Property_Economics'!$C$5:$C$404,MATCH($A272,'04_Property_Economics'!$AX$5:$AX$404,0)),""))</f>
        <v/>
      </c>
      <c r="D272" s="24" t="str">
        <f t="array" ref="D272">IF($A272="","",IFERROR(INDEX('04_Property_Economics'!$H$5:$H$404,MATCH($A272,'04_Property_Economics'!$AX$5:$AX$404,0)),""))</f>
        <v/>
      </c>
      <c r="E272" s="25" t="str">
        <f t="array" ref="E272">IF($A272="","",IFERROR(INDEX('04_Property_Economics'!$I$5:$I$404,MATCH($A272,'04_Property_Economics'!$AX$5:$AX$404,0)),""))</f>
        <v/>
      </c>
      <c r="F272" s="25" t="str">
        <f t="array" ref="F272">IF($A272="","",IFERROR(INDEX('04_Property_Economics'!$J$5:$J$404,MATCH($A272,'04_Property_Economics'!$AX$5:$AX$404,0)),""))</f>
        <v/>
      </c>
      <c r="G272" s="26" t="str">
        <f t="array" ref="G272">IF($A272="","",IFERROR(INDEX('04_Property_Economics'!$AC$5:$AC$404,MATCH($A272,'04_Property_Economics'!$AX$5:$AX$404,0)),""))</f>
        <v/>
      </c>
      <c r="H272" s="24" t="str">
        <f t="array" ref="H272">IF($A272="","",IFERROR(INDEX('04_Property_Economics'!$AD$5:$AD$404,MATCH($A272,'04_Property_Economics'!$AX$5:$AX$404,0)),""))</f>
        <v/>
      </c>
      <c r="I272" s="24" t="str">
        <f t="array" ref="I272">IF($A272="","",IFERROR(INDEX('04_Property_Economics'!$AH$5:$AH$404,MATCH($A272,'04_Property_Economics'!$AX$5:$AX$404,0)),""))</f>
        <v/>
      </c>
      <c r="J272" s="24" t="str">
        <f t="array" ref="J272">IF($A272="","",IFERROR(INDEX('04_Property_Economics'!$AI$5:$AI$404,MATCH($A272,'04_Property_Economics'!$AX$5:$AX$404,0)),""))</f>
        <v/>
      </c>
      <c r="K272" s="24" t="str">
        <f t="array" ref="K272">IF($A272="","",IFERROR(INDEX('04_Property_Economics'!$AJ$5:$AJ$404,MATCH($A272,'04_Property_Economics'!$AX$5:$AX$404,0)),""))</f>
        <v/>
      </c>
      <c r="L272" s="24" t="str">
        <f t="array" ref="L272">IF($A272="","",IFERROR(INDEX('04_Property_Economics'!$AF$5:$AF$404,MATCH($A272,'04_Property_Economics'!$AX$5:$AX$404,0)),""))</f>
        <v/>
      </c>
      <c r="M272" s="24" t="str">
        <f t="array" ref="M272">IF($A272="","",IFERROR(INDEX('04_Property_Economics'!$U$5:$U$404,MATCH($A272,'04_Property_Economics'!$AX$5:$AX$404,0)),""))</f>
        <v/>
      </c>
      <c r="N272" s="24" t="str">
        <f t="array" ref="N272">IF($A272="","",IFERROR(INDEX('04_Property_Economics'!$W$5:$W$404,MATCH($A272,'04_Property_Economics'!$AX$5:$AX$404,0)),""))</f>
        <v/>
      </c>
      <c r="O272" s="24" t="str">
        <f t="shared" si="2"/>
        <v/>
      </c>
      <c r="P272" s="24" t="str">
        <f t="array" ref="P272">IF($A272="","",IFERROR(INDEX('04_Property_Economics'!$S$5:$S$404,MATCH($A272,'04_Property_Economics'!$AX$5:$AX$404,0)),""))</f>
        <v/>
      </c>
      <c r="Q272" s="24" t="str">
        <f t="array" ref="Q272">IF($A272="","",IFERROR(INDEX('04_Property_Economics'!$AQ$5:$AQ$404,MATCH($A272,'04_Property_Economics'!$AX$5:$AX$404,0)),""))</f>
        <v/>
      </c>
      <c r="R272" s="27" t="str">
        <f t="array" ref="R272">IF($A272="","",IFERROR(INDEX('04_Property_Economics'!$AR$5:$AR$404,MATCH($A272,'04_Property_Economics'!$AX$5:$AX$404,0)),""))</f>
        <v/>
      </c>
      <c r="S272" s="2" t="str">
        <f t="array" ref="S272">IF($A272="","",IFERROR(INDEX('04_Property_Economics'!$AS$5:$AS$404,MATCH($A272,'04_Property_Economics'!$AX$5:$AX$404,0)),""))</f>
        <v/>
      </c>
      <c r="T272" s="2" t="str">
        <f t="array" ref="T272">IF($A272="","",IFERROR(INDEX('04_Property_Economics'!$AZ$5:$AZ$404,MATCH($A272,'04_Property_Economics'!$AX$5:$AX$404,0)),""))</f>
        <v/>
      </c>
    </row>
    <row r="273" ht="15.75" customHeight="1">
      <c r="A273" s="2" t="str">
        <f t="shared" si="1"/>
        <v/>
      </c>
      <c r="B273" s="2" t="str">
        <f t="array" ref="B273">IF($A273="","",IFERROR(INDEX('04_Property_Economics'!$B$5:$B$404,MATCH($A273,'04_Property_Economics'!$AX$5:$AX$404,0)),""))</f>
        <v/>
      </c>
      <c r="C273" s="2" t="str">
        <f t="array" ref="C273">IF($A273="","",IFERROR(INDEX('04_Property_Economics'!$C$5:$C$404,MATCH($A273,'04_Property_Economics'!$AX$5:$AX$404,0)),""))</f>
        <v/>
      </c>
      <c r="D273" s="24" t="str">
        <f t="array" ref="D273">IF($A273="","",IFERROR(INDEX('04_Property_Economics'!$H$5:$H$404,MATCH($A273,'04_Property_Economics'!$AX$5:$AX$404,0)),""))</f>
        <v/>
      </c>
      <c r="E273" s="25" t="str">
        <f t="array" ref="E273">IF($A273="","",IFERROR(INDEX('04_Property_Economics'!$I$5:$I$404,MATCH($A273,'04_Property_Economics'!$AX$5:$AX$404,0)),""))</f>
        <v/>
      </c>
      <c r="F273" s="25" t="str">
        <f t="array" ref="F273">IF($A273="","",IFERROR(INDEX('04_Property_Economics'!$J$5:$J$404,MATCH($A273,'04_Property_Economics'!$AX$5:$AX$404,0)),""))</f>
        <v/>
      </c>
      <c r="G273" s="26" t="str">
        <f t="array" ref="G273">IF($A273="","",IFERROR(INDEX('04_Property_Economics'!$AC$5:$AC$404,MATCH($A273,'04_Property_Economics'!$AX$5:$AX$404,0)),""))</f>
        <v/>
      </c>
      <c r="H273" s="24" t="str">
        <f t="array" ref="H273">IF($A273="","",IFERROR(INDEX('04_Property_Economics'!$AD$5:$AD$404,MATCH($A273,'04_Property_Economics'!$AX$5:$AX$404,0)),""))</f>
        <v/>
      </c>
      <c r="I273" s="24" t="str">
        <f t="array" ref="I273">IF($A273="","",IFERROR(INDEX('04_Property_Economics'!$AH$5:$AH$404,MATCH($A273,'04_Property_Economics'!$AX$5:$AX$404,0)),""))</f>
        <v/>
      </c>
      <c r="J273" s="24" t="str">
        <f t="array" ref="J273">IF($A273="","",IFERROR(INDEX('04_Property_Economics'!$AI$5:$AI$404,MATCH($A273,'04_Property_Economics'!$AX$5:$AX$404,0)),""))</f>
        <v/>
      </c>
      <c r="K273" s="24" t="str">
        <f t="array" ref="K273">IF($A273="","",IFERROR(INDEX('04_Property_Economics'!$AJ$5:$AJ$404,MATCH($A273,'04_Property_Economics'!$AX$5:$AX$404,0)),""))</f>
        <v/>
      </c>
      <c r="L273" s="24" t="str">
        <f t="array" ref="L273">IF($A273="","",IFERROR(INDEX('04_Property_Economics'!$AF$5:$AF$404,MATCH($A273,'04_Property_Economics'!$AX$5:$AX$404,0)),""))</f>
        <v/>
      </c>
      <c r="M273" s="24" t="str">
        <f t="array" ref="M273">IF($A273="","",IFERROR(INDEX('04_Property_Economics'!$U$5:$U$404,MATCH($A273,'04_Property_Economics'!$AX$5:$AX$404,0)),""))</f>
        <v/>
      </c>
      <c r="N273" s="24" t="str">
        <f t="array" ref="N273">IF($A273="","",IFERROR(INDEX('04_Property_Economics'!$W$5:$W$404,MATCH($A273,'04_Property_Economics'!$AX$5:$AX$404,0)),""))</f>
        <v/>
      </c>
      <c r="O273" s="24" t="str">
        <f t="shared" si="2"/>
        <v/>
      </c>
      <c r="P273" s="24" t="str">
        <f t="array" ref="P273">IF($A273="","",IFERROR(INDEX('04_Property_Economics'!$S$5:$S$404,MATCH($A273,'04_Property_Economics'!$AX$5:$AX$404,0)),""))</f>
        <v/>
      </c>
      <c r="Q273" s="24" t="str">
        <f t="array" ref="Q273">IF($A273="","",IFERROR(INDEX('04_Property_Economics'!$AQ$5:$AQ$404,MATCH($A273,'04_Property_Economics'!$AX$5:$AX$404,0)),""))</f>
        <v/>
      </c>
      <c r="R273" s="27" t="str">
        <f t="array" ref="R273">IF($A273="","",IFERROR(INDEX('04_Property_Economics'!$AR$5:$AR$404,MATCH($A273,'04_Property_Economics'!$AX$5:$AX$404,0)),""))</f>
        <v/>
      </c>
      <c r="S273" s="2" t="str">
        <f t="array" ref="S273">IF($A273="","",IFERROR(INDEX('04_Property_Economics'!$AS$5:$AS$404,MATCH($A273,'04_Property_Economics'!$AX$5:$AX$404,0)),""))</f>
        <v/>
      </c>
      <c r="T273" s="2" t="str">
        <f t="array" ref="T273">IF($A273="","",IFERROR(INDEX('04_Property_Economics'!$AZ$5:$AZ$404,MATCH($A273,'04_Property_Economics'!$AX$5:$AX$404,0)),""))</f>
        <v/>
      </c>
    </row>
    <row r="274" ht="15.75" customHeight="1">
      <c r="A274" s="2" t="str">
        <f t="shared" si="1"/>
        <v/>
      </c>
      <c r="B274" s="2" t="str">
        <f t="array" ref="B274">IF($A274="","",IFERROR(INDEX('04_Property_Economics'!$B$5:$B$404,MATCH($A274,'04_Property_Economics'!$AX$5:$AX$404,0)),""))</f>
        <v/>
      </c>
      <c r="C274" s="2" t="str">
        <f t="array" ref="C274">IF($A274="","",IFERROR(INDEX('04_Property_Economics'!$C$5:$C$404,MATCH($A274,'04_Property_Economics'!$AX$5:$AX$404,0)),""))</f>
        <v/>
      </c>
      <c r="D274" s="24" t="str">
        <f t="array" ref="D274">IF($A274="","",IFERROR(INDEX('04_Property_Economics'!$H$5:$H$404,MATCH($A274,'04_Property_Economics'!$AX$5:$AX$404,0)),""))</f>
        <v/>
      </c>
      <c r="E274" s="25" t="str">
        <f t="array" ref="E274">IF($A274="","",IFERROR(INDEX('04_Property_Economics'!$I$5:$I$404,MATCH($A274,'04_Property_Economics'!$AX$5:$AX$404,0)),""))</f>
        <v/>
      </c>
      <c r="F274" s="25" t="str">
        <f t="array" ref="F274">IF($A274="","",IFERROR(INDEX('04_Property_Economics'!$J$5:$J$404,MATCH($A274,'04_Property_Economics'!$AX$5:$AX$404,0)),""))</f>
        <v/>
      </c>
      <c r="G274" s="26" t="str">
        <f t="array" ref="G274">IF($A274="","",IFERROR(INDEX('04_Property_Economics'!$AC$5:$AC$404,MATCH($A274,'04_Property_Economics'!$AX$5:$AX$404,0)),""))</f>
        <v/>
      </c>
      <c r="H274" s="24" t="str">
        <f t="array" ref="H274">IF($A274="","",IFERROR(INDEX('04_Property_Economics'!$AD$5:$AD$404,MATCH($A274,'04_Property_Economics'!$AX$5:$AX$404,0)),""))</f>
        <v/>
      </c>
      <c r="I274" s="24" t="str">
        <f t="array" ref="I274">IF($A274="","",IFERROR(INDEX('04_Property_Economics'!$AH$5:$AH$404,MATCH($A274,'04_Property_Economics'!$AX$5:$AX$404,0)),""))</f>
        <v/>
      </c>
      <c r="J274" s="24" t="str">
        <f t="array" ref="J274">IF($A274="","",IFERROR(INDEX('04_Property_Economics'!$AI$5:$AI$404,MATCH($A274,'04_Property_Economics'!$AX$5:$AX$404,0)),""))</f>
        <v/>
      </c>
      <c r="K274" s="24" t="str">
        <f t="array" ref="K274">IF($A274="","",IFERROR(INDEX('04_Property_Economics'!$AJ$5:$AJ$404,MATCH($A274,'04_Property_Economics'!$AX$5:$AX$404,0)),""))</f>
        <v/>
      </c>
      <c r="L274" s="24" t="str">
        <f t="array" ref="L274">IF($A274="","",IFERROR(INDEX('04_Property_Economics'!$AF$5:$AF$404,MATCH($A274,'04_Property_Economics'!$AX$5:$AX$404,0)),""))</f>
        <v/>
      </c>
      <c r="M274" s="24" t="str">
        <f t="array" ref="M274">IF($A274="","",IFERROR(INDEX('04_Property_Economics'!$U$5:$U$404,MATCH($A274,'04_Property_Economics'!$AX$5:$AX$404,0)),""))</f>
        <v/>
      </c>
      <c r="N274" s="24" t="str">
        <f t="array" ref="N274">IF($A274="","",IFERROR(INDEX('04_Property_Economics'!$W$5:$W$404,MATCH($A274,'04_Property_Economics'!$AX$5:$AX$404,0)),""))</f>
        <v/>
      </c>
      <c r="O274" s="24" t="str">
        <f t="shared" si="2"/>
        <v/>
      </c>
      <c r="P274" s="24" t="str">
        <f t="array" ref="P274">IF($A274="","",IFERROR(INDEX('04_Property_Economics'!$S$5:$S$404,MATCH($A274,'04_Property_Economics'!$AX$5:$AX$404,0)),""))</f>
        <v/>
      </c>
      <c r="Q274" s="24" t="str">
        <f t="array" ref="Q274">IF($A274="","",IFERROR(INDEX('04_Property_Economics'!$AQ$5:$AQ$404,MATCH($A274,'04_Property_Economics'!$AX$5:$AX$404,0)),""))</f>
        <v/>
      </c>
      <c r="R274" s="27" t="str">
        <f t="array" ref="R274">IF($A274="","",IFERROR(INDEX('04_Property_Economics'!$AR$5:$AR$404,MATCH($A274,'04_Property_Economics'!$AX$5:$AX$404,0)),""))</f>
        <v/>
      </c>
      <c r="S274" s="2" t="str">
        <f t="array" ref="S274">IF($A274="","",IFERROR(INDEX('04_Property_Economics'!$AS$5:$AS$404,MATCH($A274,'04_Property_Economics'!$AX$5:$AX$404,0)),""))</f>
        <v/>
      </c>
      <c r="T274" s="2" t="str">
        <f t="array" ref="T274">IF($A274="","",IFERROR(INDEX('04_Property_Economics'!$AZ$5:$AZ$404,MATCH($A274,'04_Property_Economics'!$AX$5:$AX$404,0)),""))</f>
        <v/>
      </c>
    </row>
    <row r="275" ht="15.75" customHeight="1">
      <c r="A275" s="2" t="str">
        <f t="shared" si="1"/>
        <v/>
      </c>
      <c r="B275" s="2" t="str">
        <f t="array" ref="B275">IF($A275="","",IFERROR(INDEX('04_Property_Economics'!$B$5:$B$404,MATCH($A275,'04_Property_Economics'!$AX$5:$AX$404,0)),""))</f>
        <v/>
      </c>
      <c r="C275" s="2" t="str">
        <f t="array" ref="C275">IF($A275="","",IFERROR(INDEX('04_Property_Economics'!$C$5:$C$404,MATCH($A275,'04_Property_Economics'!$AX$5:$AX$404,0)),""))</f>
        <v/>
      </c>
      <c r="D275" s="24" t="str">
        <f t="array" ref="D275">IF($A275="","",IFERROR(INDEX('04_Property_Economics'!$H$5:$H$404,MATCH($A275,'04_Property_Economics'!$AX$5:$AX$404,0)),""))</f>
        <v/>
      </c>
      <c r="E275" s="25" t="str">
        <f t="array" ref="E275">IF($A275="","",IFERROR(INDEX('04_Property_Economics'!$I$5:$I$404,MATCH($A275,'04_Property_Economics'!$AX$5:$AX$404,0)),""))</f>
        <v/>
      </c>
      <c r="F275" s="25" t="str">
        <f t="array" ref="F275">IF($A275="","",IFERROR(INDEX('04_Property_Economics'!$J$5:$J$404,MATCH($A275,'04_Property_Economics'!$AX$5:$AX$404,0)),""))</f>
        <v/>
      </c>
      <c r="G275" s="26" t="str">
        <f t="array" ref="G275">IF($A275="","",IFERROR(INDEX('04_Property_Economics'!$AC$5:$AC$404,MATCH($A275,'04_Property_Economics'!$AX$5:$AX$404,0)),""))</f>
        <v/>
      </c>
      <c r="H275" s="24" t="str">
        <f t="array" ref="H275">IF($A275="","",IFERROR(INDEX('04_Property_Economics'!$AD$5:$AD$404,MATCH($A275,'04_Property_Economics'!$AX$5:$AX$404,0)),""))</f>
        <v/>
      </c>
      <c r="I275" s="24" t="str">
        <f t="array" ref="I275">IF($A275="","",IFERROR(INDEX('04_Property_Economics'!$AH$5:$AH$404,MATCH($A275,'04_Property_Economics'!$AX$5:$AX$404,0)),""))</f>
        <v/>
      </c>
      <c r="J275" s="24" t="str">
        <f t="array" ref="J275">IF($A275="","",IFERROR(INDEX('04_Property_Economics'!$AI$5:$AI$404,MATCH($A275,'04_Property_Economics'!$AX$5:$AX$404,0)),""))</f>
        <v/>
      </c>
      <c r="K275" s="24" t="str">
        <f t="array" ref="K275">IF($A275="","",IFERROR(INDEX('04_Property_Economics'!$AJ$5:$AJ$404,MATCH($A275,'04_Property_Economics'!$AX$5:$AX$404,0)),""))</f>
        <v/>
      </c>
      <c r="L275" s="24" t="str">
        <f t="array" ref="L275">IF($A275="","",IFERROR(INDEX('04_Property_Economics'!$AF$5:$AF$404,MATCH($A275,'04_Property_Economics'!$AX$5:$AX$404,0)),""))</f>
        <v/>
      </c>
      <c r="M275" s="24" t="str">
        <f t="array" ref="M275">IF($A275="","",IFERROR(INDEX('04_Property_Economics'!$U$5:$U$404,MATCH($A275,'04_Property_Economics'!$AX$5:$AX$404,0)),""))</f>
        <v/>
      </c>
      <c r="N275" s="24" t="str">
        <f t="array" ref="N275">IF($A275="","",IFERROR(INDEX('04_Property_Economics'!$W$5:$W$404,MATCH($A275,'04_Property_Economics'!$AX$5:$AX$404,0)),""))</f>
        <v/>
      </c>
      <c r="O275" s="24" t="str">
        <f t="shared" si="2"/>
        <v/>
      </c>
      <c r="P275" s="24" t="str">
        <f t="array" ref="P275">IF($A275="","",IFERROR(INDEX('04_Property_Economics'!$S$5:$S$404,MATCH($A275,'04_Property_Economics'!$AX$5:$AX$404,0)),""))</f>
        <v/>
      </c>
      <c r="Q275" s="24" t="str">
        <f t="array" ref="Q275">IF($A275="","",IFERROR(INDEX('04_Property_Economics'!$AQ$5:$AQ$404,MATCH($A275,'04_Property_Economics'!$AX$5:$AX$404,0)),""))</f>
        <v/>
      </c>
      <c r="R275" s="27" t="str">
        <f t="array" ref="R275">IF($A275="","",IFERROR(INDEX('04_Property_Economics'!$AR$5:$AR$404,MATCH($A275,'04_Property_Economics'!$AX$5:$AX$404,0)),""))</f>
        <v/>
      </c>
      <c r="S275" s="2" t="str">
        <f t="array" ref="S275">IF($A275="","",IFERROR(INDEX('04_Property_Economics'!$AS$5:$AS$404,MATCH($A275,'04_Property_Economics'!$AX$5:$AX$404,0)),""))</f>
        <v/>
      </c>
      <c r="T275" s="2" t="str">
        <f t="array" ref="T275">IF($A275="","",IFERROR(INDEX('04_Property_Economics'!$AZ$5:$AZ$404,MATCH($A275,'04_Property_Economics'!$AX$5:$AX$404,0)),""))</f>
        <v/>
      </c>
    </row>
    <row r="276" ht="15.75" customHeight="1">
      <c r="A276" s="2" t="str">
        <f t="shared" si="1"/>
        <v/>
      </c>
      <c r="B276" s="2" t="str">
        <f t="array" ref="B276">IF($A276="","",IFERROR(INDEX('04_Property_Economics'!$B$5:$B$404,MATCH($A276,'04_Property_Economics'!$AX$5:$AX$404,0)),""))</f>
        <v/>
      </c>
      <c r="C276" s="2" t="str">
        <f t="array" ref="C276">IF($A276="","",IFERROR(INDEX('04_Property_Economics'!$C$5:$C$404,MATCH($A276,'04_Property_Economics'!$AX$5:$AX$404,0)),""))</f>
        <v/>
      </c>
      <c r="D276" s="24" t="str">
        <f t="array" ref="D276">IF($A276="","",IFERROR(INDEX('04_Property_Economics'!$H$5:$H$404,MATCH($A276,'04_Property_Economics'!$AX$5:$AX$404,0)),""))</f>
        <v/>
      </c>
      <c r="E276" s="25" t="str">
        <f t="array" ref="E276">IF($A276="","",IFERROR(INDEX('04_Property_Economics'!$I$5:$I$404,MATCH($A276,'04_Property_Economics'!$AX$5:$AX$404,0)),""))</f>
        <v/>
      </c>
      <c r="F276" s="25" t="str">
        <f t="array" ref="F276">IF($A276="","",IFERROR(INDEX('04_Property_Economics'!$J$5:$J$404,MATCH($A276,'04_Property_Economics'!$AX$5:$AX$404,0)),""))</f>
        <v/>
      </c>
      <c r="G276" s="26" t="str">
        <f t="array" ref="G276">IF($A276="","",IFERROR(INDEX('04_Property_Economics'!$AC$5:$AC$404,MATCH($A276,'04_Property_Economics'!$AX$5:$AX$404,0)),""))</f>
        <v/>
      </c>
      <c r="H276" s="24" t="str">
        <f t="array" ref="H276">IF($A276="","",IFERROR(INDEX('04_Property_Economics'!$AD$5:$AD$404,MATCH($A276,'04_Property_Economics'!$AX$5:$AX$404,0)),""))</f>
        <v/>
      </c>
      <c r="I276" s="24" t="str">
        <f t="array" ref="I276">IF($A276="","",IFERROR(INDEX('04_Property_Economics'!$AH$5:$AH$404,MATCH($A276,'04_Property_Economics'!$AX$5:$AX$404,0)),""))</f>
        <v/>
      </c>
      <c r="J276" s="24" t="str">
        <f t="array" ref="J276">IF($A276="","",IFERROR(INDEX('04_Property_Economics'!$AI$5:$AI$404,MATCH($A276,'04_Property_Economics'!$AX$5:$AX$404,0)),""))</f>
        <v/>
      </c>
      <c r="K276" s="24" t="str">
        <f t="array" ref="K276">IF($A276="","",IFERROR(INDEX('04_Property_Economics'!$AJ$5:$AJ$404,MATCH($A276,'04_Property_Economics'!$AX$5:$AX$404,0)),""))</f>
        <v/>
      </c>
      <c r="L276" s="24" t="str">
        <f t="array" ref="L276">IF($A276="","",IFERROR(INDEX('04_Property_Economics'!$AF$5:$AF$404,MATCH($A276,'04_Property_Economics'!$AX$5:$AX$404,0)),""))</f>
        <v/>
      </c>
      <c r="M276" s="24" t="str">
        <f t="array" ref="M276">IF($A276="","",IFERROR(INDEX('04_Property_Economics'!$U$5:$U$404,MATCH($A276,'04_Property_Economics'!$AX$5:$AX$404,0)),""))</f>
        <v/>
      </c>
      <c r="N276" s="24" t="str">
        <f t="array" ref="N276">IF($A276="","",IFERROR(INDEX('04_Property_Economics'!$W$5:$W$404,MATCH($A276,'04_Property_Economics'!$AX$5:$AX$404,0)),""))</f>
        <v/>
      </c>
      <c r="O276" s="24" t="str">
        <f t="shared" si="2"/>
        <v/>
      </c>
      <c r="P276" s="24" t="str">
        <f t="array" ref="P276">IF($A276="","",IFERROR(INDEX('04_Property_Economics'!$S$5:$S$404,MATCH($A276,'04_Property_Economics'!$AX$5:$AX$404,0)),""))</f>
        <v/>
      </c>
      <c r="Q276" s="24" t="str">
        <f t="array" ref="Q276">IF($A276="","",IFERROR(INDEX('04_Property_Economics'!$AQ$5:$AQ$404,MATCH($A276,'04_Property_Economics'!$AX$5:$AX$404,0)),""))</f>
        <v/>
      </c>
      <c r="R276" s="27" t="str">
        <f t="array" ref="R276">IF($A276="","",IFERROR(INDEX('04_Property_Economics'!$AR$5:$AR$404,MATCH($A276,'04_Property_Economics'!$AX$5:$AX$404,0)),""))</f>
        <v/>
      </c>
      <c r="S276" s="2" t="str">
        <f t="array" ref="S276">IF($A276="","",IFERROR(INDEX('04_Property_Economics'!$AS$5:$AS$404,MATCH($A276,'04_Property_Economics'!$AX$5:$AX$404,0)),""))</f>
        <v/>
      </c>
      <c r="T276" s="2" t="str">
        <f t="array" ref="T276">IF($A276="","",IFERROR(INDEX('04_Property_Economics'!$AZ$5:$AZ$404,MATCH($A276,'04_Property_Economics'!$AX$5:$AX$404,0)),""))</f>
        <v/>
      </c>
    </row>
    <row r="277" ht="15.75" customHeight="1">
      <c r="A277" s="2" t="str">
        <f t="shared" si="1"/>
        <v/>
      </c>
      <c r="B277" s="2" t="str">
        <f t="array" ref="B277">IF($A277="","",IFERROR(INDEX('04_Property_Economics'!$B$5:$B$404,MATCH($A277,'04_Property_Economics'!$AX$5:$AX$404,0)),""))</f>
        <v/>
      </c>
      <c r="C277" s="2" t="str">
        <f t="array" ref="C277">IF($A277="","",IFERROR(INDEX('04_Property_Economics'!$C$5:$C$404,MATCH($A277,'04_Property_Economics'!$AX$5:$AX$404,0)),""))</f>
        <v/>
      </c>
      <c r="D277" s="24" t="str">
        <f t="array" ref="D277">IF($A277="","",IFERROR(INDEX('04_Property_Economics'!$H$5:$H$404,MATCH($A277,'04_Property_Economics'!$AX$5:$AX$404,0)),""))</f>
        <v/>
      </c>
      <c r="E277" s="25" t="str">
        <f t="array" ref="E277">IF($A277="","",IFERROR(INDEX('04_Property_Economics'!$I$5:$I$404,MATCH($A277,'04_Property_Economics'!$AX$5:$AX$404,0)),""))</f>
        <v/>
      </c>
      <c r="F277" s="25" t="str">
        <f t="array" ref="F277">IF($A277="","",IFERROR(INDEX('04_Property_Economics'!$J$5:$J$404,MATCH($A277,'04_Property_Economics'!$AX$5:$AX$404,0)),""))</f>
        <v/>
      </c>
      <c r="G277" s="26" t="str">
        <f t="array" ref="G277">IF($A277="","",IFERROR(INDEX('04_Property_Economics'!$AC$5:$AC$404,MATCH($A277,'04_Property_Economics'!$AX$5:$AX$404,0)),""))</f>
        <v/>
      </c>
      <c r="H277" s="24" t="str">
        <f t="array" ref="H277">IF($A277="","",IFERROR(INDEX('04_Property_Economics'!$AD$5:$AD$404,MATCH($A277,'04_Property_Economics'!$AX$5:$AX$404,0)),""))</f>
        <v/>
      </c>
      <c r="I277" s="24" t="str">
        <f t="array" ref="I277">IF($A277="","",IFERROR(INDEX('04_Property_Economics'!$AH$5:$AH$404,MATCH($A277,'04_Property_Economics'!$AX$5:$AX$404,0)),""))</f>
        <v/>
      </c>
      <c r="J277" s="24" t="str">
        <f t="array" ref="J277">IF($A277="","",IFERROR(INDEX('04_Property_Economics'!$AI$5:$AI$404,MATCH($A277,'04_Property_Economics'!$AX$5:$AX$404,0)),""))</f>
        <v/>
      </c>
      <c r="K277" s="24" t="str">
        <f t="array" ref="K277">IF($A277="","",IFERROR(INDEX('04_Property_Economics'!$AJ$5:$AJ$404,MATCH($A277,'04_Property_Economics'!$AX$5:$AX$404,0)),""))</f>
        <v/>
      </c>
      <c r="L277" s="24" t="str">
        <f t="array" ref="L277">IF($A277="","",IFERROR(INDEX('04_Property_Economics'!$AF$5:$AF$404,MATCH($A277,'04_Property_Economics'!$AX$5:$AX$404,0)),""))</f>
        <v/>
      </c>
      <c r="M277" s="24" t="str">
        <f t="array" ref="M277">IF($A277="","",IFERROR(INDEX('04_Property_Economics'!$U$5:$U$404,MATCH($A277,'04_Property_Economics'!$AX$5:$AX$404,0)),""))</f>
        <v/>
      </c>
      <c r="N277" s="24" t="str">
        <f t="array" ref="N277">IF($A277="","",IFERROR(INDEX('04_Property_Economics'!$W$5:$W$404,MATCH($A277,'04_Property_Economics'!$AX$5:$AX$404,0)),""))</f>
        <v/>
      </c>
      <c r="O277" s="24" t="str">
        <f t="shared" si="2"/>
        <v/>
      </c>
      <c r="P277" s="24" t="str">
        <f t="array" ref="P277">IF($A277="","",IFERROR(INDEX('04_Property_Economics'!$S$5:$S$404,MATCH($A277,'04_Property_Economics'!$AX$5:$AX$404,0)),""))</f>
        <v/>
      </c>
      <c r="Q277" s="24" t="str">
        <f t="array" ref="Q277">IF($A277="","",IFERROR(INDEX('04_Property_Economics'!$AQ$5:$AQ$404,MATCH($A277,'04_Property_Economics'!$AX$5:$AX$404,0)),""))</f>
        <v/>
      </c>
      <c r="R277" s="27" t="str">
        <f t="array" ref="R277">IF($A277="","",IFERROR(INDEX('04_Property_Economics'!$AR$5:$AR$404,MATCH($A277,'04_Property_Economics'!$AX$5:$AX$404,0)),""))</f>
        <v/>
      </c>
      <c r="S277" s="2" t="str">
        <f t="array" ref="S277">IF($A277="","",IFERROR(INDEX('04_Property_Economics'!$AS$5:$AS$404,MATCH($A277,'04_Property_Economics'!$AX$5:$AX$404,0)),""))</f>
        <v/>
      </c>
      <c r="T277" s="2" t="str">
        <f t="array" ref="T277">IF($A277="","",IFERROR(INDEX('04_Property_Economics'!$AZ$5:$AZ$404,MATCH($A277,'04_Property_Economics'!$AX$5:$AX$404,0)),""))</f>
        <v/>
      </c>
    </row>
    <row r="278" ht="15.75" customHeight="1">
      <c r="A278" s="2" t="str">
        <f t="shared" si="1"/>
        <v/>
      </c>
      <c r="B278" s="2" t="str">
        <f t="array" ref="B278">IF($A278="","",IFERROR(INDEX('04_Property_Economics'!$B$5:$B$404,MATCH($A278,'04_Property_Economics'!$AX$5:$AX$404,0)),""))</f>
        <v/>
      </c>
      <c r="C278" s="2" t="str">
        <f t="array" ref="C278">IF($A278="","",IFERROR(INDEX('04_Property_Economics'!$C$5:$C$404,MATCH($A278,'04_Property_Economics'!$AX$5:$AX$404,0)),""))</f>
        <v/>
      </c>
      <c r="D278" s="24" t="str">
        <f t="array" ref="D278">IF($A278="","",IFERROR(INDEX('04_Property_Economics'!$H$5:$H$404,MATCH($A278,'04_Property_Economics'!$AX$5:$AX$404,0)),""))</f>
        <v/>
      </c>
      <c r="E278" s="25" t="str">
        <f t="array" ref="E278">IF($A278="","",IFERROR(INDEX('04_Property_Economics'!$I$5:$I$404,MATCH($A278,'04_Property_Economics'!$AX$5:$AX$404,0)),""))</f>
        <v/>
      </c>
      <c r="F278" s="25" t="str">
        <f t="array" ref="F278">IF($A278="","",IFERROR(INDEX('04_Property_Economics'!$J$5:$J$404,MATCH($A278,'04_Property_Economics'!$AX$5:$AX$404,0)),""))</f>
        <v/>
      </c>
      <c r="G278" s="26" t="str">
        <f t="array" ref="G278">IF($A278="","",IFERROR(INDEX('04_Property_Economics'!$AC$5:$AC$404,MATCH($A278,'04_Property_Economics'!$AX$5:$AX$404,0)),""))</f>
        <v/>
      </c>
      <c r="H278" s="24" t="str">
        <f t="array" ref="H278">IF($A278="","",IFERROR(INDEX('04_Property_Economics'!$AD$5:$AD$404,MATCH($A278,'04_Property_Economics'!$AX$5:$AX$404,0)),""))</f>
        <v/>
      </c>
      <c r="I278" s="24" t="str">
        <f t="array" ref="I278">IF($A278="","",IFERROR(INDEX('04_Property_Economics'!$AH$5:$AH$404,MATCH($A278,'04_Property_Economics'!$AX$5:$AX$404,0)),""))</f>
        <v/>
      </c>
      <c r="J278" s="24" t="str">
        <f t="array" ref="J278">IF($A278="","",IFERROR(INDEX('04_Property_Economics'!$AI$5:$AI$404,MATCH($A278,'04_Property_Economics'!$AX$5:$AX$404,0)),""))</f>
        <v/>
      </c>
      <c r="K278" s="24" t="str">
        <f t="array" ref="K278">IF($A278="","",IFERROR(INDEX('04_Property_Economics'!$AJ$5:$AJ$404,MATCH($A278,'04_Property_Economics'!$AX$5:$AX$404,0)),""))</f>
        <v/>
      </c>
      <c r="L278" s="24" t="str">
        <f t="array" ref="L278">IF($A278="","",IFERROR(INDEX('04_Property_Economics'!$AF$5:$AF$404,MATCH($A278,'04_Property_Economics'!$AX$5:$AX$404,0)),""))</f>
        <v/>
      </c>
      <c r="M278" s="24" t="str">
        <f t="array" ref="M278">IF($A278="","",IFERROR(INDEX('04_Property_Economics'!$U$5:$U$404,MATCH($A278,'04_Property_Economics'!$AX$5:$AX$404,0)),""))</f>
        <v/>
      </c>
      <c r="N278" s="24" t="str">
        <f t="array" ref="N278">IF($A278="","",IFERROR(INDEX('04_Property_Economics'!$W$5:$W$404,MATCH($A278,'04_Property_Economics'!$AX$5:$AX$404,0)),""))</f>
        <v/>
      </c>
      <c r="O278" s="24" t="str">
        <f t="shared" si="2"/>
        <v/>
      </c>
      <c r="P278" s="24" t="str">
        <f t="array" ref="P278">IF($A278="","",IFERROR(INDEX('04_Property_Economics'!$S$5:$S$404,MATCH($A278,'04_Property_Economics'!$AX$5:$AX$404,0)),""))</f>
        <v/>
      </c>
      <c r="Q278" s="24" t="str">
        <f t="array" ref="Q278">IF($A278="","",IFERROR(INDEX('04_Property_Economics'!$AQ$5:$AQ$404,MATCH($A278,'04_Property_Economics'!$AX$5:$AX$404,0)),""))</f>
        <v/>
      </c>
      <c r="R278" s="27" t="str">
        <f t="array" ref="R278">IF($A278="","",IFERROR(INDEX('04_Property_Economics'!$AR$5:$AR$404,MATCH($A278,'04_Property_Economics'!$AX$5:$AX$404,0)),""))</f>
        <v/>
      </c>
      <c r="S278" s="2" t="str">
        <f t="array" ref="S278">IF($A278="","",IFERROR(INDEX('04_Property_Economics'!$AS$5:$AS$404,MATCH($A278,'04_Property_Economics'!$AX$5:$AX$404,0)),""))</f>
        <v/>
      </c>
      <c r="T278" s="2" t="str">
        <f t="array" ref="T278">IF($A278="","",IFERROR(INDEX('04_Property_Economics'!$AZ$5:$AZ$404,MATCH($A278,'04_Property_Economics'!$AX$5:$AX$404,0)),""))</f>
        <v/>
      </c>
    </row>
    <row r="279" ht="15.75" customHeight="1">
      <c r="A279" s="2" t="str">
        <f t="shared" si="1"/>
        <v/>
      </c>
      <c r="B279" s="2" t="str">
        <f t="array" ref="B279">IF($A279="","",IFERROR(INDEX('04_Property_Economics'!$B$5:$B$404,MATCH($A279,'04_Property_Economics'!$AX$5:$AX$404,0)),""))</f>
        <v/>
      </c>
      <c r="C279" s="2" t="str">
        <f t="array" ref="C279">IF($A279="","",IFERROR(INDEX('04_Property_Economics'!$C$5:$C$404,MATCH($A279,'04_Property_Economics'!$AX$5:$AX$404,0)),""))</f>
        <v/>
      </c>
      <c r="D279" s="24" t="str">
        <f t="array" ref="D279">IF($A279="","",IFERROR(INDEX('04_Property_Economics'!$H$5:$H$404,MATCH($A279,'04_Property_Economics'!$AX$5:$AX$404,0)),""))</f>
        <v/>
      </c>
      <c r="E279" s="25" t="str">
        <f t="array" ref="E279">IF($A279="","",IFERROR(INDEX('04_Property_Economics'!$I$5:$I$404,MATCH($A279,'04_Property_Economics'!$AX$5:$AX$404,0)),""))</f>
        <v/>
      </c>
      <c r="F279" s="25" t="str">
        <f t="array" ref="F279">IF($A279="","",IFERROR(INDEX('04_Property_Economics'!$J$5:$J$404,MATCH($A279,'04_Property_Economics'!$AX$5:$AX$404,0)),""))</f>
        <v/>
      </c>
      <c r="G279" s="26" t="str">
        <f t="array" ref="G279">IF($A279="","",IFERROR(INDEX('04_Property_Economics'!$AC$5:$AC$404,MATCH($A279,'04_Property_Economics'!$AX$5:$AX$404,0)),""))</f>
        <v/>
      </c>
      <c r="H279" s="24" t="str">
        <f t="array" ref="H279">IF($A279="","",IFERROR(INDEX('04_Property_Economics'!$AD$5:$AD$404,MATCH($A279,'04_Property_Economics'!$AX$5:$AX$404,0)),""))</f>
        <v/>
      </c>
      <c r="I279" s="24" t="str">
        <f t="array" ref="I279">IF($A279="","",IFERROR(INDEX('04_Property_Economics'!$AH$5:$AH$404,MATCH($A279,'04_Property_Economics'!$AX$5:$AX$404,0)),""))</f>
        <v/>
      </c>
      <c r="J279" s="24" t="str">
        <f t="array" ref="J279">IF($A279="","",IFERROR(INDEX('04_Property_Economics'!$AI$5:$AI$404,MATCH($A279,'04_Property_Economics'!$AX$5:$AX$404,0)),""))</f>
        <v/>
      </c>
      <c r="K279" s="24" t="str">
        <f t="array" ref="K279">IF($A279="","",IFERROR(INDEX('04_Property_Economics'!$AJ$5:$AJ$404,MATCH($A279,'04_Property_Economics'!$AX$5:$AX$404,0)),""))</f>
        <v/>
      </c>
      <c r="L279" s="24" t="str">
        <f t="array" ref="L279">IF($A279="","",IFERROR(INDEX('04_Property_Economics'!$AF$5:$AF$404,MATCH($A279,'04_Property_Economics'!$AX$5:$AX$404,0)),""))</f>
        <v/>
      </c>
      <c r="M279" s="24" t="str">
        <f t="array" ref="M279">IF($A279="","",IFERROR(INDEX('04_Property_Economics'!$U$5:$U$404,MATCH($A279,'04_Property_Economics'!$AX$5:$AX$404,0)),""))</f>
        <v/>
      </c>
      <c r="N279" s="24" t="str">
        <f t="array" ref="N279">IF($A279="","",IFERROR(INDEX('04_Property_Economics'!$W$5:$W$404,MATCH($A279,'04_Property_Economics'!$AX$5:$AX$404,0)),""))</f>
        <v/>
      </c>
      <c r="O279" s="24" t="str">
        <f t="shared" si="2"/>
        <v/>
      </c>
      <c r="P279" s="24" t="str">
        <f t="array" ref="P279">IF($A279="","",IFERROR(INDEX('04_Property_Economics'!$S$5:$S$404,MATCH($A279,'04_Property_Economics'!$AX$5:$AX$404,0)),""))</f>
        <v/>
      </c>
      <c r="Q279" s="24" t="str">
        <f t="array" ref="Q279">IF($A279="","",IFERROR(INDEX('04_Property_Economics'!$AQ$5:$AQ$404,MATCH($A279,'04_Property_Economics'!$AX$5:$AX$404,0)),""))</f>
        <v/>
      </c>
      <c r="R279" s="27" t="str">
        <f t="array" ref="R279">IF($A279="","",IFERROR(INDEX('04_Property_Economics'!$AR$5:$AR$404,MATCH($A279,'04_Property_Economics'!$AX$5:$AX$404,0)),""))</f>
        <v/>
      </c>
      <c r="S279" s="2" t="str">
        <f t="array" ref="S279">IF($A279="","",IFERROR(INDEX('04_Property_Economics'!$AS$5:$AS$404,MATCH($A279,'04_Property_Economics'!$AX$5:$AX$404,0)),""))</f>
        <v/>
      </c>
      <c r="T279" s="2" t="str">
        <f t="array" ref="T279">IF($A279="","",IFERROR(INDEX('04_Property_Economics'!$AZ$5:$AZ$404,MATCH($A279,'04_Property_Economics'!$AX$5:$AX$404,0)),""))</f>
        <v/>
      </c>
    </row>
    <row r="280" ht="15.75" customHeight="1">
      <c r="A280" s="2" t="str">
        <f t="shared" si="1"/>
        <v/>
      </c>
      <c r="B280" s="2" t="str">
        <f t="array" ref="B280">IF($A280="","",IFERROR(INDEX('04_Property_Economics'!$B$5:$B$404,MATCH($A280,'04_Property_Economics'!$AX$5:$AX$404,0)),""))</f>
        <v/>
      </c>
      <c r="C280" s="2" t="str">
        <f t="array" ref="C280">IF($A280="","",IFERROR(INDEX('04_Property_Economics'!$C$5:$C$404,MATCH($A280,'04_Property_Economics'!$AX$5:$AX$404,0)),""))</f>
        <v/>
      </c>
      <c r="D280" s="24" t="str">
        <f t="array" ref="D280">IF($A280="","",IFERROR(INDEX('04_Property_Economics'!$H$5:$H$404,MATCH($A280,'04_Property_Economics'!$AX$5:$AX$404,0)),""))</f>
        <v/>
      </c>
      <c r="E280" s="25" t="str">
        <f t="array" ref="E280">IF($A280="","",IFERROR(INDEX('04_Property_Economics'!$I$5:$I$404,MATCH($A280,'04_Property_Economics'!$AX$5:$AX$404,0)),""))</f>
        <v/>
      </c>
      <c r="F280" s="25" t="str">
        <f t="array" ref="F280">IF($A280="","",IFERROR(INDEX('04_Property_Economics'!$J$5:$J$404,MATCH($A280,'04_Property_Economics'!$AX$5:$AX$404,0)),""))</f>
        <v/>
      </c>
      <c r="G280" s="26" t="str">
        <f t="array" ref="G280">IF($A280="","",IFERROR(INDEX('04_Property_Economics'!$AC$5:$AC$404,MATCH($A280,'04_Property_Economics'!$AX$5:$AX$404,0)),""))</f>
        <v/>
      </c>
      <c r="H280" s="24" t="str">
        <f t="array" ref="H280">IF($A280="","",IFERROR(INDEX('04_Property_Economics'!$AD$5:$AD$404,MATCH($A280,'04_Property_Economics'!$AX$5:$AX$404,0)),""))</f>
        <v/>
      </c>
      <c r="I280" s="24" t="str">
        <f t="array" ref="I280">IF($A280="","",IFERROR(INDEX('04_Property_Economics'!$AH$5:$AH$404,MATCH($A280,'04_Property_Economics'!$AX$5:$AX$404,0)),""))</f>
        <v/>
      </c>
      <c r="J280" s="24" t="str">
        <f t="array" ref="J280">IF($A280="","",IFERROR(INDEX('04_Property_Economics'!$AI$5:$AI$404,MATCH($A280,'04_Property_Economics'!$AX$5:$AX$404,0)),""))</f>
        <v/>
      </c>
      <c r="K280" s="24" t="str">
        <f t="array" ref="K280">IF($A280="","",IFERROR(INDEX('04_Property_Economics'!$AJ$5:$AJ$404,MATCH($A280,'04_Property_Economics'!$AX$5:$AX$404,0)),""))</f>
        <v/>
      </c>
      <c r="L280" s="24" t="str">
        <f t="array" ref="L280">IF($A280="","",IFERROR(INDEX('04_Property_Economics'!$AF$5:$AF$404,MATCH($A280,'04_Property_Economics'!$AX$5:$AX$404,0)),""))</f>
        <v/>
      </c>
      <c r="M280" s="24" t="str">
        <f t="array" ref="M280">IF($A280="","",IFERROR(INDEX('04_Property_Economics'!$U$5:$U$404,MATCH($A280,'04_Property_Economics'!$AX$5:$AX$404,0)),""))</f>
        <v/>
      </c>
      <c r="N280" s="24" t="str">
        <f t="array" ref="N280">IF($A280="","",IFERROR(INDEX('04_Property_Economics'!$W$5:$W$404,MATCH($A280,'04_Property_Economics'!$AX$5:$AX$404,0)),""))</f>
        <v/>
      </c>
      <c r="O280" s="24" t="str">
        <f t="shared" si="2"/>
        <v/>
      </c>
      <c r="P280" s="24" t="str">
        <f t="array" ref="P280">IF($A280="","",IFERROR(INDEX('04_Property_Economics'!$S$5:$S$404,MATCH($A280,'04_Property_Economics'!$AX$5:$AX$404,0)),""))</f>
        <v/>
      </c>
      <c r="Q280" s="24" t="str">
        <f t="array" ref="Q280">IF($A280="","",IFERROR(INDEX('04_Property_Economics'!$AQ$5:$AQ$404,MATCH($A280,'04_Property_Economics'!$AX$5:$AX$404,0)),""))</f>
        <v/>
      </c>
      <c r="R280" s="27" t="str">
        <f t="array" ref="R280">IF($A280="","",IFERROR(INDEX('04_Property_Economics'!$AR$5:$AR$404,MATCH($A280,'04_Property_Economics'!$AX$5:$AX$404,0)),""))</f>
        <v/>
      </c>
      <c r="S280" s="2" t="str">
        <f t="array" ref="S280">IF($A280="","",IFERROR(INDEX('04_Property_Economics'!$AS$5:$AS$404,MATCH($A280,'04_Property_Economics'!$AX$5:$AX$404,0)),""))</f>
        <v/>
      </c>
      <c r="T280" s="2" t="str">
        <f t="array" ref="T280">IF($A280="","",IFERROR(INDEX('04_Property_Economics'!$AZ$5:$AZ$404,MATCH($A280,'04_Property_Economics'!$AX$5:$AX$404,0)),""))</f>
        <v/>
      </c>
    </row>
    <row r="281" ht="15.75" customHeight="1">
      <c r="A281" s="2" t="str">
        <f t="shared" si="1"/>
        <v/>
      </c>
      <c r="B281" s="2" t="str">
        <f t="array" ref="B281">IF($A281="","",IFERROR(INDEX('04_Property_Economics'!$B$5:$B$404,MATCH($A281,'04_Property_Economics'!$AX$5:$AX$404,0)),""))</f>
        <v/>
      </c>
      <c r="C281" s="2" t="str">
        <f t="array" ref="C281">IF($A281="","",IFERROR(INDEX('04_Property_Economics'!$C$5:$C$404,MATCH($A281,'04_Property_Economics'!$AX$5:$AX$404,0)),""))</f>
        <v/>
      </c>
      <c r="D281" s="24" t="str">
        <f t="array" ref="D281">IF($A281="","",IFERROR(INDEX('04_Property_Economics'!$H$5:$H$404,MATCH($A281,'04_Property_Economics'!$AX$5:$AX$404,0)),""))</f>
        <v/>
      </c>
      <c r="E281" s="25" t="str">
        <f t="array" ref="E281">IF($A281="","",IFERROR(INDEX('04_Property_Economics'!$I$5:$I$404,MATCH($A281,'04_Property_Economics'!$AX$5:$AX$404,0)),""))</f>
        <v/>
      </c>
      <c r="F281" s="25" t="str">
        <f t="array" ref="F281">IF($A281="","",IFERROR(INDEX('04_Property_Economics'!$J$5:$J$404,MATCH($A281,'04_Property_Economics'!$AX$5:$AX$404,0)),""))</f>
        <v/>
      </c>
      <c r="G281" s="26" t="str">
        <f t="array" ref="G281">IF($A281="","",IFERROR(INDEX('04_Property_Economics'!$AC$5:$AC$404,MATCH($A281,'04_Property_Economics'!$AX$5:$AX$404,0)),""))</f>
        <v/>
      </c>
      <c r="H281" s="24" t="str">
        <f t="array" ref="H281">IF($A281="","",IFERROR(INDEX('04_Property_Economics'!$AD$5:$AD$404,MATCH($A281,'04_Property_Economics'!$AX$5:$AX$404,0)),""))</f>
        <v/>
      </c>
      <c r="I281" s="24" t="str">
        <f t="array" ref="I281">IF($A281="","",IFERROR(INDEX('04_Property_Economics'!$AH$5:$AH$404,MATCH($A281,'04_Property_Economics'!$AX$5:$AX$404,0)),""))</f>
        <v/>
      </c>
      <c r="J281" s="24" t="str">
        <f t="array" ref="J281">IF($A281="","",IFERROR(INDEX('04_Property_Economics'!$AI$5:$AI$404,MATCH($A281,'04_Property_Economics'!$AX$5:$AX$404,0)),""))</f>
        <v/>
      </c>
      <c r="K281" s="24" t="str">
        <f t="array" ref="K281">IF($A281="","",IFERROR(INDEX('04_Property_Economics'!$AJ$5:$AJ$404,MATCH($A281,'04_Property_Economics'!$AX$5:$AX$404,0)),""))</f>
        <v/>
      </c>
      <c r="L281" s="24" t="str">
        <f t="array" ref="L281">IF($A281="","",IFERROR(INDEX('04_Property_Economics'!$AF$5:$AF$404,MATCH($A281,'04_Property_Economics'!$AX$5:$AX$404,0)),""))</f>
        <v/>
      </c>
      <c r="M281" s="24" t="str">
        <f t="array" ref="M281">IF($A281="","",IFERROR(INDEX('04_Property_Economics'!$U$5:$U$404,MATCH($A281,'04_Property_Economics'!$AX$5:$AX$404,0)),""))</f>
        <v/>
      </c>
      <c r="N281" s="24" t="str">
        <f t="array" ref="N281">IF($A281="","",IFERROR(INDEX('04_Property_Economics'!$W$5:$W$404,MATCH($A281,'04_Property_Economics'!$AX$5:$AX$404,0)),""))</f>
        <v/>
      </c>
      <c r="O281" s="24" t="str">
        <f t="shared" si="2"/>
        <v/>
      </c>
      <c r="P281" s="24" t="str">
        <f t="array" ref="P281">IF($A281="","",IFERROR(INDEX('04_Property_Economics'!$S$5:$S$404,MATCH($A281,'04_Property_Economics'!$AX$5:$AX$404,0)),""))</f>
        <v/>
      </c>
      <c r="Q281" s="24" t="str">
        <f t="array" ref="Q281">IF($A281="","",IFERROR(INDEX('04_Property_Economics'!$AQ$5:$AQ$404,MATCH($A281,'04_Property_Economics'!$AX$5:$AX$404,0)),""))</f>
        <v/>
      </c>
      <c r="R281" s="27" t="str">
        <f t="array" ref="R281">IF($A281="","",IFERROR(INDEX('04_Property_Economics'!$AR$5:$AR$404,MATCH($A281,'04_Property_Economics'!$AX$5:$AX$404,0)),""))</f>
        <v/>
      </c>
      <c r="S281" s="2" t="str">
        <f t="array" ref="S281">IF($A281="","",IFERROR(INDEX('04_Property_Economics'!$AS$5:$AS$404,MATCH($A281,'04_Property_Economics'!$AX$5:$AX$404,0)),""))</f>
        <v/>
      </c>
      <c r="T281" s="2" t="str">
        <f t="array" ref="T281">IF($A281="","",IFERROR(INDEX('04_Property_Economics'!$AZ$5:$AZ$404,MATCH($A281,'04_Property_Economics'!$AX$5:$AX$404,0)),""))</f>
        <v/>
      </c>
    </row>
    <row r="282" ht="15.75" customHeight="1">
      <c r="A282" s="2" t="str">
        <f t="shared" si="1"/>
        <v/>
      </c>
      <c r="B282" s="2" t="str">
        <f t="array" ref="B282">IF($A282="","",IFERROR(INDEX('04_Property_Economics'!$B$5:$B$404,MATCH($A282,'04_Property_Economics'!$AX$5:$AX$404,0)),""))</f>
        <v/>
      </c>
      <c r="C282" s="2" t="str">
        <f t="array" ref="C282">IF($A282="","",IFERROR(INDEX('04_Property_Economics'!$C$5:$C$404,MATCH($A282,'04_Property_Economics'!$AX$5:$AX$404,0)),""))</f>
        <v/>
      </c>
      <c r="D282" s="24" t="str">
        <f t="array" ref="D282">IF($A282="","",IFERROR(INDEX('04_Property_Economics'!$H$5:$H$404,MATCH($A282,'04_Property_Economics'!$AX$5:$AX$404,0)),""))</f>
        <v/>
      </c>
      <c r="E282" s="25" t="str">
        <f t="array" ref="E282">IF($A282="","",IFERROR(INDEX('04_Property_Economics'!$I$5:$I$404,MATCH($A282,'04_Property_Economics'!$AX$5:$AX$404,0)),""))</f>
        <v/>
      </c>
      <c r="F282" s="25" t="str">
        <f t="array" ref="F282">IF($A282="","",IFERROR(INDEX('04_Property_Economics'!$J$5:$J$404,MATCH($A282,'04_Property_Economics'!$AX$5:$AX$404,0)),""))</f>
        <v/>
      </c>
      <c r="G282" s="26" t="str">
        <f t="array" ref="G282">IF($A282="","",IFERROR(INDEX('04_Property_Economics'!$AC$5:$AC$404,MATCH($A282,'04_Property_Economics'!$AX$5:$AX$404,0)),""))</f>
        <v/>
      </c>
      <c r="H282" s="24" t="str">
        <f t="array" ref="H282">IF($A282="","",IFERROR(INDEX('04_Property_Economics'!$AD$5:$AD$404,MATCH($A282,'04_Property_Economics'!$AX$5:$AX$404,0)),""))</f>
        <v/>
      </c>
      <c r="I282" s="24" t="str">
        <f t="array" ref="I282">IF($A282="","",IFERROR(INDEX('04_Property_Economics'!$AH$5:$AH$404,MATCH($A282,'04_Property_Economics'!$AX$5:$AX$404,0)),""))</f>
        <v/>
      </c>
      <c r="J282" s="24" t="str">
        <f t="array" ref="J282">IF($A282="","",IFERROR(INDEX('04_Property_Economics'!$AI$5:$AI$404,MATCH($A282,'04_Property_Economics'!$AX$5:$AX$404,0)),""))</f>
        <v/>
      </c>
      <c r="K282" s="24" t="str">
        <f t="array" ref="K282">IF($A282="","",IFERROR(INDEX('04_Property_Economics'!$AJ$5:$AJ$404,MATCH($A282,'04_Property_Economics'!$AX$5:$AX$404,0)),""))</f>
        <v/>
      </c>
      <c r="L282" s="24" t="str">
        <f t="array" ref="L282">IF($A282="","",IFERROR(INDEX('04_Property_Economics'!$AF$5:$AF$404,MATCH($A282,'04_Property_Economics'!$AX$5:$AX$404,0)),""))</f>
        <v/>
      </c>
      <c r="M282" s="24" t="str">
        <f t="array" ref="M282">IF($A282="","",IFERROR(INDEX('04_Property_Economics'!$U$5:$U$404,MATCH($A282,'04_Property_Economics'!$AX$5:$AX$404,0)),""))</f>
        <v/>
      </c>
      <c r="N282" s="24" t="str">
        <f t="array" ref="N282">IF($A282="","",IFERROR(INDEX('04_Property_Economics'!$W$5:$W$404,MATCH($A282,'04_Property_Economics'!$AX$5:$AX$404,0)),""))</f>
        <v/>
      </c>
      <c r="O282" s="24" t="str">
        <f t="shared" si="2"/>
        <v/>
      </c>
      <c r="P282" s="24" t="str">
        <f t="array" ref="P282">IF($A282="","",IFERROR(INDEX('04_Property_Economics'!$S$5:$S$404,MATCH($A282,'04_Property_Economics'!$AX$5:$AX$404,0)),""))</f>
        <v/>
      </c>
      <c r="Q282" s="24" t="str">
        <f t="array" ref="Q282">IF($A282="","",IFERROR(INDEX('04_Property_Economics'!$AQ$5:$AQ$404,MATCH($A282,'04_Property_Economics'!$AX$5:$AX$404,0)),""))</f>
        <v/>
      </c>
      <c r="R282" s="27" t="str">
        <f t="array" ref="R282">IF($A282="","",IFERROR(INDEX('04_Property_Economics'!$AR$5:$AR$404,MATCH($A282,'04_Property_Economics'!$AX$5:$AX$404,0)),""))</f>
        <v/>
      </c>
      <c r="S282" s="2" t="str">
        <f t="array" ref="S282">IF($A282="","",IFERROR(INDEX('04_Property_Economics'!$AS$5:$AS$404,MATCH($A282,'04_Property_Economics'!$AX$5:$AX$404,0)),""))</f>
        <v/>
      </c>
      <c r="T282" s="2" t="str">
        <f t="array" ref="T282">IF($A282="","",IFERROR(INDEX('04_Property_Economics'!$AZ$5:$AZ$404,MATCH($A282,'04_Property_Economics'!$AX$5:$AX$404,0)),""))</f>
        <v/>
      </c>
    </row>
    <row r="283" ht="15.75" customHeight="1">
      <c r="A283" s="2" t="str">
        <f t="shared" si="1"/>
        <v/>
      </c>
      <c r="B283" s="2" t="str">
        <f t="array" ref="B283">IF($A283="","",IFERROR(INDEX('04_Property_Economics'!$B$5:$B$404,MATCH($A283,'04_Property_Economics'!$AX$5:$AX$404,0)),""))</f>
        <v/>
      </c>
      <c r="C283" s="2" t="str">
        <f t="array" ref="C283">IF($A283="","",IFERROR(INDEX('04_Property_Economics'!$C$5:$C$404,MATCH($A283,'04_Property_Economics'!$AX$5:$AX$404,0)),""))</f>
        <v/>
      </c>
      <c r="D283" s="24" t="str">
        <f t="array" ref="D283">IF($A283="","",IFERROR(INDEX('04_Property_Economics'!$H$5:$H$404,MATCH($A283,'04_Property_Economics'!$AX$5:$AX$404,0)),""))</f>
        <v/>
      </c>
      <c r="E283" s="25" t="str">
        <f t="array" ref="E283">IF($A283="","",IFERROR(INDEX('04_Property_Economics'!$I$5:$I$404,MATCH($A283,'04_Property_Economics'!$AX$5:$AX$404,0)),""))</f>
        <v/>
      </c>
      <c r="F283" s="25" t="str">
        <f t="array" ref="F283">IF($A283="","",IFERROR(INDEX('04_Property_Economics'!$J$5:$J$404,MATCH($A283,'04_Property_Economics'!$AX$5:$AX$404,0)),""))</f>
        <v/>
      </c>
      <c r="G283" s="26" t="str">
        <f t="array" ref="G283">IF($A283="","",IFERROR(INDEX('04_Property_Economics'!$AC$5:$AC$404,MATCH($A283,'04_Property_Economics'!$AX$5:$AX$404,0)),""))</f>
        <v/>
      </c>
      <c r="H283" s="24" t="str">
        <f t="array" ref="H283">IF($A283="","",IFERROR(INDEX('04_Property_Economics'!$AD$5:$AD$404,MATCH($A283,'04_Property_Economics'!$AX$5:$AX$404,0)),""))</f>
        <v/>
      </c>
      <c r="I283" s="24" t="str">
        <f t="array" ref="I283">IF($A283="","",IFERROR(INDEX('04_Property_Economics'!$AH$5:$AH$404,MATCH($A283,'04_Property_Economics'!$AX$5:$AX$404,0)),""))</f>
        <v/>
      </c>
      <c r="J283" s="24" t="str">
        <f t="array" ref="J283">IF($A283="","",IFERROR(INDEX('04_Property_Economics'!$AI$5:$AI$404,MATCH($A283,'04_Property_Economics'!$AX$5:$AX$404,0)),""))</f>
        <v/>
      </c>
      <c r="K283" s="24" t="str">
        <f t="array" ref="K283">IF($A283="","",IFERROR(INDEX('04_Property_Economics'!$AJ$5:$AJ$404,MATCH($A283,'04_Property_Economics'!$AX$5:$AX$404,0)),""))</f>
        <v/>
      </c>
      <c r="L283" s="24" t="str">
        <f t="array" ref="L283">IF($A283="","",IFERROR(INDEX('04_Property_Economics'!$AF$5:$AF$404,MATCH($A283,'04_Property_Economics'!$AX$5:$AX$404,0)),""))</f>
        <v/>
      </c>
      <c r="M283" s="24" t="str">
        <f t="array" ref="M283">IF($A283="","",IFERROR(INDEX('04_Property_Economics'!$U$5:$U$404,MATCH($A283,'04_Property_Economics'!$AX$5:$AX$404,0)),""))</f>
        <v/>
      </c>
      <c r="N283" s="24" t="str">
        <f t="array" ref="N283">IF($A283="","",IFERROR(INDEX('04_Property_Economics'!$W$5:$W$404,MATCH($A283,'04_Property_Economics'!$AX$5:$AX$404,0)),""))</f>
        <v/>
      </c>
      <c r="O283" s="24" t="str">
        <f t="shared" si="2"/>
        <v/>
      </c>
      <c r="P283" s="24" t="str">
        <f t="array" ref="P283">IF($A283="","",IFERROR(INDEX('04_Property_Economics'!$S$5:$S$404,MATCH($A283,'04_Property_Economics'!$AX$5:$AX$404,0)),""))</f>
        <v/>
      </c>
      <c r="Q283" s="24" t="str">
        <f t="array" ref="Q283">IF($A283="","",IFERROR(INDEX('04_Property_Economics'!$AQ$5:$AQ$404,MATCH($A283,'04_Property_Economics'!$AX$5:$AX$404,0)),""))</f>
        <v/>
      </c>
      <c r="R283" s="27" t="str">
        <f t="array" ref="R283">IF($A283="","",IFERROR(INDEX('04_Property_Economics'!$AR$5:$AR$404,MATCH($A283,'04_Property_Economics'!$AX$5:$AX$404,0)),""))</f>
        <v/>
      </c>
      <c r="S283" s="2" t="str">
        <f t="array" ref="S283">IF($A283="","",IFERROR(INDEX('04_Property_Economics'!$AS$5:$AS$404,MATCH($A283,'04_Property_Economics'!$AX$5:$AX$404,0)),""))</f>
        <v/>
      </c>
      <c r="T283" s="2" t="str">
        <f t="array" ref="T283">IF($A283="","",IFERROR(INDEX('04_Property_Economics'!$AZ$5:$AZ$404,MATCH($A283,'04_Property_Economics'!$AX$5:$AX$404,0)),""))</f>
        <v/>
      </c>
    </row>
    <row r="284" ht="15.75" customHeight="1">
      <c r="A284" s="2" t="str">
        <f t="shared" si="1"/>
        <v/>
      </c>
      <c r="B284" s="2" t="str">
        <f t="array" ref="B284">IF($A284="","",IFERROR(INDEX('04_Property_Economics'!$B$5:$B$404,MATCH($A284,'04_Property_Economics'!$AX$5:$AX$404,0)),""))</f>
        <v/>
      </c>
      <c r="C284" s="2" t="str">
        <f t="array" ref="C284">IF($A284="","",IFERROR(INDEX('04_Property_Economics'!$C$5:$C$404,MATCH($A284,'04_Property_Economics'!$AX$5:$AX$404,0)),""))</f>
        <v/>
      </c>
      <c r="D284" s="24" t="str">
        <f t="array" ref="D284">IF($A284="","",IFERROR(INDEX('04_Property_Economics'!$H$5:$H$404,MATCH($A284,'04_Property_Economics'!$AX$5:$AX$404,0)),""))</f>
        <v/>
      </c>
      <c r="E284" s="25" t="str">
        <f t="array" ref="E284">IF($A284="","",IFERROR(INDEX('04_Property_Economics'!$I$5:$I$404,MATCH($A284,'04_Property_Economics'!$AX$5:$AX$404,0)),""))</f>
        <v/>
      </c>
      <c r="F284" s="25" t="str">
        <f t="array" ref="F284">IF($A284="","",IFERROR(INDEX('04_Property_Economics'!$J$5:$J$404,MATCH($A284,'04_Property_Economics'!$AX$5:$AX$404,0)),""))</f>
        <v/>
      </c>
      <c r="G284" s="26" t="str">
        <f t="array" ref="G284">IF($A284="","",IFERROR(INDEX('04_Property_Economics'!$AC$5:$AC$404,MATCH($A284,'04_Property_Economics'!$AX$5:$AX$404,0)),""))</f>
        <v/>
      </c>
      <c r="H284" s="24" t="str">
        <f t="array" ref="H284">IF($A284="","",IFERROR(INDEX('04_Property_Economics'!$AD$5:$AD$404,MATCH($A284,'04_Property_Economics'!$AX$5:$AX$404,0)),""))</f>
        <v/>
      </c>
      <c r="I284" s="24" t="str">
        <f t="array" ref="I284">IF($A284="","",IFERROR(INDEX('04_Property_Economics'!$AH$5:$AH$404,MATCH($A284,'04_Property_Economics'!$AX$5:$AX$404,0)),""))</f>
        <v/>
      </c>
      <c r="J284" s="24" t="str">
        <f t="array" ref="J284">IF($A284="","",IFERROR(INDEX('04_Property_Economics'!$AI$5:$AI$404,MATCH($A284,'04_Property_Economics'!$AX$5:$AX$404,0)),""))</f>
        <v/>
      </c>
      <c r="K284" s="24" t="str">
        <f t="array" ref="K284">IF($A284="","",IFERROR(INDEX('04_Property_Economics'!$AJ$5:$AJ$404,MATCH($A284,'04_Property_Economics'!$AX$5:$AX$404,0)),""))</f>
        <v/>
      </c>
      <c r="L284" s="24" t="str">
        <f t="array" ref="L284">IF($A284="","",IFERROR(INDEX('04_Property_Economics'!$AF$5:$AF$404,MATCH($A284,'04_Property_Economics'!$AX$5:$AX$404,0)),""))</f>
        <v/>
      </c>
      <c r="M284" s="24" t="str">
        <f t="array" ref="M284">IF($A284="","",IFERROR(INDEX('04_Property_Economics'!$U$5:$U$404,MATCH($A284,'04_Property_Economics'!$AX$5:$AX$404,0)),""))</f>
        <v/>
      </c>
      <c r="N284" s="24" t="str">
        <f t="array" ref="N284">IF($A284="","",IFERROR(INDEX('04_Property_Economics'!$W$5:$W$404,MATCH($A284,'04_Property_Economics'!$AX$5:$AX$404,0)),""))</f>
        <v/>
      </c>
      <c r="O284" s="24" t="str">
        <f t="shared" si="2"/>
        <v/>
      </c>
      <c r="P284" s="24" t="str">
        <f t="array" ref="P284">IF($A284="","",IFERROR(INDEX('04_Property_Economics'!$S$5:$S$404,MATCH($A284,'04_Property_Economics'!$AX$5:$AX$404,0)),""))</f>
        <v/>
      </c>
      <c r="Q284" s="24" t="str">
        <f t="array" ref="Q284">IF($A284="","",IFERROR(INDEX('04_Property_Economics'!$AQ$5:$AQ$404,MATCH($A284,'04_Property_Economics'!$AX$5:$AX$404,0)),""))</f>
        <v/>
      </c>
      <c r="R284" s="27" t="str">
        <f t="array" ref="R284">IF($A284="","",IFERROR(INDEX('04_Property_Economics'!$AR$5:$AR$404,MATCH($A284,'04_Property_Economics'!$AX$5:$AX$404,0)),""))</f>
        <v/>
      </c>
      <c r="S284" s="2" t="str">
        <f t="array" ref="S284">IF($A284="","",IFERROR(INDEX('04_Property_Economics'!$AS$5:$AS$404,MATCH($A284,'04_Property_Economics'!$AX$5:$AX$404,0)),""))</f>
        <v/>
      </c>
      <c r="T284" s="2" t="str">
        <f t="array" ref="T284">IF($A284="","",IFERROR(INDEX('04_Property_Economics'!$AZ$5:$AZ$404,MATCH($A284,'04_Property_Economics'!$AX$5:$AX$404,0)),""))</f>
        <v/>
      </c>
    </row>
    <row r="285" ht="15.75" customHeight="1">
      <c r="A285" s="2" t="str">
        <f t="shared" si="1"/>
        <v/>
      </c>
      <c r="B285" s="2" t="str">
        <f t="array" ref="B285">IF($A285="","",IFERROR(INDEX('04_Property_Economics'!$B$5:$B$404,MATCH($A285,'04_Property_Economics'!$AX$5:$AX$404,0)),""))</f>
        <v/>
      </c>
      <c r="C285" s="2" t="str">
        <f t="array" ref="C285">IF($A285="","",IFERROR(INDEX('04_Property_Economics'!$C$5:$C$404,MATCH($A285,'04_Property_Economics'!$AX$5:$AX$404,0)),""))</f>
        <v/>
      </c>
      <c r="D285" s="24" t="str">
        <f t="array" ref="D285">IF($A285="","",IFERROR(INDEX('04_Property_Economics'!$H$5:$H$404,MATCH($A285,'04_Property_Economics'!$AX$5:$AX$404,0)),""))</f>
        <v/>
      </c>
      <c r="E285" s="25" t="str">
        <f t="array" ref="E285">IF($A285="","",IFERROR(INDEX('04_Property_Economics'!$I$5:$I$404,MATCH($A285,'04_Property_Economics'!$AX$5:$AX$404,0)),""))</f>
        <v/>
      </c>
      <c r="F285" s="25" t="str">
        <f t="array" ref="F285">IF($A285="","",IFERROR(INDEX('04_Property_Economics'!$J$5:$J$404,MATCH($A285,'04_Property_Economics'!$AX$5:$AX$404,0)),""))</f>
        <v/>
      </c>
      <c r="G285" s="26" t="str">
        <f t="array" ref="G285">IF($A285="","",IFERROR(INDEX('04_Property_Economics'!$AC$5:$AC$404,MATCH($A285,'04_Property_Economics'!$AX$5:$AX$404,0)),""))</f>
        <v/>
      </c>
      <c r="H285" s="24" t="str">
        <f t="array" ref="H285">IF($A285="","",IFERROR(INDEX('04_Property_Economics'!$AD$5:$AD$404,MATCH($A285,'04_Property_Economics'!$AX$5:$AX$404,0)),""))</f>
        <v/>
      </c>
      <c r="I285" s="24" t="str">
        <f t="array" ref="I285">IF($A285="","",IFERROR(INDEX('04_Property_Economics'!$AH$5:$AH$404,MATCH($A285,'04_Property_Economics'!$AX$5:$AX$404,0)),""))</f>
        <v/>
      </c>
      <c r="J285" s="24" t="str">
        <f t="array" ref="J285">IF($A285="","",IFERROR(INDEX('04_Property_Economics'!$AI$5:$AI$404,MATCH($A285,'04_Property_Economics'!$AX$5:$AX$404,0)),""))</f>
        <v/>
      </c>
      <c r="K285" s="24" t="str">
        <f t="array" ref="K285">IF($A285="","",IFERROR(INDEX('04_Property_Economics'!$AJ$5:$AJ$404,MATCH($A285,'04_Property_Economics'!$AX$5:$AX$404,0)),""))</f>
        <v/>
      </c>
      <c r="L285" s="24" t="str">
        <f t="array" ref="L285">IF($A285="","",IFERROR(INDEX('04_Property_Economics'!$AF$5:$AF$404,MATCH($A285,'04_Property_Economics'!$AX$5:$AX$404,0)),""))</f>
        <v/>
      </c>
      <c r="M285" s="24" t="str">
        <f t="array" ref="M285">IF($A285="","",IFERROR(INDEX('04_Property_Economics'!$U$5:$U$404,MATCH($A285,'04_Property_Economics'!$AX$5:$AX$404,0)),""))</f>
        <v/>
      </c>
      <c r="N285" s="24" t="str">
        <f t="array" ref="N285">IF($A285="","",IFERROR(INDEX('04_Property_Economics'!$W$5:$W$404,MATCH($A285,'04_Property_Economics'!$AX$5:$AX$404,0)),""))</f>
        <v/>
      </c>
      <c r="O285" s="24" t="str">
        <f t="shared" si="2"/>
        <v/>
      </c>
      <c r="P285" s="24" t="str">
        <f t="array" ref="P285">IF($A285="","",IFERROR(INDEX('04_Property_Economics'!$S$5:$S$404,MATCH($A285,'04_Property_Economics'!$AX$5:$AX$404,0)),""))</f>
        <v/>
      </c>
      <c r="Q285" s="24" t="str">
        <f t="array" ref="Q285">IF($A285="","",IFERROR(INDEX('04_Property_Economics'!$AQ$5:$AQ$404,MATCH($A285,'04_Property_Economics'!$AX$5:$AX$404,0)),""))</f>
        <v/>
      </c>
      <c r="R285" s="27" t="str">
        <f t="array" ref="R285">IF($A285="","",IFERROR(INDEX('04_Property_Economics'!$AR$5:$AR$404,MATCH($A285,'04_Property_Economics'!$AX$5:$AX$404,0)),""))</f>
        <v/>
      </c>
      <c r="S285" s="2" t="str">
        <f t="array" ref="S285">IF($A285="","",IFERROR(INDEX('04_Property_Economics'!$AS$5:$AS$404,MATCH($A285,'04_Property_Economics'!$AX$5:$AX$404,0)),""))</f>
        <v/>
      </c>
      <c r="T285" s="2" t="str">
        <f t="array" ref="T285">IF($A285="","",IFERROR(INDEX('04_Property_Economics'!$AZ$5:$AZ$404,MATCH($A285,'04_Property_Economics'!$AX$5:$AX$404,0)),""))</f>
        <v/>
      </c>
    </row>
    <row r="286" ht="15.75" customHeight="1">
      <c r="A286" s="2" t="str">
        <f t="shared" si="1"/>
        <v/>
      </c>
      <c r="B286" s="2" t="str">
        <f t="array" ref="B286">IF($A286="","",IFERROR(INDEX('04_Property_Economics'!$B$5:$B$404,MATCH($A286,'04_Property_Economics'!$AX$5:$AX$404,0)),""))</f>
        <v/>
      </c>
      <c r="C286" s="2" t="str">
        <f t="array" ref="C286">IF($A286="","",IFERROR(INDEX('04_Property_Economics'!$C$5:$C$404,MATCH($A286,'04_Property_Economics'!$AX$5:$AX$404,0)),""))</f>
        <v/>
      </c>
      <c r="D286" s="24" t="str">
        <f t="array" ref="D286">IF($A286="","",IFERROR(INDEX('04_Property_Economics'!$H$5:$H$404,MATCH($A286,'04_Property_Economics'!$AX$5:$AX$404,0)),""))</f>
        <v/>
      </c>
      <c r="E286" s="25" t="str">
        <f t="array" ref="E286">IF($A286="","",IFERROR(INDEX('04_Property_Economics'!$I$5:$I$404,MATCH($A286,'04_Property_Economics'!$AX$5:$AX$404,0)),""))</f>
        <v/>
      </c>
      <c r="F286" s="25" t="str">
        <f t="array" ref="F286">IF($A286="","",IFERROR(INDEX('04_Property_Economics'!$J$5:$J$404,MATCH($A286,'04_Property_Economics'!$AX$5:$AX$404,0)),""))</f>
        <v/>
      </c>
      <c r="G286" s="26" t="str">
        <f t="array" ref="G286">IF($A286="","",IFERROR(INDEX('04_Property_Economics'!$AC$5:$AC$404,MATCH($A286,'04_Property_Economics'!$AX$5:$AX$404,0)),""))</f>
        <v/>
      </c>
      <c r="H286" s="24" t="str">
        <f t="array" ref="H286">IF($A286="","",IFERROR(INDEX('04_Property_Economics'!$AD$5:$AD$404,MATCH($A286,'04_Property_Economics'!$AX$5:$AX$404,0)),""))</f>
        <v/>
      </c>
      <c r="I286" s="24" t="str">
        <f t="array" ref="I286">IF($A286="","",IFERROR(INDEX('04_Property_Economics'!$AH$5:$AH$404,MATCH($A286,'04_Property_Economics'!$AX$5:$AX$404,0)),""))</f>
        <v/>
      </c>
      <c r="J286" s="24" t="str">
        <f t="array" ref="J286">IF($A286="","",IFERROR(INDEX('04_Property_Economics'!$AI$5:$AI$404,MATCH($A286,'04_Property_Economics'!$AX$5:$AX$404,0)),""))</f>
        <v/>
      </c>
      <c r="K286" s="24" t="str">
        <f t="array" ref="K286">IF($A286="","",IFERROR(INDEX('04_Property_Economics'!$AJ$5:$AJ$404,MATCH($A286,'04_Property_Economics'!$AX$5:$AX$404,0)),""))</f>
        <v/>
      </c>
      <c r="L286" s="24" t="str">
        <f t="array" ref="L286">IF($A286="","",IFERROR(INDEX('04_Property_Economics'!$AF$5:$AF$404,MATCH($A286,'04_Property_Economics'!$AX$5:$AX$404,0)),""))</f>
        <v/>
      </c>
      <c r="M286" s="24" t="str">
        <f t="array" ref="M286">IF($A286="","",IFERROR(INDEX('04_Property_Economics'!$U$5:$U$404,MATCH($A286,'04_Property_Economics'!$AX$5:$AX$404,0)),""))</f>
        <v/>
      </c>
      <c r="N286" s="24" t="str">
        <f t="array" ref="N286">IF($A286="","",IFERROR(INDEX('04_Property_Economics'!$W$5:$W$404,MATCH($A286,'04_Property_Economics'!$AX$5:$AX$404,0)),""))</f>
        <v/>
      </c>
      <c r="O286" s="24" t="str">
        <f t="shared" si="2"/>
        <v/>
      </c>
      <c r="P286" s="24" t="str">
        <f t="array" ref="P286">IF($A286="","",IFERROR(INDEX('04_Property_Economics'!$S$5:$S$404,MATCH($A286,'04_Property_Economics'!$AX$5:$AX$404,0)),""))</f>
        <v/>
      </c>
      <c r="Q286" s="24" t="str">
        <f t="array" ref="Q286">IF($A286="","",IFERROR(INDEX('04_Property_Economics'!$AQ$5:$AQ$404,MATCH($A286,'04_Property_Economics'!$AX$5:$AX$404,0)),""))</f>
        <v/>
      </c>
      <c r="R286" s="27" t="str">
        <f t="array" ref="R286">IF($A286="","",IFERROR(INDEX('04_Property_Economics'!$AR$5:$AR$404,MATCH($A286,'04_Property_Economics'!$AX$5:$AX$404,0)),""))</f>
        <v/>
      </c>
      <c r="S286" s="2" t="str">
        <f t="array" ref="S286">IF($A286="","",IFERROR(INDEX('04_Property_Economics'!$AS$5:$AS$404,MATCH($A286,'04_Property_Economics'!$AX$5:$AX$404,0)),""))</f>
        <v/>
      </c>
      <c r="T286" s="2" t="str">
        <f t="array" ref="T286">IF($A286="","",IFERROR(INDEX('04_Property_Economics'!$AZ$5:$AZ$404,MATCH($A286,'04_Property_Economics'!$AX$5:$AX$404,0)),""))</f>
        <v/>
      </c>
    </row>
    <row r="287" ht="15.75" customHeight="1">
      <c r="A287" s="2" t="str">
        <f t="shared" si="1"/>
        <v/>
      </c>
      <c r="B287" s="2" t="str">
        <f t="array" ref="B287">IF($A287="","",IFERROR(INDEX('04_Property_Economics'!$B$5:$B$404,MATCH($A287,'04_Property_Economics'!$AX$5:$AX$404,0)),""))</f>
        <v/>
      </c>
      <c r="C287" s="2" t="str">
        <f t="array" ref="C287">IF($A287="","",IFERROR(INDEX('04_Property_Economics'!$C$5:$C$404,MATCH($A287,'04_Property_Economics'!$AX$5:$AX$404,0)),""))</f>
        <v/>
      </c>
      <c r="D287" s="24" t="str">
        <f t="array" ref="D287">IF($A287="","",IFERROR(INDEX('04_Property_Economics'!$H$5:$H$404,MATCH($A287,'04_Property_Economics'!$AX$5:$AX$404,0)),""))</f>
        <v/>
      </c>
      <c r="E287" s="25" t="str">
        <f t="array" ref="E287">IF($A287="","",IFERROR(INDEX('04_Property_Economics'!$I$5:$I$404,MATCH($A287,'04_Property_Economics'!$AX$5:$AX$404,0)),""))</f>
        <v/>
      </c>
      <c r="F287" s="25" t="str">
        <f t="array" ref="F287">IF($A287="","",IFERROR(INDEX('04_Property_Economics'!$J$5:$J$404,MATCH($A287,'04_Property_Economics'!$AX$5:$AX$404,0)),""))</f>
        <v/>
      </c>
      <c r="G287" s="26" t="str">
        <f t="array" ref="G287">IF($A287="","",IFERROR(INDEX('04_Property_Economics'!$AC$5:$AC$404,MATCH($A287,'04_Property_Economics'!$AX$5:$AX$404,0)),""))</f>
        <v/>
      </c>
      <c r="H287" s="24" t="str">
        <f t="array" ref="H287">IF($A287="","",IFERROR(INDEX('04_Property_Economics'!$AD$5:$AD$404,MATCH($A287,'04_Property_Economics'!$AX$5:$AX$404,0)),""))</f>
        <v/>
      </c>
      <c r="I287" s="24" t="str">
        <f t="array" ref="I287">IF($A287="","",IFERROR(INDEX('04_Property_Economics'!$AH$5:$AH$404,MATCH($A287,'04_Property_Economics'!$AX$5:$AX$404,0)),""))</f>
        <v/>
      </c>
      <c r="J287" s="24" t="str">
        <f t="array" ref="J287">IF($A287="","",IFERROR(INDEX('04_Property_Economics'!$AI$5:$AI$404,MATCH($A287,'04_Property_Economics'!$AX$5:$AX$404,0)),""))</f>
        <v/>
      </c>
      <c r="K287" s="24" t="str">
        <f t="array" ref="K287">IF($A287="","",IFERROR(INDEX('04_Property_Economics'!$AJ$5:$AJ$404,MATCH($A287,'04_Property_Economics'!$AX$5:$AX$404,0)),""))</f>
        <v/>
      </c>
      <c r="L287" s="24" t="str">
        <f t="array" ref="L287">IF($A287="","",IFERROR(INDEX('04_Property_Economics'!$AF$5:$AF$404,MATCH($A287,'04_Property_Economics'!$AX$5:$AX$404,0)),""))</f>
        <v/>
      </c>
      <c r="M287" s="24" t="str">
        <f t="array" ref="M287">IF($A287="","",IFERROR(INDEX('04_Property_Economics'!$U$5:$U$404,MATCH($A287,'04_Property_Economics'!$AX$5:$AX$404,0)),""))</f>
        <v/>
      </c>
      <c r="N287" s="24" t="str">
        <f t="array" ref="N287">IF($A287="","",IFERROR(INDEX('04_Property_Economics'!$W$5:$W$404,MATCH($A287,'04_Property_Economics'!$AX$5:$AX$404,0)),""))</f>
        <v/>
      </c>
      <c r="O287" s="24" t="str">
        <f t="shared" si="2"/>
        <v/>
      </c>
      <c r="P287" s="24" t="str">
        <f t="array" ref="P287">IF($A287="","",IFERROR(INDEX('04_Property_Economics'!$S$5:$S$404,MATCH($A287,'04_Property_Economics'!$AX$5:$AX$404,0)),""))</f>
        <v/>
      </c>
      <c r="Q287" s="24" t="str">
        <f t="array" ref="Q287">IF($A287="","",IFERROR(INDEX('04_Property_Economics'!$AQ$5:$AQ$404,MATCH($A287,'04_Property_Economics'!$AX$5:$AX$404,0)),""))</f>
        <v/>
      </c>
      <c r="R287" s="27" t="str">
        <f t="array" ref="R287">IF($A287="","",IFERROR(INDEX('04_Property_Economics'!$AR$5:$AR$404,MATCH($A287,'04_Property_Economics'!$AX$5:$AX$404,0)),""))</f>
        <v/>
      </c>
      <c r="S287" s="2" t="str">
        <f t="array" ref="S287">IF($A287="","",IFERROR(INDEX('04_Property_Economics'!$AS$5:$AS$404,MATCH($A287,'04_Property_Economics'!$AX$5:$AX$404,0)),""))</f>
        <v/>
      </c>
      <c r="T287" s="2" t="str">
        <f t="array" ref="T287">IF($A287="","",IFERROR(INDEX('04_Property_Economics'!$AZ$5:$AZ$404,MATCH($A287,'04_Property_Economics'!$AX$5:$AX$404,0)),""))</f>
        <v/>
      </c>
    </row>
    <row r="288" ht="15.75" customHeight="1">
      <c r="A288" s="2" t="str">
        <f t="shared" si="1"/>
        <v/>
      </c>
      <c r="B288" s="2" t="str">
        <f t="array" ref="B288">IF($A288="","",IFERROR(INDEX('04_Property_Economics'!$B$5:$B$404,MATCH($A288,'04_Property_Economics'!$AX$5:$AX$404,0)),""))</f>
        <v/>
      </c>
      <c r="C288" s="2" t="str">
        <f t="array" ref="C288">IF($A288="","",IFERROR(INDEX('04_Property_Economics'!$C$5:$C$404,MATCH($A288,'04_Property_Economics'!$AX$5:$AX$404,0)),""))</f>
        <v/>
      </c>
      <c r="D288" s="24" t="str">
        <f t="array" ref="D288">IF($A288="","",IFERROR(INDEX('04_Property_Economics'!$H$5:$H$404,MATCH($A288,'04_Property_Economics'!$AX$5:$AX$404,0)),""))</f>
        <v/>
      </c>
      <c r="E288" s="25" t="str">
        <f t="array" ref="E288">IF($A288="","",IFERROR(INDEX('04_Property_Economics'!$I$5:$I$404,MATCH($A288,'04_Property_Economics'!$AX$5:$AX$404,0)),""))</f>
        <v/>
      </c>
      <c r="F288" s="25" t="str">
        <f t="array" ref="F288">IF($A288="","",IFERROR(INDEX('04_Property_Economics'!$J$5:$J$404,MATCH($A288,'04_Property_Economics'!$AX$5:$AX$404,0)),""))</f>
        <v/>
      </c>
      <c r="G288" s="26" t="str">
        <f t="array" ref="G288">IF($A288="","",IFERROR(INDEX('04_Property_Economics'!$AC$5:$AC$404,MATCH($A288,'04_Property_Economics'!$AX$5:$AX$404,0)),""))</f>
        <v/>
      </c>
      <c r="H288" s="24" t="str">
        <f t="array" ref="H288">IF($A288="","",IFERROR(INDEX('04_Property_Economics'!$AD$5:$AD$404,MATCH($A288,'04_Property_Economics'!$AX$5:$AX$404,0)),""))</f>
        <v/>
      </c>
      <c r="I288" s="24" t="str">
        <f t="array" ref="I288">IF($A288="","",IFERROR(INDEX('04_Property_Economics'!$AH$5:$AH$404,MATCH($A288,'04_Property_Economics'!$AX$5:$AX$404,0)),""))</f>
        <v/>
      </c>
      <c r="J288" s="24" t="str">
        <f t="array" ref="J288">IF($A288="","",IFERROR(INDEX('04_Property_Economics'!$AI$5:$AI$404,MATCH($A288,'04_Property_Economics'!$AX$5:$AX$404,0)),""))</f>
        <v/>
      </c>
      <c r="K288" s="24" t="str">
        <f t="array" ref="K288">IF($A288="","",IFERROR(INDEX('04_Property_Economics'!$AJ$5:$AJ$404,MATCH($A288,'04_Property_Economics'!$AX$5:$AX$404,0)),""))</f>
        <v/>
      </c>
      <c r="L288" s="24" t="str">
        <f t="array" ref="L288">IF($A288="","",IFERROR(INDEX('04_Property_Economics'!$AF$5:$AF$404,MATCH($A288,'04_Property_Economics'!$AX$5:$AX$404,0)),""))</f>
        <v/>
      </c>
      <c r="M288" s="24" t="str">
        <f t="array" ref="M288">IF($A288="","",IFERROR(INDEX('04_Property_Economics'!$U$5:$U$404,MATCH($A288,'04_Property_Economics'!$AX$5:$AX$404,0)),""))</f>
        <v/>
      </c>
      <c r="N288" s="24" t="str">
        <f t="array" ref="N288">IF($A288="","",IFERROR(INDEX('04_Property_Economics'!$W$5:$W$404,MATCH($A288,'04_Property_Economics'!$AX$5:$AX$404,0)),""))</f>
        <v/>
      </c>
      <c r="O288" s="24" t="str">
        <f t="shared" si="2"/>
        <v/>
      </c>
      <c r="P288" s="24" t="str">
        <f t="array" ref="P288">IF($A288="","",IFERROR(INDEX('04_Property_Economics'!$S$5:$S$404,MATCH($A288,'04_Property_Economics'!$AX$5:$AX$404,0)),""))</f>
        <v/>
      </c>
      <c r="Q288" s="24" t="str">
        <f t="array" ref="Q288">IF($A288="","",IFERROR(INDEX('04_Property_Economics'!$AQ$5:$AQ$404,MATCH($A288,'04_Property_Economics'!$AX$5:$AX$404,0)),""))</f>
        <v/>
      </c>
      <c r="R288" s="27" t="str">
        <f t="array" ref="R288">IF($A288="","",IFERROR(INDEX('04_Property_Economics'!$AR$5:$AR$404,MATCH($A288,'04_Property_Economics'!$AX$5:$AX$404,0)),""))</f>
        <v/>
      </c>
      <c r="S288" s="2" t="str">
        <f t="array" ref="S288">IF($A288="","",IFERROR(INDEX('04_Property_Economics'!$AS$5:$AS$404,MATCH($A288,'04_Property_Economics'!$AX$5:$AX$404,0)),""))</f>
        <v/>
      </c>
      <c r="T288" s="2" t="str">
        <f t="array" ref="T288">IF($A288="","",IFERROR(INDEX('04_Property_Economics'!$AZ$5:$AZ$404,MATCH($A288,'04_Property_Economics'!$AX$5:$AX$404,0)),""))</f>
        <v/>
      </c>
    </row>
    <row r="289" ht="15.75" customHeight="1">
      <c r="A289" s="2" t="str">
        <f t="shared" si="1"/>
        <v/>
      </c>
      <c r="B289" s="2" t="str">
        <f t="array" ref="B289">IF($A289="","",IFERROR(INDEX('04_Property_Economics'!$B$5:$B$404,MATCH($A289,'04_Property_Economics'!$AX$5:$AX$404,0)),""))</f>
        <v/>
      </c>
      <c r="C289" s="2" t="str">
        <f t="array" ref="C289">IF($A289="","",IFERROR(INDEX('04_Property_Economics'!$C$5:$C$404,MATCH($A289,'04_Property_Economics'!$AX$5:$AX$404,0)),""))</f>
        <v/>
      </c>
      <c r="D289" s="24" t="str">
        <f t="array" ref="D289">IF($A289="","",IFERROR(INDEX('04_Property_Economics'!$H$5:$H$404,MATCH($A289,'04_Property_Economics'!$AX$5:$AX$404,0)),""))</f>
        <v/>
      </c>
      <c r="E289" s="25" t="str">
        <f t="array" ref="E289">IF($A289="","",IFERROR(INDEX('04_Property_Economics'!$I$5:$I$404,MATCH($A289,'04_Property_Economics'!$AX$5:$AX$404,0)),""))</f>
        <v/>
      </c>
      <c r="F289" s="25" t="str">
        <f t="array" ref="F289">IF($A289="","",IFERROR(INDEX('04_Property_Economics'!$J$5:$J$404,MATCH($A289,'04_Property_Economics'!$AX$5:$AX$404,0)),""))</f>
        <v/>
      </c>
      <c r="G289" s="26" t="str">
        <f t="array" ref="G289">IF($A289="","",IFERROR(INDEX('04_Property_Economics'!$AC$5:$AC$404,MATCH($A289,'04_Property_Economics'!$AX$5:$AX$404,0)),""))</f>
        <v/>
      </c>
      <c r="H289" s="24" t="str">
        <f t="array" ref="H289">IF($A289="","",IFERROR(INDEX('04_Property_Economics'!$AD$5:$AD$404,MATCH($A289,'04_Property_Economics'!$AX$5:$AX$404,0)),""))</f>
        <v/>
      </c>
      <c r="I289" s="24" t="str">
        <f t="array" ref="I289">IF($A289="","",IFERROR(INDEX('04_Property_Economics'!$AH$5:$AH$404,MATCH($A289,'04_Property_Economics'!$AX$5:$AX$404,0)),""))</f>
        <v/>
      </c>
      <c r="J289" s="24" t="str">
        <f t="array" ref="J289">IF($A289="","",IFERROR(INDEX('04_Property_Economics'!$AI$5:$AI$404,MATCH($A289,'04_Property_Economics'!$AX$5:$AX$404,0)),""))</f>
        <v/>
      </c>
      <c r="K289" s="24" t="str">
        <f t="array" ref="K289">IF($A289="","",IFERROR(INDEX('04_Property_Economics'!$AJ$5:$AJ$404,MATCH($A289,'04_Property_Economics'!$AX$5:$AX$404,0)),""))</f>
        <v/>
      </c>
      <c r="L289" s="24" t="str">
        <f t="array" ref="L289">IF($A289="","",IFERROR(INDEX('04_Property_Economics'!$AF$5:$AF$404,MATCH($A289,'04_Property_Economics'!$AX$5:$AX$404,0)),""))</f>
        <v/>
      </c>
      <c r="M289" s="24" t="str">
        <f t="array" ref="M289">IF($A289="","",IFERROR(INDEX('04_Property_Economics'!$U$5:$U$404,MATCH($A289,'04_Property_Economics'!$AX$5:$AX$404,0)),""))</f>
        <v/>
      </c>
      <c r="N289" s="24" t="str">
        <f t="array" ref="N289">IF($A289="","",IFERROR(INDEX('04_Property_Economics'!$W$5:$W$404,MATCH($A289,'04_Property_Economics'!$AX$5:$AX$404,0)),""))</f>
        <v/>
      </c>
      <c r="O289" s="24" t="str">
        <f t="shared" si="2"/>
        <v/>
      </c>
      <c r="P289" s="24" t="str">
        <f t="array" ref="P289">IF($A289="","",IFERROR(INDEX('04_Property_Economics'!$S$5:$S$404,MATCH($A289,'04_Property_Economics'!$AX$5:$AX$404,0)),""))</f>
        <v/>
      </c>
      <c r="Q289" s="24" t="str">
        <f t="array" ref="Q289">IF($A289="","",IFERROR(INDEX('04_Property_Economics'!$AQ$5:$AQ$404,MATCH($A289,'04_Property_Economics'!$AX$5:$AX$404,0)),""))</f>
        <v/>
      </c>
      <c r="R289" s="27" t="str">
        <f t="array" ref="R289">IF($A289="","",IFERROR(INDEX('04_Property_Economics'!$AR$5:$AR$404,MATCH($A289,'04_Property_Economics'!$AX$5:$AX$404,0)),""))</f>
        <v/>
      </c>
      <c r="S289" s="2" t="str">
        <f t="array" ref="S289">IF($A289="","",IFERROR(INDEX('04_Property_Economics'!$AS$5:$AS$404,MATCH($A289,'04_Property_Economics'!$AX$5:$AX$404,0)),""))</f>
        <v/>
      </c>
      <c r="T289" s="2" t="str">
        <f t="array" ref="T289">IF($A289="","",IFERROR(INDEX('04_Property_Economics'!$AZ$5:$AZ$404,MATCH($A289,'04_Property_Economics'!$AX$5:$AX$404,0)),""))</f>
        <v/>
      </c>
    </row>
    <row r="290" ht="15.75" customHeight="1">
      <c r="A290" s="2" t="str">
        <f t="shared" si="1"/>
        <v/>
      </c>
      <c r="B290" s="2" t="str">
        <f t="array" ref="B290">IF($A290="","",IFERROR(INDEX('04_Property_Economics'!$B$5:$B$404,MATCH($A290,'04_Property_Economics'!$AX$5:$AX$404,0)),""))</f>
        <v/>
      </c>
      <c r="C290" s="2" t="str">
        <f t="array" ref="C290">IF($A290="","",IFERROR(INDEX('04_Property_Economics'!$C$5:$C$404,MATCH($A290,'04_Property_Economics'!$AX$5:$AX$404,0)),""))</f>
        <v/>
      </c>
      <c r="D290" s="24" t="str">
        <f t="array" ref="D290">IF($A290="","",IFERROR(INDEX('04_Property_Economics'!$H$5:$H$404,MATCH($A290,'04_Property_Economics'!$AX$5:$AX$404,0)),""))</f>
        <v/>
      </c>
      <c r="E290" s="25" t="str">
        <f t="array" ref="E290">IF($A290="","",IFERROR(INDEX('04_Property_Economics'!$I$5:$I$404,MATCH($A290,'04_Property_Economics'!$AX$5:$AX$404,0)),""))</f>
        <v/>
      </c>
      <c r="F290" s="25" t="str">
        <f t="array" ref="F290">IF($A290="","",IFERROR(INDEX('04_Property_Economics'!$J$5:$J$404,MATCH($A290,'04_Property_Economics'!$AX$5:$AX$404,0)),""))</f>
        <v/>
      </c>
      <c r="G290" s="26" t="str">
        <f t="array" ref="G290">IF($A290="","",IFERROR(INDEX('04_Property_Economics'!$AC$5:$AC$404,MATCH($A290,'04_Property_Economics'!$AX$5:$AX$404,0)),""))</f>
        <v/>
      </c>
      <c r="H290" s="24" t="str">
        <f t="array" ref="H290">IF($A290="","",IFERROR(INDEX('04_Property_Economics'!$AD$5:$AD$404,MATCH($A290,'04_Property_Economics'!$AX$5:$AX$404,0)),""))</f>
        <v/>
      </c>
      <c r="I290" s="24" t="str">
        <f t="array" ref="I290">IF($A290="","",IFERROR(INDEX('04_Property_Economics'!$AH$5:$AH$404,MATCH($A290,'04_Property_Economics'!$AX$5:$AX$404,0)),""))</f>
        <v/>
      </c>
      <c r="J290" s="24" t="str">
        <f t="array" ref="J290">IF($A290="","",IFERROR(INDEX('04_Property_Economics'!$AI$5:$AI$404,MATCH($A290,'04_Property_Economics'!$AX$5:$AX$404,0)),""))</f>
        <v/>
      </c>
      <c r="K290" s="24" t="str">
        <f t="array" ref="K290">IF($A290="","",IFERROR(INDEX('04_Property_Economics'!$AJ$5:$AJ$404,MATCH($A290,'04_Property_Economics'!$AX$5:$AX$404,0)),""))</f>
        <v/>
      </c>
      <c r="L290" s="24" t="str">
        <f t="array" ref="L290">IF($A290="","",IFERROR(INDEX('04_Property_Economics'!$AF$5:$AF$404,MATCH($A290,'04_Property_Economics'!$AX$5:$AX$404,0)),""))</f>
        <v/>
      </c>
      <c r="M290" s="24" t="str">
        <f t="array" ref="M290">IF($A290="","",IFERROR(INDEX('04_Property_Economics'!$U$5:$U$404,MATCH($A290,'04_Property_Economics'!$AX$5:$AX$404,0)),""))</f>
        <v/>
      </c>
      <c r="N290" s="24" t="str">
        <f t="array" ref="N290">IF($A290="","",IFERROR(INDEX('04_Property_Economics'!$W$5:$W$404,MATCH($A290,'04_Property_Economics'!$AX$5:$AX$404,0)),""))</f>
        <v/>
      </c>
      <c r="O290" s="24" t="str">
        <f t="shared" si="2"/>
        <v/>
      </c>
      <c r="P290" s="24" t="str">
        <f t="array" ref="P290">IF($A290="","",IFERROR(INDEX('04_Property_Economics'!$S$5:$S$404,MATCH($A290,'04_Property_Economics'!$AX$5:$AX$404,0)),""))</f>
        <v/>
      </c>
      <c r="Q290" s="24" t="str">
        <f t="array" ref="Q290">IF($A290="","",IFERROR(INDEX('04_Property_Economics'!$AQ$5:$AQ$404,MATCH($A290,'04_Property_Economics'!$AX$5:$AX$404,0)),""))</f>
        <v/>
      </c>
      <c r="R290" s="27" t="str">
        <f t="array" ref="R290">IF($A290="","",IFERROR(INDEX('04_Property_Economics'!$AR$5:$AR$404,MATCH($A290,'04_Property_Economics'!$AX$5:$AX$404,0)),""))</f>
        <v/>
      </c>
      <c r="S290" s="2" t="str">
        <f t="array" ref="S290">IF($A290="","",IFERROR(INDEX('04_Property_Economics'!$AS$5:$AS$404,MATCH($A290,'04_Property_Economics'!$AX$5:$AX$404,0)),""))</f>
        <v/>
      </c>
      <c r="T290" s="2" t="str">
        <f t="array" ref="T290">IF($A290="","",IFERROR(INDEX('04_Property_Economics'!$AZ$5:$AZ$404,MATCH($A290,'04_Property_Economics'!$AX$5:$AX$404,0)),""))</f>
        <v/>
      </c>
    </row>
    <row r="291" ht="15.75" customHeight="1">
      <c r="A291" s="2" t="str">
        <f t="shared" si="1"/>
        <v/>
      </c>
      <c r="B291" s="2" t="str">
        <f t="array" ref="B291">IF($A291="","",IFERROR(INDEX('04_Property_Economics'!$B$5:$B$404,MATCH($A291,'04_Property_Economics'!$AX$5:$AX$404,0)),""))</f>
        <v/>
      </c>
      <c r="C291" s="2" t="str">
        <f t="array" ref="C291">IF($A291="","",IFERROR(INDEX('04_Property_Economics'!$C$5:$C$404,MATCH($A291,'04_Property_Economics'!$AX$5:$AX$404,0)),""))</f>
        <v/>
      </c>
      <c r="D291" s="24" t="str">
        <f t="array" ref="D291">IF($A291="","",IFERROR(INDEX('04_Property_Economics'!$H$5:$H$404,MATCH($A291,'04_Property_Economics'!$AX$5:$AX$404,0)),""))</f>
        <v/>
      </c>
      <c r="E291" s="25" t="str">
        <f t="array" ref="E291">IF($A291="","",IFERROR(INDEX('04_Property_Economics'!$I$5:$I$404,MATCH($A291,'04_Property_Economics'!$AX$5:$AX$404,0)),""))</f>
        <v/>
      </c>
      <c r="F291" s="25" t="str">
        <f t="array" ref="F291">IF($A291="","",IFERROR(INDEX('04_Property_Economics'!$J$5:$J$404,MATCH($A291,'04_Property_Economics'!$AX$5:$AX$404,0)),""))</f>
        <v/>
      </c>
      <c r="G291" s="26" t="str">
        <f t="array" ref="G291">IF($A291="","",IFERROR(INDEX('04_Property_Economics'!$AC$5:$AC$404,MATCH($A291,'04_Property_Economics'!$AX$5:$AX$404,0)),""))</f>
        <v/>
      </c>
      <c r="H291" s="24" t="str">
        <f t="array" ref="H291">IF($A291="","",IFERROR(INDEX('04_Property_Economics'!$AD$5:$AD$404,MATCH($A291,'04_Property_Economics'!$AX$5:$AX$404,0)),""))</f>
        <v/>
      </c>
      <c r="I291" s="24" t="str">
        <f t="array" ref="I291">IF($A291="","",IFERROR(INDEX('04_Property_Economics'!$AH$5:$AH$404,MATCH($A291,'04_Property_Economics'!$AX$5:$AX$404,0)),""))</f>
        <v/>
      </c>
      <c r="J291" s="24" t="str">
        <f t="array" ref="J291">IF($A291="","",IFERROR(INDEX('04_Property_Economics'!$AI$5:$AI$404,MATCH($A291,'04_Property_Economics'!$AX$5:$AX$404,0)),""))</f>
        <v/>
      </c>
      <c r="K291" s="24" t="str">
        <f t="array" ref="K291">IF($A291="","",IFERROR(INDEX('04_Property_Economics'!$AJ$5:$AJ$404,MATCH($A291,'04_Property_Economics'!$AX$5:$AX$404,0)),""))</f>
        <v/>
      </c>
      <c r="L291" s="24" t="str">
        <f t="array" ref="L291">IF($A291="","",IFERROR(INDEX('04_Property_Economics'!$AF$5:$AF$404,MATCH($A291,'04_Property_Economics'!$AX$5:$AX$404,0)),""))</f>
        <v/>
      </c>
      <c r="M291" s="24" t="str">
        <f t="array" ref="M291">IF($A291="","",IFERROR(INDEX('04_Property_Economics'!$U$5:$U$404,MATCH($A291,'04_Property_Economics'!$AX$5:$AX$404,0)),""))</f>
        <v/>
      </c>
      <c r="N291" s="24" t="str">
        <f t="array" ref="N291">IF($A291="","",IFERROR(INDEX('04_Property_Economics'!$W$5:$W$404,MATCH($A291,'04_Property_Economics'!$AX$5:$AX$404,0)),""))</f>
        <v/>
      </c>
      <c r="O291" s="24" t="str">
        <f t="shared" si="2"/>
        <v/>
      </c>
      <c r="P291" s="24" t="str">
        <f t="array" ref="P291">IF($A291="","",IFERROR(INDEX('04_Property_Economics'!$S$5:$S$404,MATCH($A291,'04_Property_Economics'!$AX$5:$AX$404,0)),""))</f>
        <v/>
      </c>
      <c r="Q291" s="24" t="str">
        <f t="array" ref="Q291">IF($A291="","",IFERROR(INDEX('04_Property_Economics'!$AQ$5:$AQ$404,MATCH($A291,'04_Property_Economics'!$AX$5:$AX$404,0)),""))</f>
        <v/>
      </c>
      <c r="R291" s="27" t="str">
        <f t="array" ref="R291">IF($A291="","",IFERROR(INDEX('04_Property_Economics'!$AR$5:$AR$404,MATCH($A291,'04_Property_Economics'!$AX$5:$AX$404,0)),""))</f>
        <v/>
      </c>
      <c r="S291" s="2" t="str">
        <f t="array" ref="S291">IF($A291="","",IFERROR(INDEX('04_Property_Economics'!$AS$5:$AS$404,MATCH($A291,'04_Property_Economics'!$AX$5:$AX$404,0)),""))</f>
        <v/>
      </c>
      <c r="T291" s="2" t="str">
        <f t="array" ref="T291">IF($A291="","",IFERROR(INDEX('04_Property_Economics'!$AZ$5:$AZ$404,MATCH($A291,'04_Property_Economics'!$AX$5:$AX$404,0)),""))</f>
        <v/>
      </c>
    </row>
    <row r="292" ht="15.75" customHeight="1">
      <c r="A292" s="2" t="str">
        <f t="shared" si="1"/>
        <v/>
      </c>
      <c r="B292" s="2" t="str">
        <f t="array" ref="B292">IF($A292="","",IFERROR(INDEX('04_Property_Economics'!$B$5:$B$404,MATCH($A292,'04_Property_Economics'!$AX$5:$AX$404,0)),""))</f>
        <v/>
      </c>
      <c r="C292" s="2" t="str">
        <f t="array" ref="C292">IF($A292="","",IFERROR(INDEX('04_Property_Economics'!$C$5:$C$404,MATCH($A292,'04_Property_Economics'!$AX$5:$AX$404,0)),""))</f>
        <v/>
      </c>
      <c r="D292" s="24" t="str">
        <f t="array" ref="D292">IF($A292="","",IFERROR(INDEX('04_Property_Economics'!$H$5:$H$404,MATCH($A292,'04_Property_Economics'!$AX$5:$AX$404,0)),""))</f>
        <v/>
      </c>
      <c r="E292" s="25" t="str">
        <f t="array" ref="E292">IF($A292="","",IFERROR(INDEX('04_Property_Economics'!$I$5:$I$404,MATCH($A292,'04_Property_Economics'!$AX$5:$AX$404,0)),""))</f>
        <v/>
      </c>
      <c r="F292" s="25" t="str">
        <f t="array" ref="F292">IF($A292="","",IFERROR(INDEX('04_Property_Economics'!$J$5:$J$404,MATCH($A292,'04_Property_Economics'!$AX$5:$AX$404,0)),""))</f>
        <v/>
      </c>
      <c r="G292" s="26" t="str">
        <f t="array" ref="G292">IF($A292="","",IFERROR(INDEX('04_Property_Economics'!$AC$5:$AC$404,MATCH($A292,'04_Property_Economics'!$AX$5:$AX$404,0)),""))</f>
        <v/>
      </c>
      <c r="H292" s="24" t="str">
        <f t="array" ref="H292">IF($A292="","",IFERROR(INDEX('04_Property_Economics'!$AD$5:$AD$404,MATCH($A292,'04_Property_Economics'!$AX$5:$AX$404,0)),""))</f>
        <v/>
      </c>
      <c r="I292" s="24" t="str">
        <f t="array" ref="I292">IF($A292="","",IFERROR(INDEX('04_Property_Economics'!$AH$5:$AH$404,MATCH($A292,'04_Property_Economics'!$AX$5:$AX$404,0)),""))</f>
        <v/>
      </c>
      <c r="J292" s="24" t="str">
        <f t="array" ref="J292">IF($A292="","",IFERROR(INDEX('04_Property_Economics'!$AI$5:$AI$404,MATCH($A292,'04_Property_Economics'!$AX$5:$AX$404,0)),""))</f>
        <v/>
      </c>
      <c r="K292" s="24" t="str">
        <f t="array" ref="K292">IF($A292="","",IFERROR(INDEX('04_Property_Economics'!$AJ$5:$AJ$404,MATCH($A292,'04_Property_Economics'!$AX$5:$AX$404,0)),""))</f>
        <v/>
      </c>
      <c r="L292" s="24" t="str">
        <f t="array" ref="L292">IF($A292="","",IFERROR(INDEX('04_Property_Economics'!$AF$5:$AF$404,MATCH($A292,'04_Property_Economics'!$AX$5:$AX$404,0)),""))</f>
        <v/>
      </c>
      <c r="M292" s="24" t="str">
        <f t="array" ref="M292">IF($A292="","",IFERROR(INDEX('04_Property_Economics'!$U$5:$U$404,MATCH($A292,'04_Property_Economics'!$AX$5:$AX$404,0)),""))</f>
        <v/>
      </c>
      <c r="N292" s="24" t="str">
        <f t="array" ref="N292">IF($A292="","",IFERROR(INDEX('04_Property_Economics'!$W$5:$W$404,MATCH($A292,'04_Property_Economics'!$AX$5:$AX$404,0)),""))</f>
        <v/>
      </c>
      <c r="O292" s="24" t="str">
        <f t="shared" si="2"/>
        <v/>
      </c>
      <c r="P292" s="24" t="str">
        <f t="array" ref="P292">IF($A292="","",IFERROR(INDEX('04_Property_Economics'!$S$5:$S$404,MATCH($A292,'04_Property_Economics'!$AX$5:$AX$404,0)),""))</f>
        <v/>
      </c>
      <c r="Q292" s="24" t="str">
        <f t="array" ref="Q292">IF($A292="","",IFERROR(INDEX('04_Property_Economics'!$AQ$5:$AQ$404,MATCH($A292,'04_Property_Economics'!$AX$5:$AX$404,0)),""))</f>
        <v/>
      </c>
      <c r="R292" s="27" t="str">
        <f t="array" ref="R292">IF($A292="","",IFERROR(INDEX('04_Property_Economics'!$AR$5:$AR$404,MATCH($A292,'04_Property_Economics'!$AX$5:$AX$404,0)),""))</f>
        <v/>
      </c>
      <c r="S292" s="2" t="str">
        <f t="array" ref="S292">IF($A292="","",IFERROR(INDEX('04_Property_Economics'!$AS$5:$AS$404,MATCH($A292,'04_Property_Economics'!$AX$5:$AX$404,0)),""))</f>
        <v/>
      </c>
      <c r="T292" s="2" t="str">
        <f t="array" ref="T292">IF($A292="","",IFERROR(INDEX('04_Property_Economics'!$AZ$5:$AZ$404,MATCH($A292,'04_Property_Economics'!$AX$5:$AX$404,0)),""))</f>
        <v/>
      </c>
    </row>
    <row r="293" ht="15.75" customHeight="1">
      <c r="A293" s="2" t="str">
        <f t="shared" si="1"/>
        <v/>
      </c>
      <c r="B293" s="2" t="str">
        <f t="array" ref="B293">IF($A293="","",IFERROR(INDEX('04_Property_Economics'!$B$5:$B$404,MATCH($A293,'04_Property_Economics'!$AX$5:$AX$404,0)),""))</f>
        <v/>
      </c>
      <c r="C293" s="2" t="str">
        <f t="array" ref="C293">IF($A293="","",IFERROR(INDEX('04_Property_Economics'!$C$5:$C$404,MATCH($A293,'04_Property_Economics'!$AX$5:$AX$404,0)),""))</f>
        <v/>
      </c>
      <c r="D293" s="24" t="str">
        <f t="array" ref="D293">IF($A293="","",IFERROR(INDEX('04_Property_Economics'!$H$5:$H$404,MATCH($A293,'04_Property_Economics'!$AX$5:$AX$404,0)),""))</f>
        <v/>
      </c>
      <c r="E293" s="25" t="str">
        <f t="array" ref="E293">IF($A293="","",IFERROR(INDEX('04_Property_Economics'!$I$5:$I$404,MATCH($A293,'04_Property_Economics'!$AX$5:$AX$404,0)),""))</f>
        <v/>
      </c>
      <c r="F293" s="25" t="str">
        <f t="array" ref="F293">IF($A293="","",IFERROR(INDEX('04_Property_Economics'!$J$5:$J$404,MATCH($A293,'04_Property_Economics'!$AX$5:$AX$404,0)),""))</f>
        <v/>
      </c>
      <c r="G293" s="26" t="str">
        <f t="array" ref="G293">IF($A293="","",IFERROR(INDEX('04_Property_Economics'!$AC$5:$AC$404,MATCH($A293,'04_Property_Economics'!$AX$5:$AX$404,0)),""))</f>
        <v/>
      </c>
      <c r="H293" s="24" t="str">
        <f t="array" ref="H293">IF($A293="","",IFERROR(INDEX('04_Property_Economics'!$AD$5:$AD$404,MATCH($A293,'04_Property_Economics'!$AX$5:$AX$404,0)),""))</f>
        <v/>
      </c>
      <c r="I293" s="24" t="str">
        <f t="array" ref="I293">IF($A293="","",IFERROR(INDEX('04_Property_Economics'!$AH$5:$AH$404,MATCH($A293,'04_Property_Economics'!$AX$5:$AX$404,0)),""))</f>
        <v/>
      </c>
      <c r="J293" s="24" t="str">
        <f t="array" ref="J293">IF($A293="","",IFERROR(INDEX('04_Property_Economics'!$AI$5:$AI$404,MATCH($A293,'04_Property_Economics'!$AX$5:$AX$404,0)),""))</f>
        <v/>
      </c>
      <c r="K293" s="24" t="str">
        <f t="array" ref="K293">IF($A293="","",IFERROR(INDEX('04_Property_Economics'!$AJ$5:$AJ$404,MATCH($A293,'04_Property_Economics'!$AX$5:$AX$404,0)),""))</f>
        <v/>
      </c>
      <c r="L293" s="24" t="str">
        <f t="array" ref="L293">IF($A293="","",IFERROR(INDEX('04_Property_Economics'!$AF$5:$AF$404,MATCH($A293,'04_Property_Economics'!$AX$5:$AX$404,0)),""))</f>
        <v/>
      </c>
      <c r="M293" s="24" t="str">
        <f t="array" ref="M293">IF($A293="","",IFERROR(INDEX('04_Property_Economics'!$U$5:$U$404,MATCH($A293,'04_Property_Economics'!$AX$5:$AX$404,0)),""))</f>
        <v/>
      </c>
      <c r="N293" s="24" t="str">
        <f t="array" ref="N293">IF($A293="","",IFERROR(INDEX('04_Property_Economics'!$W$5:$W$404,MATCH($A293,'04_Property_Economics'!$AX$5:$AX$404,0)),""))</f>
        <v/>
      </c>
      <c r="O293" s="24" t="str">
        <f t="shared" si="2"/>
        <v/>
      </c>
      <c r="P293" s="24" t="str">
        <f t="array" ref="P293">IF($A293="","",IFERROR(INDEX('04_Property_Economics'!$S$5:$S$404,MATCH($A293,'04_Property_Economics'!$AX$5:$AX$404,0)),""))</f>
        <v/>
      </c>
      <c r="Q293" s="24" t="str">
        <f t="array" ref="Q293">IF($A293="","",IFERROR(INDEX('04_Property_Economics'!$AQ$5:$AQ$404,MATCH($A293,'04_Property_Economics'!$AX$5:$AX$404,0)),""))</f>
        <v/>
      </c>
      <c r="R293" s="27" t="str">
        <f t="array" ref="R293">IF($A293="","",IFERROR(INDEX('04_Property_Economics'!$AR$5:$AR$404,MATCH($A293,'04_Property_Economics'!$AX$5:$AX$404,0)),""))</f>
        <v/>
      </c>
      <c r="S293" s="2" t="str">
        <f t="array" ref="S293">IF($A293="","",IFERROR(INDEX('04_Property_Economics'!$AS$5:$AS$404,MATCH($A293,'04_Property_Economics'!$AX$5:$AX$404,0)),""))</f>
        <v/>
      </c>
      <c r="T293" s="2" t="str">
        <f t="array" ref="T293">IF($A293="","",IFERROR(INDEX('04_Property_Economics'!$AZ$5:$AZ$404,MATCH($A293,'04_Property_Economics'!$AX$5:$AX$404,0)),""))</f>
        <v/>
      </c>
    </row>
    <row r="294" ht="15.75" customHeight="1">
      <c r="A294" s="2" t="str">
        <f t="shared" si="1"/>
        <v/>
      </c>
      <c r="B294" s="2" t="str">
        <f t="array" ref="B294">IF($A294="","",IFERROR(INDEX('04_Property_Economics'!$B$5:$B$404,MATCH($A294,'04_Property_Economics'!$AX$5:$AX$404,0)),""))</f>
        <v/>
      </c>
      <c r="C294" s="2" t="str">
        <f t="array" ref="C294">IF($A294="","",IFERROR(INDEX('04_Property_Economics'!$C$5:$C$404,MATCH($A294,'04_Property_Economics'!$AX$5:$AX$404,0)),""))</f>
        <v/>
      </c>
      <c r="D294" s="24" t="str">
        <f t="array" ref="D294">IF($A294="","",IFERROR(INDEX('04_Property_Economics'!$H$5:$H$404,MATCH($A294,'04_Property_Economics'!$AX$5:$AX$404,0)),""))</f>
        <v/>
      </c>
      <c r="E294" s="25" t="str">
        <f t="array" ref="E294">IF($A294="","",IFERROR(INDEX('04_Property_Economics'!$I$5:$I$404,MATCH($A294,'04_Property_Economics'!$AX$5:$AX$404,0)),""))</f>
        <v/>
      </c>
      <c r="F294" s="25" t="str">
        <f t="array" ref="F294">IF($A294="","",IFERROR(INDEX('04_Property_Economics'!$J$5:$J$404,MATCH($A294,'04_Property_Economics'!$AX$5:$AX$404,0)),""))</f>
        <v/>
      </c>
      <c r="G294" s="26" t="str">
        <f t="array" ref="G294">IF($A294="","",IFERROR(INDEX('04_Property_Economics'!$AC$5:$AC$404,MATCH($A294,'04_Property_Economics'!$AX$5:$AX$404,0)),""))</f>
        <v/>
      </c>
      <c r="H294" s="24" t="str">
        <f t="array" ref="H294">IF($A294="","",IFERROR(INDEX('04_Property_Economics'!$AD$5:$AD$404,MATCH($A294,'04_Property_Economics'!$AX$5:$AX$404,0)),""))</f>
        <v/>
      </c>
      <c r="I294" s="24" t="str">
        <f t="array" ref="I294">IF($A294="","",IFERROR(INDEX('04_Property_Economics'!$AH$5:$AH$404,MATCH($A294,'04_Property_Economics'!$AX$5:$AX$404,0)),""))</f>
        <v/>
      </c>
      <c r="J294" s="24" t="str">
        <f t="array" ref="J294">IF($A294="","",IFERROR(INDEX('04_Property_Economics'!$AI$5:$AI$404,MATCH($A294,'04_Property_Economics'!$AX$5:$AX$404,0)),""))</f>
        <v/>
      </c>
      <c r="K294" s="24" t="str">
        <f t="array" ref="K294">IF($A294="","",IFERROR(INDEX('04_Property_Economics'!$AJ$5:$AJ$404,MATCH($A294,'04_Property_Economics'!$AX$5:$AX$404,0)),""))</f>
        <v/>
      </c>
      <c r="L294" s="24" t="str">
        <f t="array" ref="L294">IF($A294="","",IFERROR(INDEX('04_Property_Economics'!$AF$5:$AF$404,MATCH($A294,'04_Property_Economics'!$AX$5:$AX$404,0)),""))</f>
        <v/>
      </c>
      <c r="M294" s="24" t="str">
        <f t="array" ref="M294">IF($A294="","",IFERROR(INDEX('04_Property_Economics'!$U$5:$U$404,MATCH($A294,'04_Property_Economics'!$AX$5:$AX$404,0)),""))</f>
        <v/>
      </c>
      <c r="N294" s="24" t="str">
        <f t="array" ref="N294">IF($A294="","",IFERROR(INDEX('04_Property_Economics'!$W$5:$W$404,MATCH($A294,'04_Property_Economics'!$AX$5:$AX$404,0)),""))</f>
        <v/>
      </c>
      <c r="O294" s="24" t="str">
        <f t="shared" si="2"/>
        <v/>
      </c>
      <c r="P294" s="24" t="str">
        <f t="array" ref="P294">IF($A294="","",IFERROR(INDEX('04_Property_Economics'!$S$5:$S$404,MATCH($A294,'04_Property_Economics'!$AX$5:$AX$404,0)),""))</f>
        <v/>
      </c>
      <c r="Q294" s="24" t="str">
        <f t="array" ref="Q294">IF($A294="","",IFERROR(INDEX('04_Property_Economics'!$AQ$5:$AQ$404,MATCH($A294,'04_Property_Economics'!$AX$5:$AX$404,0)),""))</f>
        <v/>
      </c>
      <c r="R294" s="27" t="str">
        <f t="array" ref="R294">IF($A294="","",IFERROR(INDEX('04_Property_Economics'!$AR$5:$AR$404,MATCH($A294,'04_Property_Economics'!$AX$5:$AX$404,0)),""))</f>
        <v/>
      </c>
      <c r="S294" s="2" t="str">
        <f t="array" ref="S294">IF($A294="","",IFERROR(INDEX('04_Property_Economics'!$AS$5:$AS$404,MATCH($A294,'04_Property_Economics'!$AX$5:$AX$404,0)),""))</f>
        <v/>
      </c>
      <c r="T294" s="2" t="str">
        <f t="array" ref="T294">IF($A294="","",IFERROR(INDEX('04_Property_Economics'!$AZ$5:$AZ$404,MATCH($A294,'04_Property_Economics'!$AX$5:$AX$404,0)),""))</f>
        <v/>
      </c>
    </row>
    <row r="295" ht="15.75" customHeight="1">
      <c r="A295" s="2" t="str">
        <f t="shared" si="1"/>
        <v/>
      </c>
      <c r="B295" s="2" t="str">
        <f t="array" ref="B295">IF($A295="","",IFERROR(INDEX('04_Property_Economics'!$B$5:$B$404,MATCH($A295,'04_Property_Economics'!$AX$5:$AX$404,0)),""))</f>
        <v/>
      </c>
      <c r="C295" s="2" t="str">
        <f t="array" ref="C295">IF($A295="","",IFERROR(INDEX('04_Property_Economics'!$C$5:$C$404,MATCH($A295,'04_Property_Economics'!$AX$5:$AX$404,0)),""))</f>
        <v/>
      </c>
      <c r="D295" s="24" t="str">
        <f t="array" ref="D295">IF($A295="","",IFERROR(INDEX('04_Property_Economics'!$H$5:$H$404,MATCH($A295,'04_Property_Economics'!$AX$5:$AX$404,0)),""))</f>
        <v/>
      </c>
      <c r="E295" s="25" t="str">
        <f t="array" ref="E295">IF($A295="","",IFERROR(INDEX('04_Property_Economics'!$I$5:$I$404,MATCH($A295,'04_Property_Economics'!$AX$5:$AX$404,0)),""))</f>
        <v/>
      </c>
      <c r="F295" s="25" t="str">
        <f t="array" ref="F295">IF($A295="","",IFERROR(INDEX('04_Property_Economics'!$J$5:$J$404,MATCH($A295,'04_Property_Economics'!$AX$5:$AX$404,0)),""))</f>
        <v/>
      </c>
      <c r="G295" s="26" t="str">
        <f t="array" ref="G295">IF($A295="","",IFERROR(INDEX('04_Property_Economics'!$AC$5:$AC$404,MATCH($A295,'04_Property_Economics'!$AX$5:$AX$404,0)),""))</f>
        <v/>
      </c>
      <c r="H295" s="24" t="str">
        <f t="array" ref="H295">IF($A295="","",IFERROR(INDEX('04_Property_Economics'!$AD$5:$AD$404,MATCH($A295,'04_Property_Economics'!$AX$5:$AX$404,0)),""))</f>
        <v/>
      </c>
      <c r="I295" s="24" t="str">
        <f t="array" ref="I295">IF($A295="","",IFERROR(INDEX('04_Property_Economics'!$AH$5:$AH$404,MATCH($A295,'04_Property_Economics'!$AX$5:$AX$404,0)),""))</f>
        <v/>
      </c>
      <c r="J295" s="24" t="str">
        <f t="array" ref="J295">IF($A295="","",IFERROR(INDEX('04_Property_Economics'!$AI$5:$AI$404,MATCH($A295,'04_Property_Economics'!$AX$5:$AX$404,0)),""))</f>
        <v/>
      </c>
      <c r="K295" s="24" t="str">
        <f t="array" ref="K295">IF($A295="","",IFERROR(INDEX('04_Property_Economics'!$AJ$5:$AJ$404,MATCH($A295,'04_Property_Economics'!$AX$5:$AX$404,0)),""))</f>
        <v/>
      </c>
      <c r="L295" s="24" t="str">
        <f t="array" ref="L295">IF($A295="","",IFERROR(INDEX('04_Property_Economics'!$AF$5:$AF$404,MATCH($A295,'04_Property_Economics'!$AX$5:$AX$404,0)),""))</f>
        <v/>
      </c>
      <c r="M295" s="24" t="str">
        <f t="array" ref="M295">IF($A295="","",IFERROR(INDEX('04_Property_Economics'!$U$5:$U$404,MATCH($A295,'04_Property_Economics'!$AX$5:$AX$404,0)),""))</f>
        <v/>
      </c>
      <c r="N295" s="24" t="str">
        <f t="array" ref="N295">IF($A295="","",IFERROR(INDEX('04_Property_Economics'!$W$5:$W$404,MATCH($A295,'04_Property_Economics'!$AX$5:$AX$404,0)),""))</f>
        <v/>
      </c>
      <c r="O295" s="24" t="str">
        <f t="shared" si="2"/>
        <v/>
      </c>
      <c r="P295" s="24" t="str">
        <f t="array" ref="P295">IF($A295="","",IFERROR(INDEX('04_Property_Economics'!$S$5:$S$404,MATCH($A295,'04_Property_Economics'!$AX$5:$AX$404,0)),""))</f>
        <v/>
      </c>
      <c r="Q295" s="24" t="str">
        <f t="array" ref="Q295">IF($A295="","",IFERROR(INDEX('04_Property_Economics'!$AQ$5:$AQ$404,MATCH($A295,'04_Property_Economics'!$AX$5:$AX$404,0)),""))</f>
        <v/>
      </c>
      <c r="R295" s="27" t="str">
        <f t="array" ref="R295">IF($A295="","",IFERROR(INDEX('04_Property_Economics'!$AR$5:$AR$404,MATCH($A295,'04_Property_Economics'!$AX$5:$AX$404,0)),""))</f>
        <v/>
      </c>
      <c r="S295" s="2" t="str">
        <f t="array" ref="S295">IF($A295="","",IFERROR(INDEX('04_Property_Economics'!$AS$5:$AS$404,MATCH($A295,'04_Property_Economics'!$AX$5:$AX$404,0)),""))</f>
        <v/>
      </c>
      <c r="T295" s="2" t="str">
        <f t="array" ref="T295">IF($A295="","",IFERROR(INDEX('04_Property_Economics'!$AZ$5:$AZ$404,MATCH($A295,'04_Property_Economics'!$AX$5:$AX$404,0)),""))</f>
        <v/>
      </c>
    </row>
    <row r="296" ht="15.75" customHeight="1">
      <c r="A296" s="2" t="str">
        <f t="shared" si="1"/>
        <v/>
      </c>
      <c r="B296" s="2" t="str">
        <f t="array" ref="B296">IF($A296="","",IFERROR(INDEX('04_Property_Economics'!$B$5:$B$404,MATCH($A296,'04_Property_Economics'!$AX$5:$AX$404,0)),""))</f>
        <v/>
      </c>
      <c r="C296" s="2" t="str">
        <f t="array" ref="C296">IF($A296="","",IFERROR(INDEX('04_Property_Economics'!$C$5:$C$404,MATCH($A296,'04_Property_Economics'!$AX$5:$AX$404,0)),""))</f>
        <v/>
      </c>
      <c r="D296" s="24" t="str">
        <f t="array" ref="D296">IF($A296="","",IFERROR(INDEX('04_Property_Economics'!$H$5:$H$404,MATCH($A296,'04_Property_Economics'!$AX$5:$AX$404,0)),""))</f>
        <v/>
      </c>
      <c r="E296" s="25" t="str">
        <f t="array" ref="E296">IF($A296="","",IFERROR(INDEX('04_Property_Economics'!$I$5:$I$404,MATCH($A296,'04_Property_Economics'!$AX$5:$AX$404,0)),""))</f>
        <v/>
      </c>
      <c r="F296" s="25" t="str">
        <f t="array" ref="F296">IF($A296="","",IFERROR(INDEX('04_Property_Economics'!$J$5:$J$404,MATCH($A296,'04_Property_Economics'!$AX$5:$AX$404,0)),""))</f>
        <v/>
      </c>
      <c r="G296" s="26" t="str">
        <f t="array" ref="G296">IF($A296="","",IFERROR(INDEX('04_Property_Economics'!$AC$5:$AC$404,MATCH($A296,'04_Property_Economics'!$AX$5:$AX$404,0)),""))</f>
        <v/>
      </c>
      <c r="H296" s="24" t="str">
        <f t="array" ref="H296">IF($A296="","",IFERROR(INDEX('04_Property_Economics'!$AD$5:$AD$404,MATCH($A296,'04_Property_Economics'!$AX$5:$AX$404,0)),""))</f>
        <v/>
      </c>
      <c r="I296" s="24" t="str">
        <f t="array" ref="I296">IF($A296="","",IFERROR(INDEX('04_Property_Economics'!$AH$5:$AH$404,MATCH($A296,'04_Property_Economics'!$AX$5:$AX$404,0)),""))</f>
        <v/>
      </c>
      <c r="J296" s="24" t="str">
        <f t="array" ref="J296">IF($A296="","",IFERROR(INDEX('04_Property_Economics'!$AI$5:$AI$404,MATCH($A296,'04_Property_Economics'!$AX$5:$AX$404,0)),""))</f>
        <v/>
      </c>
      <c r="K296" s="24" t="str">
        <f t="array" ref="K296">IF($A296="","",IFERROR(INDEX('04_Property_Economics'!$AJ$5:$AJ$404,MATCH($A296,'04_Property_Economics'!$AX$5:$AX$404,0)),""))</f>
        <v/>
      </c>
      <c r="L296" s="24" t="str">
        <f t="array" ref="L296">IF($A296="","",IFERROR(INDEX('04_Property_Economics'!$AF$5:$AF$404,MATCH($A296,'04_Property_Economics'!$AX$5:$AX$404,0)),""))</f>
        <v/>
      </c>
      <c r="M296" s="24" t="str">
        <f t="array" ref="M296">IF($A296="","",IFERROR(INDEX('04_Property_Economics'!$U$5:$U$404,MATCH($A296,'04_Property_Economics'!$AX$5:$AX$404,0)),""))</f>
        <v/>
      </c>
      <c r="N296" s="24" t="str">
        <f t="array" ref="N296">IF($A296="","",IFERROR(INDEX('04_Property_Economics'!$W$5:$W$404,MATCH($A296,'04_Property_Economics'!$AX$5:$AX$404,0)),""))</f>
        <v/>
      </c>
      <c r="O296" s="24" t="str">
        <f t="shared" si="2"/>
        <v/>
      </c>
      <c r="P296" s="24" t="str">
        <f t="array" ref="P296">IF($A296="","",IFERROR(INDEX('04_Property_Economics'!$S$5:$S$404,MATCH($A296,'04_Property_Economics'!$AX$5:$AX$404,0)),""))</f>
        <v/>
      </c>
      <c r="Q296" s="24" t="str">
        <f t="array" ref="Q296">IF($A296="","",IFERROR(INDEX('04_Property_Economics'!$AQ$5:$AQ$404,MATCH($A296,'04_Property_Economics'!$AX$5:$AX$404,0)),""))</f>
        <v/>
      </c>
      <c r="R296" s="27" t="str">
        <f t="array" ref="R296">IF($A296="","",IFERROR(INDEX('04_Property_Economics'!$AR$5:$AR$404,MATCH($A296,'04_Property_Economics'!$AX$5:$AX$404,0)),""))</f>
        <v/>
      </c>
      <c r="S296" s="2" t="str">
        <f t="array" ref="S296">IF($A296="","",IFERROR(INDEX('04_Property_Economics'!$AS$5:$AS$404,MATCH($A296,'04_Property_Economics'!$AX$5:$AX$404,0)),""))</f>
        <v/>
      </c>
      <c r="T296" s="2" t="str">
        <f t="array" ref="T296">IF($A296="","",IFERROR(INDEX('04_Property_Economics'!$AZ$5:$AZ$404,MATCH($A296,'04_Property_Economics'!$AX$5:$AX$404,0)),""))</f>
        <v/>
      </c>
    </row>
    <row r="297" ht="15.75" customHeight="1">
      <c r="A297" s="2" t="str">
        <f t="shared" si="1"/>
        <v/>
      </c>
      <c r="B297" s="2" t="str">
        <f t="array" ref="B297">IF($A297="","",IFERROR(INDEX('04_Property_Economics'!$B$5:$B$404,MATCH($A297,'04_Property_Economics'!$AX$5:$AX$404,0)),""))</f>
        <v/>
      </c>
      <c r="C297" s="2" t="str">
        <f t="array" ref="C297">IF($A297="","",IFERROR(INDEX('04_Property_Economics'!$C$5:$C$404,MATCH($A297,'04_Property_Economics'!$AX$5:$AX$404,0)),""))</f>
        <v/>
      </c>
      <c r="D297" s="24" t="str">
        <f t="array" ref="D297">IF($A297="","",IFERROR(INDEX('04_Property_Economics'!$H$5:$H$404,MATCH($A297,'04_Property_Economics'!$AX$5:$AX$404,0)),""))</f>
        <v/>
      </c>
      <c r="E297" s="25" t="str">
        <f t="array" ref="E297">IF($A297="","",IFERROR(INDEX('04_Property_Economics'!$I$5:$I$404,MATCH($A297,'04_Property_Economics'!$AX$5:$AX$404,0)),""))</f>
        <v/>
      </c>
      <c r="F297" s="25" t="str">
        <f t="array" ref="F297">IF($A297="","",IFERROR(INDEX('04_Property_Economics'!$J$5:$J$404,MATCH($A297,'04_Property_Economics'!$AX$5:$AX$404,0)),""))</f>
        <v/>
      </c>
      <c r="G297" s="26" t="str">
        <f t="array" ref="G297">IF($A297="","",IFERROR(INDEX('04_Property_Economics'!$AC$5:$AC$404,MATCH($A297,'04_Property_Economics'!$AX$5:$AX$404,0)),""))</f>
        <v/>
      </c>
      <c r="H297" s="24" t="str">
        <f t="array" ref="H297">IF($A297="","",IFERROR(INDEX('04_Property_Economics'!$AD$5:$AD$404,MATCH($A297,'04_Property_Economics'!$AX$5:$AX$404,0)),""))</f>
        <v/>
      </c>
      <c r="I297" s="24" t="str">
        <f t="array" ref="I297">IF($A297="","",IFERROR(INDEX('04_Property_Economics'!$AH$5:$AH$404,MATCH($A297,'04_Property_Economics'!$AX$5:$AX$404,0)),""))</f>
        <v/>
      </c>
      <c r="J297" s="24" t="str">
        <f t="array" ref="J297">IF($A297="","",IFERROR(INDEX('04_Property_Economics'!$AI$5:$AI$404,MATCH($A297,'04_Property_Economics'!$AX$5:$AX$404,0)),""))</f>
        <v/>
      </c>
      <c r="K297" s="24" t="str">
        <f t="array" ref="K297">IF($A297="","",IFERROR(INDEX('04_Property_Economics'!$AJ$5:$AJ$404,MATCH($A297,'04_Property_Economics'!$AX$5:$AX$404,0)),""))</f>
        <v/>
      </c>
      <c r="L297" s="24" t="str">
        <f t="array" ref="L297">IF($A297="","",IFERROR(INDEX('04_Property_Economics'!$AF$5:$AF$404,MATCH($A297,'04_Property_Economics'!$AX$5:$AX$404,0)),""))</f>
        <v/>
      </c>
      <c r="M297" s="24" t="str">
        <f t="array" ref="M297">IF($A297="","",IFERROR(INDEX('04_Property_Economics'!$U$5:$U$404,MATCH($A297,'04_Property_Economics'!$AX$5:$AX$404,0)),""))</f>
        <v/>
      </c>
      <c r="N297" s="24" t="str">
        <f t="array" ref="N297">IF($A297="","",IFERROR(INDEX('04_Property_Economics'!$W$5:$W$404,MATCH($A297,'04_Property_Economics'!$AX$5:$AX$404,0)),""))</f>
        <v/>
      </c>
      <c r="O297" s="24" t="str">
        <f t="shared" si="2"/>
        <v/>
      </c>
      <c r="P297" s="24" t="str">
        <f t="array" ref="P297">IF($A297="","",IFERROR(INDEX('04_Property_Economics'!$S$5:$S$404,MATCH($A297,'04_Property_Economics'!$AX$5:$AX$404,0)),""))</f>
        <v/>
      </c>
      <c r="Q297" s="24" t="str">
        <f t="array" ref="Q297">IF($A297="","",IFERROR(INDEX('04_Property_Economics'!$AQ$5:$AQ$404,MATCH($A297,'04_Property_Economics'!$AX$5:$AX$404,0)),""))</f>
        <v/>
      </c>
      <c r="R297" s="27" t="str">
        <f t="array" ref="R297">IF($A297="","",IFERROR(INDEX('04_Property_Economics'!$AR$5:$AR$404,MATCH($A297,'04_Property_Economics'!$AX$5:$AX$404,0)),""))</f>
        <v/>
      </c>
      <c r="S297" s="2" t="str">
        <f t="array" ref="S297">IF($A297="","",IFERROR(INDEX('04_Property_Economics'!$AS$5:$AS$404,MATCH($A297,'04_Property_Economics'!$AX$5:$AX$404,0)),""))</f>
        <v/>
      </c>
      <c r="T297" s="2" t="str">
        <f t="array" ref="T297">IF($A297="","",IFERROR(INDEX('04_Property_Economics'!$AZ$5:$AZ$404,MATCH($A297,'04_Property_Economics'!$AX$5:$AX$404,0)),""))</f>
        <v/>
      </c>
    </row>
    <row r="298" ht="15.75" customHeight="1">
      <c r="A298" s="2" t="str">
        <f t="shared" si="1"/>
        <v/>
      </c>
      <c r="B298" s="2" t="str">
        <f t="array" ref="B298">IF($A298="","",IFERROR(INDEX('04_Property_Economics'!$B$5:$B$404,MATCH($A298,'04_Property_Economics'!$AX$5:$AX$404,0)),""))</f>
        <v/>
      </c>
      <c r="C298" s="2" t="str">
        <f t="array" ref="C298">IF($A298="","",IFERROR(INDEX('04_Property_Economics'!$C$5:$C$404,MATCH($A298,'04_Property_Economics'!$AX$5:$AX$404,0)),""))</f>
        <v/>
      </c>
      <c r="D298" s="24" t="str">
        <f t="array" ref="D298">IF($A298="","",IFERROR(INDEX('04_Property_Economics'!$H$5:$H$404,MATCH($A298,'04_Property_Economics'!$AX$5:$AX$404,0)),""))</f>
        <v/>
      </c>
      <c r="E298" s="25" t="str">
        <f t="array" ref="E298">IF($A298="","",IFERROR(INDEX('04_Property_Economics'!$I$5:$I$404,MATCH($A298,'04_Property_Economics'!$AX$5:$AX$404,0)),""))</f>
        <v/>
      </c>
      <c r="F298" s="25" t="str">
        <f t="array" ref="F298">IF($A298="","",IFERROR(INDEX('04_Property_Economics'!$J$5:$J$404,MATCH($A298,'04_Property_Economics'!$AX$5:$AX$404,0)),""))</f>
        <v/>
      </c>
      <c r="G298" s="26" t="str">
        <f t="array" ref="G298">IF($A298="","",IFERROR(INDEX('04_Property_Economics'!$AC$5:$AC$404,MATCH($A298,'04_Property_Economics'!$AX$5:$AX$404,0)),""))</f>
        <v/>
      </c>
      <c r="H298" s="24" t="str">
        <f t="array" ref="H298">IF($A298="","",IFERROR(INDEX('04_Property_Economics'!$AD$5:$AD$404,MATCH($A298,'04_Property_Economics'!$AX$5:$AX$404,0)),""))</f>
        <v/>
      </c>
      <c r="I298" s="24" t="str">
        <f t="array" ref="I298">IF($A298="","",IFERROR(INDEX('04_Property_Economics'!$AH$5:$AH$404,MATCH($A298,'04_Property_Economics'!$AX$5:$AX$404,0)),""))</f>
        <v/>
      </c>
      <c r="J298" s="24" t="str">
        <f t="array" ref="J298">IF($A298="","",IFERROR(INDEX('04_Property_Economics'!$AI$5:$AI$404,MATCH($A298,'04_Property_Economics'!$AX$5:$AX$404,0)),""))</f>
        <v/>
      </c>
      <c r="K298" s="24" t="str">
        <f t="array" ref="K298">IF($A298="","",IFERROR(INDEX('04_Property_Economics'!$AJ$5:$AJ$404,MATCH($A298,'04_Property_Economics'!$AX$5:$AX$404,0)),""))</f>
        <v/>
      </c>
      <c r="L298" s="24" t="str">
        <f t="array" ref="L298">IF($A298="","",IFERROR(INDEX('04_Property_Economics'!$AF$5:$AF$404,MATCH($A298,'04_Property_Economics'!$AX$5:$AX$404,0)),""))</f>
        <v/>
      </c>
      <c r="M298" s="24" t="str">
        <f t="array" ref="M298">IF($A298="","",IFERROR(INDEX('04_Property_Economics'!$U$5:$U$404,MATCH($A298,'04_Property_Economics'!$AX$5:$AX$404,0)),""))</f>
        <v/>
      </c>
      <c r="N298" s="24" t="str">
        <f t="array" ref="N298">IF($A298="","",IFERROR(INDEX('04_Property_Economics'!$W$5:$W$404,MATCH($A298,'04_Property_Economics'!$AX$5:$AX$404,0)),""))</f>
        <v/>
      </c>
      <c r="O298" s="24" t="str">
        <f t="shared" si="2"/>
        <v/>
      </c>
      <c r="P298" s="24" t="str">
        <f t="array" ref="P298">IF($A298="","",IFERROR(INDEX('04_Property_Economics'!$S$5:$S$404,MATCH($A298,'04_Property_Economics'!$AX$5:$AX$404,0)),""))</f>
        <v/>
      </c>
      <c r="Q298" s="24" t="str">
        <f t="array" ref="Q298">IF($A298="","",IFERROR(INDEX('04_Property_Economics'!$AQ$5:$AQ$404,MATCH($A298,'04_Property_Economics'!$AX$5:$AX$404,0)),""))</f>
        <v/>
      </c>
      <c r="R298" s="27" t="str">
        <f t="array" ref="R298">IF($A298="","",IFERROR(INDEX('04_Property_Economics'!$AR$5:$AR$404,MATCH($A298,'04_Property_Economics'!$AX$5:$AX$404,0)),""))</f>
        <v/>
      </c>
      <c r="S298" s="2" t="str">
        <f t="array" ref="S298">IF($A298="","",IFERROR(INDEX('04_Property_Economics'!$AS$5:$AS$404,MATCH($A298,'04_Property_Economics'!$AX$5:$AX$404,0)),""))</f>
        <v/>
      </c>
      <c r="T298" s="2" t="str">
        <f t="array" ref="T298">IF($A298="","",IFERROR(INDEX('04_Property_Economics'!$AZ$5:$AZ$404,MATCH($A298,'04_Property_Economics'!$AX$5:$AX$404,0)),""))</f>
        <v/>
      </c>
    </row>
    <row r="299" ht="15.75" customHeight="1">
      <c r="A299" s="2" t="str">
        <f t="shared" si="1"/>
        <v/>
      </c>
      <c r="B299" s="2" t="str">
        <f t="array" ref="B299">IF($A299="","",IFERROR(INDEX('04_Property_Economics'!$B$5:$B$404,MATCH($A299,'04_Property_Economics'!$AX$5:$AX$404,0)),""))</f>
        <v/>
      </c>
      <c r="C299" s="2" t="str">
        <f t="array" ref="C299">IF($A299="","",IFERROR(INDEX('04_Property_Economics'!$C$5:$C$404,MATCH($A299,'04_Property_Economics'!$AX$5:$AX$404,0)),""))</f>
        <v/>
      </c>
      <c r="D299" s="24" t="str">
        <f t="array" ref="D299">IF($A299="","",IFERROR(INDEX('04_Property_Economics'!$H$5:$H$404,MATCH($A299,'04_Property_Economics'!$AX$5:$AX$404,0)),""))</f>
        <v/>
      </c>
      <c r="E299" s="25" t="str">
        <f t="array" ref="E299">IF($A299="","",IFERROR(INDEX('04_Property_Economics'!$I$5:$I$404,MATCH($A299,'04_Property_Economics'!$AX$5:$AX$404,0)),""))</f>
        <v/>
      </c>
      <c r="F299" s="25" t="str">
        <f t="array" ref="F299">IF($A299="","",IFERROR(INDEX('04_Property_Economics'!$J$5:$J$404,MATCH($A299,'04_Property_Economics'!$AX$5:$AX$404,0)),""))</f>
        <v/>
      </c>
      <c r="G299" s="26" t="str">
        <f t="array" ref="G299">IF($A299="","",IFERROR(INDEX('04_Property_Economics'!$AC$5:$AC$404,MATCH($A299,'04_Property_Economics'!$AX$5:$AX$404,0)),""))</f>
        <v/>
      </c>
      <c r="H299" s="24" t="str">
        <f t="array" ref="H299">IF($A299="","",IFERROR(INDEX('04_Property_Economics'!$AD$5:$AD$404,MATCH($A299,'04_Property_Economics'!$AX$5:$AX$404,0)),""))</f>
        <v/>
      </c>
      <c r="I299" s="24" t="str">
        <f t="array" ref="I299">IF($A299="","",IFERROR(INDEX('04_Property_Economics'!$AH$5:$AH$404,MATCH($A299,'04_Property_Economics'!$AX$5:$AX$404,0)),""))</f>
        <v/>
      </c>
      <c r="J299" s="24" t="str">
        <f t="array" ref="J299">IF($A299="","",IFERROR(INDEX('04_Property_Economics'!$AI$5:$AI$404,MATCH($A299,'04_Property_Economics'!$AX$5:$AX$404,0)),""))</f>
        <v/>
      </c>
      <c r="K299" s="24" t="str">
        <f t="array" ref="K299">IF($A299="","",IFERROR(INDEX('04_Property_Economics'!$AJ$5:$AJ$404,MATCH($A299,'04_Property_Economics'!$AX$5:$AX$404,0)),""))</f>
        <v/>
      </c>
      <c r="L299" s="24" t="str">
        <f t="array" ref="L299">IF($A299="","",IFERROR(INDEX('04_Property_Economics'!$AF$5:$AF$404,MATCH($A299,'04_Property_Economics'!$AX$5:$AX$404,0)),""))</f>
        <v/>
      </c>
      <c r="M299" s="24" t="str">
        <f t="array" ref="M299">IF($A299="","",IFERROR(INDEX('04_Property_Economics'!$U$5:$U$404,MATCH($A299,'04_Property_Economics'!$AX$5:$AX$404,0)),""))</f>
        <v/>
      </c>
      <c r="N299" s="24" t="str">
        <f t="array" ref="N299">IF($A299="","",IFERROR(INDEX('04_Property_Economics'!$W$5:$W$404,MATCH($A299,'04_Property_Economics'!$AX$5:$AX$404,0)),""))</f>
        <v/>
      </c>
      <c r="O299" s="24" t="str">
        <f t="shared" si="2"/>
        <v/>
      </c>
      <c r="P299" s="24" t="str">
        <f t="array" ref="P299">IF($A299="","",IFERROR(INDEX('04_Property_Economics'!$S$5:$S$404,MATCH($A299,'04_Property_Economics'!$AX$5:$AX$404,0)),""))</f>
        <v/>
      </c>
      <c r="Q299" s="24" t="str">
        <f t="array" ref="Q299">IF($A299="","",IFERROR(INDEX('04_Property_Economics'!$AQ$5:$AQ$404,MATCH($A299,'04_Property_Economics'!$AX$5:$AX$404,0)),""))</f>
        <v/>
      </c>
      <c r="R299" s="27" t="str">
        <f t="array" ref="R299">IF($A299="","",IFERROR(INDEX('04_Property_Economics'!$AR$5:$AR$404,MATCH($A299,'04_Property_Economics'!$AX$5:$AX$404,0)),""))</f>
        <v/>
      </c>
      <c r="S299" s="2" t="str">
        <f t="array" ref="S299">IF($A299="","",IFERROR(INDEX('04_Property_Economics'!$AS$5:$AS$404,MATCH($A299,'04_Property_Economics'!$AX$5:$AX$404,0)),""))</f>
        <v/>
      </c>
      <c r="T299" s="2" t="str">
        <f t="array" ref="T299">IF($A299="","",IFERROR(INDEX('04_Property_Economics'!$AZ$5:$AZ$404,MATCH($A299,'04_Property_Economics'!$AX$5:$AX$404,0)),""))</f>
        <v/>
      </c>
    </row>
    <row r="300" ht="15.75" customHeight="1">
      <c r="A300" s="2" t="str">
        <f t="shared" si="1"/>
        <v/>
      </c>
      <c r="B300" s="2" t="str">
        <f t="array" ref="B300">IF($A300="","",IFERROR(INDEX('04_Property_Economics'!$B$5:$B$404,MATCH($A300,'04_Property_Economics'!$AX$5:$AX$404,0)),""))</f>
        <v/>
      </c>
      <c r="C300" s="2" t="str">
        <f t="array" ref="C300">IF($A300="","",IFERROR(INDEX('04_Property_Economics'!$C$5:$C$404,MATCH($A300,'04_Property_Economics'!$AX$5:$AX$404,0)),""))</f>
        <v/>
      </c>
      <c r="D300" s="24" t="str">
        <f t="array" ref="D300">IF($A300="","",IFERROR(INDEX('04_Property_Economics'!$H$5:$H$404,MATCH($A300,'04_Property_Economics'!$AX$5:$AX$404,0)),""))</f>
        <v/>
      </c>
      <c r="E300" s="25" t="str">
        <f t="array" ref="E300">IF($A300="","",IFERROR(INDEX('04_Property_Economics'!$I$5:$I$404,MATCH($A300,'04_Property_Economics'!$AX$5:$AX$404,0)),""))</f>
        <v/>
      </c>
      <c r="F300" s="25" t="str">
        <f t="array" ref="F300">IF($A300="","",IFERROR(INDEX('04_Property_Economics'!$J$5:$J$404,MATCH($A300,'04_Property_Economics'!$AX$5:$AX$404,0)),""))</f>
        <v/>
      </c>
      <c r="G300" s="26" t="str">
        <f t="array" ref="G300">IF($A300="","",IFERROR(INDEX('04_Property_Economics'!$AC$5:$AC$404,MATCH($A300,'04_Property_Economics'!$AX$5:$AX$404,0)),""))</f>
        <v/>
      </c>
      <c r="H300" s="24" t="str">
        <f t="array" ref="H300">IF($A300="","",IFERROR(INDEX('04_Property_Economics'!$AD$5:$AD$404,MATCH($A300,'04_Property_Economics'!$AX$5:$AX$404,0)),""))</f>
        <v/>
      </c>
      <c r="I300" s="24" t="str">
        <f t="array" ref="I300">IF($A300="","",IFERROR(INDEX('04_Property_Economics'!$AH$5:$AH$404,MATCH($A300,'04_Property_Economics'!$AX$5:$AX$404,0)),""))</f>
        <v/>
      </c>
      <c r="J300" s="24" t="str">
        <f t="array" ref="J300">IF($A300="","",IFERROR(INDEX('04_Property_Economics'!$AI$5:$AI$404,MATCH($A300,'04_Property_Economics'!$AX$5:$AX$404,0)),""))</f>
        <v/>
      </c>
      <c r="K300" s="24" t="str">
        <f t="array" ref="K300">IF($A300="","",IFERROR(INDEX('04_Property_Economics'!$AJ$5:$AJ$404,MATCH($A300,'04_Property_Economics'!$AX$5:$AX$404,0)),""))</f>
        <v/>
      </c>
      <c r="L300" s="24" t="str">
        <f t="array" ref="L300">IF($A300="","",IFERROR(INDEX('04_Property_Economics'!$AF$5:$AF$404,MATCH($A300,'04_Property_Economics'!$AX$5:$AX$404,0)),""))</f>
        <v/>
      </c>
      <c r="M300" s="24" t="str">
        <f t="array" ref="M300">IF($A300="","",IFERROR(INDEX('04_Property_Economics'!$U$5:$U$404,MATCH($A300,'04_Property_Economics'!$AX$5:$AX$404,0)),""))</f>
        <v/>
      </c>
      <c r="N300" s="24" t="str">
        <f t="array" ref="N300">IF($A300="","",IFERROR(INDEX('04_Property_Economics'!$W$5:$W$404,MATCH($A300,'04_Property_Economics'!$AX$5:$AX$404,0)),""))</f>
        <v/>
      </c>
      <c r="O300" s="24" t="str">
        <f t="shared" si="2"/>
        <v/>
      </c>
      <c r="P300" s="24" t="str">
        <f t="array" ref="P300">IF($A300="","",IFERROR(INDEX('04_Property_Economics'!$S$5:$S$404,MATCH($A300,'04_Property_Economics'!$AX$5:$AX$404,0)),""))</f>
        <v/>
      </c>
      <c r="Q300" s="24" t="str">
        <f t="array" ref="Q300">IF($A300="","",IFERROR(INDEX('04_Property_Economics'!$AQ$5:$AQ$404,MATCH($A300,'04_Property_Economics'!$AX$5:$AX$404,0)),""))</f>
        <v/>
      </c>
      <c r="R300" s="27" t="str">
        <f t="array" ref="R300">IF($A300="","",IFERROR(INDEX('04_Property_Economics'!$AR$5:$AR$404,MATCH($A300,'04_Property_Economics'!$AX$5:$AX$404,0)),""))</f>
        <v/>
      </c>
      <c r="S300" s="2" t="str">
        <f t="array" ref="S300">IF($A300="","",IFERROR(INDEX('04_Property_Economics'!$AS$5:$AS$404,MATCH($A300,'04_Property_Economics'!$AX$5:$AX$404,0)),""))</f>
        <v/>
      </c>
      <c r="T300" s="2" t="str">
        <f t="array" ref="T300">IF($A300="","",IFERROR(INDEX('04_Property_Economics'!$AZ$5:$AZ$404,MATCH($A300,'04_Property_Economics'!$AX$5:$AX$404,0)),""))</f>
        <v/>
      </c>
    </row>
    <row r="301" ht="15.75" customHeight="1">
      <c r="A301" s="2" t="str">
        <f t="shared" si="1"/>
        <v/>
      </c>
      <c r="B301" s="2" t="str">
        <f t="array" ref="B301">IF($A301="","",IFERROR(INDEX('04_Property_Economics'!$B$5:$B$404,MATCH($A301,'04_Property_Economics'!$AX$5:$AX$404,0)),""))</f>
        <v/>
      </c>
      <c r="C301" s="2" t="str">
        <f t="array" ref="C301">IF($A301="","",IFERROR(INDEX('04_Property_Economics'!$C$5:$C$404,MATCH($A301,'04_Property_Economics'!$AX$5:$AX$404,0)),""))</f>
        <v/>
      </c>
      <c r="D301" s="24" t="str">
        <f t="array" ref="D301">IF($A301="","",IFERROR(INDEX('04_Property_Economics'!$H$5:$H$404,MATCH($A301,'04_Property_Economics'!$AX$5:$AX$404,0)),""))</f>
        <v/>
      </c>
      <c r="E301" s="25" t="str">
        <f t="array" ref="E301">IF($A301="","",IFERROR(INDEX('04_Property_Economics'!$I$5:$I$404,MATCH($A301,'04_Property_Economics'!$AX$5:$AX$404,0)),""))</f>
        <v/>
      </c>
      <c r="F301" s="25" t="str">
        <f t="array" ref="F301">IF($A301="","",IFERROR(INDEX('04_Property_Economics'!$J$5:$J$404,MATCH($A301,'04_Property_Economics'!$AX$5:$AX$404,0)),""))</f>
        <v/>
      </c>
      <c r="G301" s="26" t="str">
        <f t="array" ref="G301">IF($A301="","",IFERROR(INDEX('04_Property_Economics'!$AC$5:$AC$404,MATCH($A301,'04_Property_Economics'!$AX$5:$AX$404,0)),""))</f>
        <v/>
      </c>
      <c r="H301" s="24" t="str">
        <f t="array" ref="H301">IF($A301="","",IFERROR(INDEX('04_Property_Economics'!$AD$5:$AD$404,MATCH($A301,'04_Property_Economics'!$AX$5:$AX$404,0)),""))</f>
        <v/>
      </c>
      <c r="I301" s="24" t="str">
        <f t="array" ref="I301">IF($A301="","",IFERROR(INDEX('04_Property_Economics'!$AH$5:$AH$404,MATCH($A301,'04_Property_Economics'!$AX$5:$AX$404,0)),""))</f>
        <v/>
      </c>
      <c r="J301" s="24" t="str">
        <f t="array" ref="J301">IF($A301="","",IFERROR(INDEX('04_Property_Economics'!$AI$5:$AI$404,MATCH($A301,'04_Property_Economics'!$AX$5:$AX$404,0)),""))</f>
        <v/>
      </c>
      <c r="K301" s="24" t="str">
        <f t="array" ref="K301">IF($A301="","",IFERROR(INDEX('04_Property_Economics'!$AJ$5:$AJ$404,MATCH($A301,'04_Property_Economics'!$AX$5:$AX$404,0)),""))</f>
        <v/>
      </c>
      <c r="L301" s="24" t="str">
        <f t="array" ref="L301">IF($A301="","",IFERROR(INDEX('04_Property_Economics'!$AF$5:$AF$404,MATCH($A301,'04_Property_Economics'!$AX$5:$AX$404,0)),""))</f>
        <v/>
      </c>
      <c r="M301" s="24" t="str">
        <f t="array" ref="M301">IF($A301="","",IFERROR(INDEX('04_Property_Economics'!$U$5:$U$404,MATCH($A301,'04_Property_Economics'!$AX$5:$AX$404,0)),""))</f>
        <v/>
      </c>
      <c r="N301" s="24" t="str">
        <f t="array" ref="N301">IF($A301="","",IFERROR(INDEX('04_Property_Economics'!$W$5:$W$404,MATCH($A301,'04_Property_Economics'!$AX$5:$AX$404,0)),""))</f>
        <v/>
      </c>
      <c r="O301" s="24" t="str">
        <f t="shared" si="2"/>
        <v/>
      </c>
      <c r="P301" s="24" t="str">
        <f t="array" ref="P301">IF($A301="","",IFERROR(INDEX('04_Property_Economics'!$S$5:$S$404,MATCH($A301,'04_Property_Economics'!$AX$5:$AX$404,0)),""))</f>
        <v/>
      </c>
      <c r="Q301" s="24" t="str">
        <f t="array" ref="Q301">IF($A301="","",IFERROR(INDEX('04_Property_Economics'!$AQ$5:$AQ$404,MATCH($A301,'04_Property_Economics'!$AX$5:$AX$404,0)),""))</f>
        <v/>
      </c>
      <c r="R301" s="27" t="str">
        <f t="array" ref="R301">IF($A301="","",IFERROR(INDEX('04_Property_Economics'!$AR$5:$AR$404,MATCH($A301,'04_Property_Economics'!$AX$5:$AX$404,0)),""))</f>
        <v/>
      </c>
      <c r="S301" s="2" t="str">
        <f t="array" ref="S301">IF($A301="","",IFERROR(INDEX('04_Property_Economics'!$AS$5:$AS$404,MATCH($A301,'04_Property_Economics'!$AX$5:$AX$404,0)),""))</f>
        <v/>
      </c>
      <c r="T301" s="2" t="str">
        <f t="array" ref="T301">IF($A301="","",IFERROR(INDEX('04_Property_Economics'!$AZ$5:$AZ$404,MATCH($A301,'04_Property_Economics'!$AX$5:$AX$404,0)),""))</f>
        <v/>
      </c>
    </row>
    <row r="302" ht="15.75" customHeight="1">
      <c r="A302" s="2" t="str">
        <f t="shared" si="1"/>
        <v/>
      </c>
      <c r="B302" s="2" t="str">
        <f t="array" ref="B302">IF($A302="","",IFERROR(INDEX('04_Property_Economics'!$B$5:$B$404,MATCH($A302,'04_Property_Economics'!$AX$5:$AX$404,0)),""))</f>
        <v/>
      </c>
      <c r="C302" s="2" t="str">
        <f t="array" ref="C302">IF($A302="","",IFERROR(INDEX('04_Property_Economics'!$C$5:$C$404,MATCH($A302,'04_Property_Economics'!$AX$5:$AX$404,0)),""))</f>
        <v/>
      </c>
      <c r="D302" s="24" t="str">
        <f t="array" ref="D302">IF($A302="","",IFERROR(INDEX('04_Property_Economics'!$H$5:$H$404,MATCH($A302,'04_Property_Economics'!$AX$5:$AX$404,0)),""))</f>
        <v/>
      </c>
      <c r="E302" s="25" t="str">
        <f t="array" ref="E302">IF($A302="","",IFERROR(INDEX('04_Property_Economics'!$I$5:$I$404,MATCH($A302,'04_Property_Economics'!$AX$5:$AX$404,0)),""))</f>
        <v/>
      </c>
      <c r="F302" s="25" t="str">
        <f t="array" ref="F302">IF($A302="","",IFERROR(INDEX('04_Property_Economics'!$J$5:$J$404,MATCH($A302,'04_Property_Economics'!$AX$5:$AX$404,0)),""))</f>
        <v/>
      </c>
      <c r="G302" s="26" t="str">
        <f t="array" ref="G302">IF($A302="","",IFERROR(INDEX('04_Property_Economics'!$AC$5:$AC$404,MATCH($A302,'04_Property_Economics'!$AX$5:$AX$404,0)),""))</f>
        <v/>
      </c>
      <c r="H302" s="24" t="str">
        <f t="array" ref="H302">IF($A302="","",IFERROR(INDEX('04_Property_Economics'!$AD$5:$AD$404,MATCH($A302,'04_Property_Economics'!$AX$5:$AX$404,0)),""))</f>
        <v/>
      </c>
      <c r="I302" s="24" t="str">
        <f t="array" ref="I302">IF($A302="","",IFERROR(INDEX('04_Property_Economics'!$AH$5:$AH$404,MATCH($A302,'04_Property_Economics'!$AX$5:$AX$404,0)),""))</f>
        <v/>
      </c>
      <c r="J302" s="24" t="str">
        <f t="array" ref="J302">IF($A302="","",IFERROR(INDEX('04_Property_Economics'!$AI$5:$AI$404,MATCH($A302,'04_Property_Economics'!$AX$5:$AX$404,0)),""))</f>
        <v/>
      </c>
      <c r="K302" s="24" t="str">
        <f t="array" ref="K302">IF($A302="","",IFERROR(INDEX('04_Property_Economics'!$AJ$5:$AJ$404,MATCH($A302,'04_Property_Economics'!$AX$5:$AX$404,0)),""))</f>
        <v/>
      </c>
      <c r="L302" s="24" t="str">
        <f t="array" ref="L302">IF($A302="","",IFERROR(INDEX('04_Property_Economics'!$AF$5:$AF$404,MATCH($A302,'04_Property_Economics'!$AX$5:$AX$404,0)),""))</f>
        <v/>
      </c>
      <c r="M302" s="24" t="str">
        <f t="array" ref="M302">IF($A302="","",IFERROR(INDEX('04_Property_Economics'!$U$5:$U$404,MATCH($A302,'04_Property_Economics'!$AX$5:$AX$404,0)),""))</f>
        <v/>
      </c>
      <c r="N302" s="24" t="str">
        <f t="array" ref="N302">IF($A302="","",IFERROR(INDEX('04_Property_Economics'!$W$5:$W$404,MATCH($A302,'04_Property_Economics'!$AX$5:$AX$404,0)),""))</f>
        <v/>
      </c>
      <c r="O302" s="24" t="str">
        <f t="shared" si="2"/>
        <v/>
      </c>
      <c r="P302" s="24" t="str">
        <f t="array" ref="P302">IF($A302="","",IFERROR(INDEX('04_Property_Economics'!$S$5:$S$404,MATCH($A302,'04_Property_Economics'!$AX$5:$AX$404,0)),""))</f>
        <v/>
      </c>
      <c r="Q302" s="24" t="str">
        <f t="array" ref="Q302">IF($A302="","",IFERROR(INDEX('04_Property_Economics'!$AQ$5:$AQ$404,MATCH($A302,'04_Property_Economics'!$AX$5:$AX$404,0)),""))</f>
        <v/>
      </c>
      <c r="R302" s="27" t="str">
        <f t="array" ref="R302">IF($A302="","",IFERROR(INDEX('04_Property_Economics'!$AR$5:$AR$404,MATCH($A302,'04_Property_Economics'!$AX$5:$AX$404,0)),""))</f>
        <v/>
      </c>
      <c r="S302" s="2" t="str">
        <f t="array" ref="S302">IF($A302="","",IFERROR(INDEX('04_Property_Economics'!$AS$5:$AS$404,MATCH($A302,'04_Property_Economics'!$AX$5:$AX$404,0)),""))</f>
        <v/>
      </c>
      <c r="T302" s="2" t="str">
        <f t="array" ref="T302">IF($A302="","",IFERROR(INDEX('04_Property_Economics'!$AZ$5:$AZ$404,MATCH($A302,'04_Property_Economics'!$AX$5:$AX$404,0)),""))</f>
        <v/>
      </c>
    </row>
    <row r="303" ht="15.75" customHeight="1">
      <c r="A303" s="2" t="str">
        <f t="shared" si="1"/>
        <v/>
      </c>
      <c r="B303" s="2" t="str">
        <f t="array" ref="B303">IF($A303="","",IFERROR(INDEX('04_Property_Economics'!$B$5:$B$404,MATCH($A303,'04_Property_Economics'!$AX$5:$AX$404,0)),""))</f>
        <v/>
      </c>
      <c r="C303" s="2" t="str">
        <f t="array" ref="C303">IF($A303="","",IFERROR(INDEX('04_Property_Economics'!$C$5:$C$404,MATCH($A303,'04_Property_Economics'!$AX$5:$AX$404,0)),""))</f>
        <v/>
      </c>
      <c r="D303" s="24" t="str">
        <f t="array" ref="D303">IF($A303="","",IFERROR(INDEX('04_Property_Economics'!$H$5:$H$404,MATCH($A303,'04_Property_Economics'!$AX$5:$AX$404,0)),""))</f>
        <v/>
      </c>
      <c r="E303" s="25" t="str">
        <f t="array" ref="E303">IF($A303="","",IFERROR(INDEX('04_Property_Economics'!$I$5:$I$404,MATCH($A303,'04_Property_Economics'!$AX$5:$AX$404,0)),""))</f>
        <v/>
      </c>
      <c r="F303" s="25" t="str">
        <f t="array" ref="F303">IF($A303="","",IFERROR(INDEX('04_Property_Economics'!$J$5:$J$404,MATCH($A303,'04_Property_Economics'!$AX$5:$AX$404,0)),""))</f>
        <v/>
      </c>
      <c r="G303" s="26" t="str">
        <f t="array" ref="G303">IF($A303="","",IFERROR(INDEX('04_Property_Economics'!$AC$5:$AC$404,MATCH($A303,'04_Property_Economics'!$AX$5:$AX$404,0)),""))</f>
        <v/>
      </c>
      <c r="H303" s="24" t="str">
        <f t="array" ref="H303">IF($A303="","",IFERROR(INDEX('04_Property_Economics'!$AD$5:$AD$404,MATCH($A303,'04_Property_Economics'!$AX$5:$AX$404,0)),""))</f>
        <v/>
      </c>
      <c r="I303" s="24" t="str">
        <f t="array" ref="I303">IF($A303="","",IFERROR(INDEX('04_Property_Economics'!$AH$5:$AH$404,MATCH($A303,'04_Property_Economics'!$AX$5:$AX$404,0)),""))</f>
        <v/>
      </c>
      <c r="J303" s="24" t="str">
        <f t="array" ref="J303">IF($A303="","",IFERROR(INDEX('04_Property_Economics'!$AI$5:$AI$404,MATCH($A303,'04_Property_Economics'!$AX$5:$AX$404,0)),""))</f>
        <v/>
      </c>
      <c r="K303" s="24" t="str">
        <f t="array" ref="K303">IF($A303="","",IFERROR(INDEX('04_Property_Economics'!$AJ$5:$AJ$404,MATCH($A303,'04_Property_Economics'!$AX$5:$AX$404,0)),""))</f>
        <v/>
      </c>
      <c r="L303" s="24" t="str">
        <f t="array" ref="L303">IF($A303="","",IFERROR(INDEX('04_Property_Economics'!$AF$5:$AF$404,MATCH($A303,'04_Property_Economics'!$AX$5:$AX$404,0)),""))</f>
        <v/>
      </c>
      <c r="M303" s="24" t="str">
        <f t="array" ref="M303">IF($A303="","",IFERROR(INDEX('04_Property_Economics'!$U$5:$U$404,MATCH($A303,'04_Property_Economics'!$AX$5:$AX$404,0)),""))</f>
        <v/>
      </c>
      <c r="N303" s="24" t="str">
        <f t="array" ref="N303">IF($A303="","",IFERROR(INDEX('04_Property_Economics'!$W$5:$W$404,MATCH($A303,'04_Property_Economics'!$AX$5:$AX$404,0)),""))</f>
        <v/>
      </c>
      <c r="O303" s="24" t="str">
        <f t="shared" si="2"/>
        <v/>
      </c>
      <c r="P303" s="24" t="str">
        <f t="array" ref="P303">IF($A303="","",IFERROR(INDEX('04_Property_Economics'!$S$5:$S$404,MATCH($A303,'04_Property_Economics'!$AX$5:$AX$404,0)),""))</f>
        <v/>
      </c>
      <c r="Q303" s="24" t="str">
        <f t="array" ref="Q303">IF($A303="","",IFERROR(INDEX('04_Property_Economics'!$AQ$5:$AQ$404,MATCH($A303,'04_Property_Economics'!$AX$5:$AX$404,0)),""))</f>
        <v/>
      </c>
      <c r="R303" s="27" t="str">
        <f t="array" ref="R303">IF($A303="","",IFERROR(INDEX('04_Property_Economics'!$AR$5:$AR$404,MATCH($A303,'04_Property_Economics'!$AX$5:$AX$404,0)),""))</f>
        <v/>
      </c>
      <c r="S303" s="2" t="str">
        <f t="array" ref="S303">IF($A303="","",IFERROR(INDEX('04_Property_Economics'!$AS$5:$AS$404,MATCH($A303,'04_Property_Economics'!$AX$5:$AX$404,0)),""))</f>
        <v/>
      </c>
      <c r="T303" s="2" t="str">
        <f t="array" ref="T303">IF($A303="","",IFERROR(INDEX('04_Property_Economics'!$AZ$5:$AZ$404,MATCH($A303,'04_Property_Economics'!$AX$5:$AX$404,0)),""))</f>
        <v/>
      </c>
    </row>
    <row r="304" ht="15.75" customHeight="1">
      <c r="A304" s="2" t="str">
        <f t="shared" si="1"/>
        <v/>
      </c>
      <c r="B304" s="2" t="str">
        <f t="array" ref="B304">IF($A304="","",IFERROR(INDEX('04_Property_Economics'!$B$5:$B$404,MATCH($A304,'04_Property_Economics'!$AX$5:$AX$404,0)),""))</f>
        <v/>
      </c>
      <c r="C304" s="2" t="str">
        <f t="array" ref="C304">IF($A304="","",IFERROR(INDEX('04_Property_Economics'!$C$5:$C$404,MATCH($A304,'04_Property_Economics'!$AX$5:$AX$404,0)),""))</f>
        <v/>
      </c>
      <c r="D304" s="24" t="str">
        <f t="array" ref="D304">IF($A304="","",IFERROR(INDEX('04_Property_Economics'!$H$5:$H$404,MATCH($A304,'04_Property_Economics'!$AX$5:$AX$404,0)),""))</f>
        <v/>
      </c>
      <c r="E304" s="25" t="str">
        <f t="array" ref="E304">IF($A304="","",IFERROR(INDEX('04_Property_Economics'!$I$5:$I$404,MATCH($A304,'04_Property_Economics'!$AX$5:$AX$404,0)),""))</f>
        <v/>
      </c>
      <c r="F304" s="25" t="str">
        <f t="array" ref="F304">IF($A304="","",IFERROR(INDEX('04_Property_Economics'!$J$5:$J$404,MATCH($A304,'04_Property_Economics'!$AX$5:$AX$404,0)),""))</f>
        <v/>
      </c>
      <c r="G304" s="26" t="str">
        <f t="array" ref="G304">IF($A304="","",IFERROR(INDEX('04_Property_Economics'!$AC$5:$AC$404,MATCH($A304,'04_Property_Economics'!$AX$5:$AX$404,0)),""))</f>
        <v/>
      </c>
      <c r="H304" s="24" t="str">
        <f t="array" ref="H304">IF($A304="","",IFERROR(INDEX('04_Property_Economics'!$AD$5:$AD$404,MATCH($A304,'04_Property_Economics'!$AX$5:$AX$404,0)),""))</f>
        <v/>
      </c>
      <c r="I304" s="24" t="str">
        <f t="array" ref="I304">IF($A304="","",IFERROR(INDEX('04_Property_Economics'!$AH$5:$AH$404,MATCH($A304,'04_Property_Economics'!$AX$5:$AX$404,0)),""))</f>
        <v/>
      </c>
      <c r="J304" s="24" t="str">
        <f t="array" ref="J304">IF($A304="","",IFERROR(INDEX('04_Property_Economics'!$AI$5:$AI$404,MATCH($A304,'04_Property_Economics'!$AX$5:$AX$404,0)),""))</f>
        <v/>
      </c>
      <c r="K304" s="24" t="str">
        <f t="array" ref="K304">IF($A304="","",IFERROR(INDEX('04_Property_Economics'!$AJ$5:$AJ$404,MATCH($A304,'04_Property_Economics'!$AX$5:$AX$404,0)),""))</f>
        <v/>
      </c>
      <c r="L304" s="24" t="str">
        <f t="array" ref="L304">IF($A304="","",IFERROR(INDEX('04_Property_Economics'!$AF$5:$AF$404,MATCH($A304,'04_Property_Economics'!$AX$5:$AX$404,0)),""))</f>
        <v/>
      </c>
      <c r="M304" s="24" t="str">
        <f t="array" ref="M304">IF($A304="","",IFERROR(INDEX('04_Property_Economics'!$U$5:$U$404,MATCH($A304,'04_Property_Economics'!$AX$5:$AX$404,0)),""))</f>
        <v/>
      </c>
      <c r="N304" s="24" t="str">
        <f t="array" ref="N304">IF($A304="","",IFERROR(INDEX('04_Property_Economics'!$W$5:$W$404,MATCH($A304,'04_Property_Economics'!$AX$5:$AX$404,0)),""))</f>
        <v/>
      </c>
      <c r="O304" s="24" t="str">
        <f t="shared" si="2"/>
        <v/>
      </c>
      <c r="P304" s="24" t="str">
        <f t="array" ref="P304">IF($A304="","",IFERROR(INDEX('04_Property_Economics'!$S$5:$S$404,MATCH($A304,'04_Property_Economics'!$AX$5:$AX$404,0)),""))</f>
        <v/>
      </c>
      <c r="Q304" s="24" t="str">
        <f t="array" ref="Q304">IF($A304="","",IFERROR(INDEX('04_Property_Economics'!$AQ$5:$AQ$404,MATCH($A304,'04_Property_Economics'!$AX$5:$AX$404,0)),""))</f>
        <v/>
      </c>
      <c r="R304" s="27" t="str">
        <f t="array" ref="R304">IF($A304="","",IFERROR(INDEX('04_Property_Economics'!$AR$5:$AR$404,MATCH($A304,'04_Property_Economics'!$AX$5:$AX$404,0)),""))</f>
        <v/>
      </c>
      <c r="S304" s="2" t="str">
        <f t="array" ref="S304">IF($A304="","",IFERROR(INDEX('04_Property_Economics'!$AS$5:$AS$404,MATCH($A304,'04_Property_Economics'!$AX$5:$AX$404,0)),""))</f>
        <v/>
      </c>
      <c r="T304" s="2" t="str">
        <f t="array" ref="T304">IF($A304="","",IFERROR(INDEX('04_Property_Economics'!$AZ$5:$AZ$404,MATCH($A304,'04_Property_Economics'!$AX$5:$AX$404,0)),""))</f>
        <v/>
      </c>
    </row>
    <row r="305" ht="15.75" customHeight="1">
      <c r="A305" s="2" t="str">
        <f t="shared" si="1"/>
        <v/>
      </c>
      <c r="B305" s="2" t="str">
        <f t="array" ref="B305">IF($A305="","",IFERROR(INDEX('04_Property_Economics'!$B$5:$B$404,MATCH($A305,'04_Property_Economics'!$AX$5:$AX$404,0)),""))</f>
        <v/>
      </c>
      <c r="C305" s="2" t="str">
        <f t="array" ref="C305">IF($A305="","",IFERROR(INDEX('04_Property_Economics'!$C$5:$C$404,MATCH($A305,'04_Property_Economics'!$AX$5:$AX$404,0)),""))</f>
        <v/>
      </c>
      <c r="D305" s="24" t="str">
        <f t="array" ref="D305">IF($A305="","",IFERROR(INDEX('04_Property_Economics'!$H$5:$H$404,MATCH($A305,'04_Property_Economics'!$AX$5:$AX$404,0)),""))</f>
        <v/>
      </c>
      <c r="E305" s="25" t="str">
        <f t="array" ref="E305">IF($A305="","",IFERROR(INDEX('04_Property_Economics'!$I$5:$I$404,MATCH($A305,'04_Property_Economics'!$AX$5:$AX$404,0)),""))</f>
        <v/>
      </c>
      <c r="F305" s="25" t="str">
        <f t="array" ref="F305">IF($A305="","",IFERROR(INDEX('04_Property_Economics'!$J$5:$J$404,MATCH($A305,'04_Property_Economics'!$AX$5:$AX$404,0)),""))</f>
        <v/>
      </c>
      <c r="G305" s="26" t="str">
        <f t="array" ref="G305">IF($A305="","",IFERROR(INDEX('04_Property_Economics'!$AC$5:$AC$404,MATCH($A305,'04_Property_Economics'!$AX$5:$AX$404,0)),""))</f>
        <v/>
      </c>
      <c r="H305" s="24" t="str">
        <f t="array" ref="H305">IF($A305="","",IFERROR(INDEX('04_Property_Economics'!$AD$5:$AD$404,MATCH($A305,'04_Property_Economics'!$AX$5:$AX$404,0)),""))</f>
        <v/>
      </c>
      <c r="I305" s="24" t="str">
        <f t="array" ref="I305">IF($A305="","",IFERROR(INDEX('04_Property_Economics'!$AH$5:$AH$404,MATCH($A305,'04_Property_Economics'!$AX$5:$AX$404,0)),""))</f>
        <v/>
      </c>
      <c r="J305" s="24" t="str">
        <f t="array" ref="J305">IF($A305="","",IFERROR(INDEX('04_Property_Economics'!$AI$5:$AI$404,MATCH($A305,'04_Property_Economics'!$AX$5:$AX$404,0)),""))</f>
        <v/>
      </c>
      <c r="K305" s="24" t="str">
        <f t="array" ref="K305">IF($A305="","",IFERROR(INDEX('04_Property_Economics'!$AJ$5:$AJ$404,MATCH($A305,'04_Property_Economics'!$AX$5:$AX$404,0)),""))</f>
        <v/>
      </c>
      <c r="L305" s="24" t="str">
        <f t="array" ref="L305">IF($A305="","",IFERROR(INDEX('04_Property_Economics'!$AF$5:$AF$404,MATCH($A305,'04_Property_Economics'!$AX$5:$AX$404,0)),""))</f>
        <v/>
      </c>
      <c r="M305" s="24" t="str">
        <f t="array" ref="M305">IF($A305="","",IFERROR(INDEX('04_Property_Economics'!$U$5:$U$404,MATCH($A305,'04_Property_Economics'!$AX$5:$AX$404,0)),""))</f>
        <v/>
      </c>
      <c r="N305" s="24" t="str">
        <f t="array" ref="N305">IF($A305="","",IFERROR(INDEX('04_Property_Economics'!$W$5:$W$404,MATCH($A305,'04_Property_Economics'!$AX$5:$AX$404,0)),""))</f>
        <v/>
      </c>
      <c r="O305" s="24" t="str">
        <f t="shared" si="2"/>
        <v/>
      </c>
      <c r="P305" s="24" t="str">
        <f t="array" ref="P305">IF($A305="","",IFERROR(INDEX('04_Property_Economics'!$S$5:$S$404,MATCH($A305,'04_Property_Economics'!$AX$5:$AX$404,0)),""))</f>
        <v/>
      </c>
      <c r="Q305" s="24" t="str">
        <f t="array" ref="Q305">IF($A305="","",IFERROR(INDEX('04_Property_Economics'!$AQ$5:$AQ$404,MATCH($A305,'04_Property_Economics'!$AX$5:$AX$404,0)),""))</f>
        <v/>
      </c>
      <c r="R305" s="27" t="str">
        <f t="array" ref="R305">IF($A305="","",IFERROR(INDEX('04_Property_Economics'!$AR$5:$AR$404,MATCH($A305,'04_Property_Economics'!$AX$5:$AX$404,0)),""))</f>
        <v/>
      </c>
      <c r="S305" s="2" t="str">
        <f t="array" ref="S305">IF($A305="","",IFERROR(INDEX('04_Property_Economics'!$AS$5:$AS$404,MATCH($A305,'04_Property_Economics'!$AX$5:$AX$404,0)),""))</f>
        <v/>
      </c>
      <c r="T305" s="2" t="str">
        <f t="array" ref="T305">IF($A305="","",IFERROR(INDEX('04_Property_Economics'!$AZ$5:$AZ$404,MATCH($A305,'04_Property_Economics'!$AX$5:$AX$404,0)),""))</f>
        <v/>
      </c>
    </row>
    <row r="306" ht="15.75" customHeight="1">
      <c r="A306" s="2" t="str">
        <f t="shared" si="1"/>
        <v/>
      </c>
      <c r="B306" s="2" t="str">
        <f t="array" ref="B306">IF($A306="","",IFERROR(INDEX('04_Property_Economics'!$B$5:$B$404,MATCH($A306,'04_Property_Economics'!$AX$5:$AX$404,0)),""))</f>
        <v/>
      </c>
      <c r="C306" s="2" t="str">
        <f t="array" ref="C306">IF($A306="","",IFERROR(INDEX('04_Property_Economics'!$C$5:$C$404,MATCH($A306,'04_Property_Economics'!$AX$5:$AX$404,0)),""))</f>
        <v/>
      </c>
      <c r="D306" s="24" t="str">
        <f t="array" ref="D306">IF($A306="","",IFERROR(INDEX('04_Property_Economics'!$H$5:$H$404,MATCH($A306,'04_Property_Economics'!$AX$5:$AX$404,0)),""))</f>
        <v/>
      </c>
      <c r="E306" s="25" t="str">
        <f t="array" ref="E306">IF($A306="","",IFERROR(INDEX('04_Property_Economics'!$I$5:$I$404,MATCH($A306,'04_Property_Economics'!$AX$5:$AX$404,0)),""))</f>
        <v/>
      </c>
      <c r="F306" s="25" t="str">
        <f t="array" ref="F306">IF($A306="","",IFERROR(INDEX('04_Property_Economics'!$J$5:$J$404,MATCH($A306,'04_Property_Economics'!$AX$5:$AX$404,0)),""))</f>
        <v/>
      </c>
      <c r="G306" s="26" t="str">
        <f t="array" ref="G306">IF($A306="","",IFERROR(INDEX('04_Property_Economics'!$AC$5:$AC$404,MATCH($A306,'04_Property_Economics'!$AX$5:$AX$404,0)),""))</f>
        <v/>
      </c>
      <c r="H306" s="24" t="str">
        <f t="array" ref="H306">IF($A306="","",IFERROR(INDEX('04_Property_Economics'!$AD$5:$AD$404,MATCH($A306,'04_Property_Economics'!$AX$5:$AX$404,0)),""))</f>
        <v/>
      </c>
      <c r="I306" s="24" t="str">
        <f t="array" ref="I306">IF($A306="","",IFERROR(INDEX('04_Property_Economics'!$AH$5:$AH$404,MATCH($A306,'04_Property_Economics'!$AX$5:$AX$404,0)),""))</f>
        <v/>
      </c>
      <c r="J306" s="24" t="str">
        <f t="array" ref="J306">IF($A306="","",IFERROR(INDEX('04_Property_Economics'!$AI$5:$AI$404,MATCH($A306,'04_Property_Economics'!$AX$5:$AX$404,0)),""))</f>
        <v/>
      </c>
      <c r="K306" s="24" t="str">
        <f t="array" ref="K306">IF($A306="","",IFERROR(INDEX('04_Property_Economics'!$AJ$5:$AJ$404,MATCH($A306,'04_Property_Economics'!$AX$5:$AX$404,0)),""))</f>
        <v/>
      </c>
      <c r="L306" s="24" t="str">
        <f t="array" ref="L306">IF($A306="","",IFERROR(INDEX('04_Property_Economics'!$AF$5:$AF$404,MATCH($A306,'04_Property_Economics'!$AX$5:$AX$404,0)),""))</f>
        <v/>
      </c>
      <c r="M306" s="24" t="str">
        <f t="array" ref="M306">IF($A306="","",IFERROR(INDEX('04_Property_Economics'!$U$5:$U$404,MATCH($A306,'04_Property_Economics'!$AX$5:$AX$404,0)),""))</f>
        <v/>
      </c>
      <c r="N306" s="24" t="str">
        <f t="array" ref="N306">IF($A306="","",IFERROR(INDEX('04_Property_Economics'!$W$5:$W$404,MATCH($A306,'04_Property_Economics'!$AX$5:$AX$404,0)),""))</f>
        <v/>
      </c>
      <c r="O306" s="24" t="str">
        <f t="shared" si="2"/>
        <v/>
      </c>
      <c r="P306" s="24" t="str">
        <f t="array" ref="P306">IF($A306="","",IFERROR(INDEX('04_Property_Economics'!$S$5:$S$404,MATCH($A306,'04_Property_Economics'!$AX$5:$AX$404,0)),""))</f>
        <v/>
      </c>
      <c r="Q306" s="24" t="str">
        <f t="array" ref="Q306">IF($A306="","",IFERROR(INDEX('04_Property_Economics'!$AQ$5:$AQ$404,MATCH($A306,'04_Property_Economics'!$AX$5:$AX$404,0)),""))</f>
        <v/>
      </c>
      <c r="R306" s="27" t="str">
        <f t="array" ref="R306">IF($A306="","",IFERROR(INDEX('04_Property_Economics'!$AR$5:$AR$404,MATCH($A306,'04_Property_Economics'!$AX$5:$AX$404,0)),""))</f>
        <v/>
      </c>
      <c r="S306" s="2" t="str">
        <f t="array" ref="S306">IF($A306="","",IFERROR(INDEX('04_Property_Economics'!$AS$5:$AS$404,MATCH($A306,'04_Property_Economics'!$AX$5:$AX$404,0)),""))</f>
        <v/>
      </c>
      <c r="T306" s="2" t="str">
        <f t="array" ref="T306">IF($A306="","",IFERROR(INDEX('04_Property_Economics'!$AZ$5:$AZ$404,MATCH($A306,'04_Property_Economics'!$AX$5:$AX$404,0)),""))</f>
        <v/>
      </c>
    </row>
    <row r="307" ht="15.75" customHeight="1">
      <c r="A307" s="2" t="str">
        <f t="shared" si="1"/>
        <v/>
      </c>
      <c r="B307" s="2" t="str">
        <f t="array" ref="B307">IF($A307="","",IFERROR(INDEX('04_Property_Economics'!$B$5:$B$404,MATCH($A307,'04_Property_Economics'!$AX$5:$AX$404,0)),""))</f>
        <v/>
      </c>
      <c r="C307" s="2" t="str">
        <f t="array" ref="C307">IF($A307="","",IFERROR(INDEX('04_Property_Economics'!$C$5:$C$404,MATCH($A307,'04_Property_Economics'!$AX$5:$AX$404,0)),""))</f>
        <v/>
      </c>
      <c r="D307" s="24" t="str">
        <f t="array" ref="D307">IF($A307="","",IFERROR(INDEX('04_Property_Economics'!$H$5:$H$404,MATCH($A307,'04_Property_Economics'!$AX$5:$AX$404,0)),""))</f>
        <v/>
      </c>
      <c r="E307" s="25" t="str">
        <f t="array" ref="E307">IF($A307="","",IFERROR(INDEX('04_Property_Economics'!$I$5:$I$404,MATCH($A307,'04_Property_Economics'!$AX$5:$AX$404,0)),""))</f>
        <v/>
      </c>
      <c r="F307" s="25" t="str">
        <f t="array" ref="F307">IF($A307="","",IFERROR(INDEX('04_Property_Economics'!$J$5:$J$404,MATCH($A307,'04_Property_Economics'!$AX$5:$AX$404,0)),""))</f>
        <v/>
      </c>
      <c r="G307" s="26" t="str">
        <f t="array" ref="G307">IF($A307="","",IFERROR(INDEX('04_Property_Economics'!$AC$5:$AC$404,MATCH($A307,'04_Property_Economics'!$AX$5:$AX$404,0)),""))</f>
        <v/>
      </c>
      <c r="H307" s="24" t="str">
        <f t="array" ref="H307">IF($A307="","",IFERROR(INDEX('04_Property_Economics'!$AD$5:$AD$404,MATCH($A307,'04_Property_Economics'!$AX$5:$AX$404,0)),""))</f>
        <v/>
      </c>
      <c r="I307" s="24" t="str">
        <f t="array" ref="I307">IF($A307="","",IFERROR(INDEX('04_Property_Economics'!$AH$5:$AH$404,MATCH($A307,'04_Property_Economics'!$AX$5:$AX$404,0)),""))</f>
        <v/>
      </c>
      <c r="J307" s="24" t="str">
        <f t="array" ref="J307">IF($A307="","",IFERROR(INDEX('04_Property_Economics'!$AI$5:$AI$404,MATCH($A307,'04_Property_Economics'!$AX$5:$AX$404,0)),""))</f>
        <v/>
      </c>
      <c r="K307" s="24" t="str">
        <f t="array" ref="K307">IF($A307="","",IFERROR(INDEX('04_Property_Economics'!$AJ$5:$AJ$404,MATCH($A307,'04_Property_Economics'!$AX$5:$AX$404,0)),""))</f>
        <v/>
      </c>
      <c r="L307" s="24" t="str">
        <f t="array" ref="L307">IF($A307="","",IFERROR(INDEX('04_Property_Economics'!$AF$5:$AF$404,MATCH($A307,'04_Property_Economics'!$AX$5:$AX$404,0)),""))</f>
        <v/>
      </c>
      <c r="M307" s="24" t="str">
        <f t="array" ref="M307">IF($A307="","",IFERROR(INDEX('04_Property_Economics'!$U$5:$U$404,MATCH($A307,'04_Property_Economics'!$AX$5:$AX$404,0)),""))</f>
        <v/>
      </c>
      <c r="N307" s="24" t="str">
        <f t="array" ref="N307">IF($A307="","",IFERROR(INDEX('04_Property_Economics'!$W$5:$W$404,MATCH($A307,'04_Property_Economics'!$AX$5:$AX$404,0)),""))</f>
        <v/>
      </c>
      <c r="O307" s="24" t="str">
        <f t="shared" si="2"/>
        <v/>
      </c>
      <c r="P307" s="24" t="str">
        <f t="array" ref="P307">IF($A307="","",IFERROR(INDEX('04_Property_Economics'!$S$5:$S$404,MATCH($A307,'04_Property_Economics'!$AX$5:$AX$404,0)),""))</f>
        <v/>
      </c>
      <c r="Q307" s="24" t="str">
        <f t="array" ref="Q307">IF($A307="","",IFERROR(INDEX('04_Property_Economics'!$AQ$5:$AQ$404,MATCH($A307,'04_Property_Economics'!$AX$5:$AX$404,0)),""))</f>
        <v/>
      </c>
      <c r="R307" s="27" t="str">
        <f t="array" ref="R307">IF($A307="","",IFERROR(INDEX('04_Property_Economics'!$AR$5:$AR$404,MATCH($A307,'04_Property_Economics'!$AX$5:$AX$404,0)),""))</f>
        <v/>
      </c>
      <c r="S307" s="2" t="str">
        <f t="array" ref="S307">IF($A307="","",IFERROR(INDEX('04_Property_Economics'!$AS$5:$AS$404,MATCH($A307,'04_Property_Economics'!$AX$5:$AX$404,0)),""))</f>
        <v/>
      </c>
      <c r="T307" s="2" t="str">
        <f t="array" ref="T307">IF($A307="","",IFERROR(INDEX('04_Property_Economics'!$AZ$5:$AZ$404,MATCH($A307,'04_Property_Economics'!$AX$5:$AX$404,0)),""))</f>
        <v/>
      </c>
    </row>
    <row r="308" ht="15.75" customHeight="1">
      <c r="A308" s="2" t="str">
        <f t="shared" si="1"/>
        <v/>
      </c>
      <c r="B308" s="2" t="str">
        <f t="array" ref="B308">IF($A308="","",IFERROR(INDEX('04_Property_Economics'!$B$5:$B$404,MATCH($A308,'04_Property_Economics'!$AX$5:$AX$404,0)),""))</f>
        <v/>
      </c>
      <c r="C308" s="2" t="str">
        <f t="array" ref="C308">IF($A308="","",IFERROR(INDEX('04_Property_Economics'!$C$5:$C$404,MATCH($A308,'04_Property_Economics'!$AX$5:$AX$404,0)),""))</f>
        <v/>
      </c>
      <c r="D308" s="24" t="str">
        <f t="array" ref="D308">IF($A308="","",IFERROR(INDEX('04_Property_Economics'!$H$5:$H$404,MATCH($A308,'04_Property_Economics'!$AX$5:$AX$404,0)),""))</f>
        <v/>
      </c>
      <c r="E308" s="25" t="str">
        <f t="array" ref="E308">IF($A308="","",IFERROR(INDEX('04_Property_Economics'!$I$5:$I$404,MATCH($A308,'04_Property_Economics'!$AX$5:$AX$404,0)),""))</f>
        <v/>
      </c>
      <c r="F308" s="25" t="str">
        <f t="array" ref="F308">IF($A308="","",IFERROR(INDEX('04_Property_Economics'!$J$5:$J$404,MATCH($A308,'04_Property_Economics'!$AX$5:$AX$404,0)),""))</f>
        <v/>
      </c>
      <c r="G308" s="26" t="str">
        <f t="array" ref="G308">IF($A308="","",IFERROR(INDEX('04_Property_Economics'!$AC$5:$AC$404,MATCH($A308,'04_Property_Economics'!$AX$5:$AX$404,0)),""))</f>
        <v/>
      </c>
      <c r="H308" s="24" t="str">
        <f t="array" ref="H308">IF($A308="","",IFERROR(INDEX('04_Property_Economics'!$AD$5:$AD$404,MATCH($A308,'04_Property_Economics'!$AX$5:$AX$404,0)),""))</f>
        <v/>
      </c>
      <c r="I308" s="24" t="str">
        <f t="array" ref="I308">IF($A308="","",IFERROR(INDEX('04_Property_Economics'!$AH$5:$AH$404,MATCH($A308,'04_Property_Economics'!$AX$5:$AX$404,0)),""))</f>
        <v/>
      </c>
      <c r="J308" s="24" t="str">
        <f t="array" ref="J308">IF($A308="","",IFERROR(INDEX('04_Property_Economics'!$AI$5:$AI$404,MATCH($A308,'04_Property_Economics'!$AX$5:$AX$404,0)),""))</f>
        <v/>
      </c>
      <c r="K308" s="24" t="str">
        <f t="array" ref="K308">IF($A308="","",IFERROR(INDEX('04_Property_Economics'!$AJ$5:$AJ$404,MATCH($A308,'04_Property_Economics'!$AX$5:$AX$404,0)),""))</f>
        <v/>
      </c>
      <c r="L308" s="24" t="str">
        <f t="array" ref="L308">IF($A308="","",IFERROR(INDEX('04_Property_Economics'!$AF$5:$AF$404,MATCH($A308,'04_Property_Economics'!$AX$5:$AX$404,0)),""))</f>
        <v/>
      </c>
      <c r="M308" s="24" t="str">
        <f t="array" ref="M308">IF($A308="","",IFERROR(INDEX('04_Property_Economics'!$U$5:$U$404,MATCH($A308,'04_Property_Economics'!$AX$5:$AX$404,0)),""))</f>
        <v/>
      </c>
      <c r="N308" s="24" t="str">
        <f t="array" ref="N308">IF($A308="","",IFERROR(INDEX('04_Property_Economics'!$W$5:$W$404,MATCH($A308,'04_Property_Economics'!$AX$5:$AX$404,0)),""))</f>
        <v/>
      </c>
      <c r="O308" s="24" t="str">
        <f t="shared" si="2"/>
        <v/>
      </c>
      <c r="P308" s="24" t="str">
        <f t="array" ref="P308">IF($A308="","",IFERROR(INDEX('04_Property_Economics'!$S$5:$S$404,MATCH($A308,'04_Property_Economics'!$AX$5:$AX$404,0)),""))</f>
        <v/>
      </c>
      <c r="Q308" s="24" t="str">
        <f t="array" ref="Q308">IF($A308="","",IFERROR(INDEX('04_Property_Economics'!$AQ$5:$AQ$404,MATCH($A308,'04_Property_Economics'!$AX$5:$AX$404,0)),""))</f>
        <v/>
      </c>
      <c r="R308" s="27" t="str">
        <f t="array" ref="R308">IF($A308="","",IFERROR(INDEX('04_Property_Economics'!$AR$5:$AR$404,MATCH($A308,'04_Property_Economics'!$AX$5:$AX$404,0)),""))</f>
        <v/>
      </c>
      <c r="S308" s="2" t="str">
        <f t="array" ref="S308">IF($A308="","",IFERROR(INDEX('04_Property_Economics'!$AS$5:$AS$404,MATCH($A308,'04_Property_Economics'!$AX$5:$AX$404,0)),""))</f>
        <v/>
      </c>
      <c r="T308" s="2" t="str">
        <f t="array" ref="T308">IF($A308="","",IFERROR(INDEX('04_Property_Economics'!$AZ$5:$AZ$404,MATCH($A308,'04_Property_Economics'!$AX$5:$AX$404,0)),""))</f>
        <v/>
      </c>
    </row>
    <row r="309" ht="15.75" customHeight="1">
      <c r="A309" s="2" t="str">
        <f t="shared" si="1"/>
        <v/>
      </c>
      <c r="B309" s="2" t="str">
        <f t="array" ref="B309">IF($A309="","",IFERROR(INDEX('04_Property_Economics'!$B$5:$B$404,MATCH($A309,'04_Property_Economics'!$AX$5:$AX$404,0)),""))</f>
        <v/>
      </c>
      <c r="C309" s="2" t="str">
        <f t="array" ref="C309">IF($A309="","",IFERROR(INDEX('04_Property_Economics'!$C$5:$C$404,MATCH($A309,'04_Property_Economics'!$AX$5:$AX$404,0)),""))</f>
        <v/>
      </c>
      <c r="D309" s="24" t="str">
        <f t="array" ref="D309">IF($A309="","",IFERROR(INDEX('04_Property_Economics'!$H$5:$H$404,MATCH($A309,'04_Property_Economics'!$AX$5:$AX$404,0)),""))</f>
        <v/>
      </c>
      <c r="E309" s="25" t="str">
        <f t="array" ref="E309">IF($A309="","",IFERROR(INDEX('04_Property_Economics'!$I$5:$I$404,MATCH($A309,'04_Property_Economics'!$AX$5:$AX$404,0)),""))</f>
        <v/>
      </c>
      <c r="F309" s="25" t="str">
        <f t="array" ref="F309">IF($A309="","",IFERROR(INDEX('04_Property_Economics'!$J$5:$J$404,MATCH($A309,'04_Property_Economics'!$AX$5:$AX$404,0)),""))</f>
        <v/>
      </c>
      <c r="G309" s="26" t="str">
        <f t="array" ref="G309">IF($A309="","",IFERROR(INDEX('04_Property_Economics'!$AC$5:$AC$404,MATCH($A309,'04_Property_Economics'!$AX$5:$AX$404,0)),""))</f>
        <v/>
      </c>
      <c r="H309" s="24" t="str">
        <f t="array" ref="H309">IF($A309="","",IFERROR(INDEX('04_Property_Economics'!$AD$5:$AD$404,MATCH($A309,'04_Property_Economics'!$AX$5:$AX$404,0)),""))</f>
        <v/>
      </c>
      <c r="I309" s="24" t="str">
        <f t="array" ref="I309">IF($A309="","",IFERROR(INDEX('04_Property_Economics'!$AH$5:$AH$404,MATCH($A309,'04_Property_Economics'!$AX$5:$AX$404,0)),""))</f>
        <v/>
      </c>
      <c r="J309" s="24" t="str">
        <f t="array" ref="J309">IF($A309="","",IFERROR(INDEX('04_Property_Economics'!$AI$5:$AI$404,MATCH($A309,'04_Property_Economics'!$AX$5:$AX$404,0)),""))</f>
        <v/>
      </c>
      <c r="K309" s="24" t="str">
        <f t="array" ref="K309">IF($A309="","",IFERROR(INDEX('04_Property_Economics'!$AJ$5:$AJ$404,MATCH($A309,'04_Property_Economics'!$AX$5:$AX$404,0)),""))</f>
        <v/>
      </c>
      <c r="L309" s="24" t="str">
        <f t="array" ref="L309">IF($A309="","",IFERROR(INDEX('04_Property_Economics'!$AF$5:$AF$404,MATCH($A309,'04_Property_Economics'!$AX$5:$AX$404,0)),""))</f>
        <v/>
      </c>
      <c r="M309" s="24" t="str">
        <f t="array" ref="M309">IF($A309="","",IFERROR(INDEX('04_Property_Economics'!$U$5:$U$404,MATCH($A309,'04_Property_Economics'!$AX$5:$AX$404,0)),""))</f>
        <v/>
      </c>
      <c r="N309" s="24" t="str">
        <f t="array" ref="N309">IF($A309="","",IFERROR(INDEX('04_Property_Economics'!$W$5:$W$404,MATCH($A309,'04_Property_Economics'!$AX$5:$AX$404,0)),""))</f>
        <v/>
      </c>
      <c r="O309" s="24" t="str">
        <f t="shared" si="2"/>
        <v/>
      </c>
      <c r="P309" s="24" t="str">
        <f t="array" ref="P309">IF($A309="","",IFERROR(INDEX('04_Property_Economics'!$S$5:$S$404,MATCH($A309,'04_Property_Economics'!$AX$5:$AX$404,0)),""))</f>
        <v/>
      </c>
      <c r="Q309" s="24" t="str">
        <f t="array" ref="Q309">IF($A309="","",IFERROR(INDEX('04_Property_Economics'!$AQ$5:$AQ$404,MATCH($A309,'04_Property_Economics'!$AX$5:$AX$404,0)),""))</f>
        <v/>
      </c>
      <c r="R309" s="27" t="str">
        <f t="array" ref="R309">IF($A309="","",IFERROR(INDEX('04_Property_Economics'!$AR$5:$AR$404,MATCH($A309,'04_Property_Economics'!$AX$5:$AX$404,0)),""))</f>
        <v/>
      </c>
      <c r="S309" s="2" t="str">
        <f t="array" ref="S309">IF($A309="","",IFERROR(INDEX('04_Property_Economics'!$AS$5:$AS$404,MATCH($A309,'04_Property_Economics'!$AX$5:$AX$404,0)),""))</f>
        <v/>
      </c>
      <c r="T309" s="2" t="str">
        <f t="array" ref="T309">IF($A309="","",IFERROR(INDEX('04_Property_Economics'!$AZ$5:$AZ$404,MATCH($A309,'04_Property_Economics'!$AX$5:$AX$404,0)),""))</f>
        <v/>
      </c>
    </row>
    <row r="310" ht="15.75" customHeight="1">
      <c r="A310" s="2" t="str">
        <f t="shared" si="1"/>
        <v/>
      </c>
      <c r="B310" s="2" t="str">
        <f t="array" ref="B310">IF($A310="","",IFERROR(INDEX('04_Property_Economics'!$B$5:$B$404,MATCH($A310,'04_Property_Economics'!$AX$5:$AX$404,0)),""))</f>
        <v/>
      </c>
      <c r="C310" s="2" t="str">
        <f t="array" ref="C310">IF($A310="","",IFERROR(INDEX('04_Property_Economics'!$C$5:$C$404,MATCH($A310,'04_Property_Economics'!$AX$5:$AX$404,0)),""))</f>
        <v/>
      </c>
      <c r="D310" s="24" t="str">
        <f t="array" ref="D310">IF($A310="","",IFERROR(INDEX('04_Property_Economics'!$H$5:$H$404,MATCH($A310,'04_Property_Economics'!$AX$5:$AX$404,0)),""))</f>
        <v/>
      </c>
      <c r="E310" s="25" t="str">
        <f t="array" ref="E310">IF($A310="","",IFERROR(INDEX('04_Property_Economics'!$I$5:$I$404,MATCH($A310,'04_Property_Economics'!$AX$5:$AX$404,0)),""))</f>
        <v/>
      </c>
      <c r="F310" s="25" t="str">
        <f t="array" ref="F310">IF($A310="","",IFERROR(INDEX('04_Property_Economics'!$J$5:$J$404,MATCH($A310,'04_Property_Economics'!$AX$5:$AX$404,0)),""))</f>
        <v/>
      </c>
      <c r="G310" s="26" t="str">
        <f t="array" ref="G310">IF($A310="","",IFERROR(INDEX('04_Property_Economics'!$AC$5:$AC$404,MATCH($A310,'04_Property_Economics'!$AX$5:$AX$404,0)),""))</f>
        <v/>
      </c>
      <c r="H310" s="24" t="str">
        <f t="array" ref="H310">IF($A310="","",IFERROR(INDEX('04_Property_Economics'!$AD$5:$AD$404,MATCH($A310,'04_Property_Economics'!$AX$5:$AX$404,0)),""))</f>
        <v/>
      </c>
      <c r="I310" s="24" t="str">
        <f t="array" ref="I310">IF($A310="","",IFERROR(INDEX('04_Property_Economics'!$AH$5:$AH$404,MATCH($A310,'04_Property_Economics'!$AX$5:$AX$404,0)),""))</f>
        <v/>
      </c>
      <c r="J310" s="24" t="str">
        <f t="array" ref="J310">IF($A310="","",IFERROR(INDEX('04_Property_Economics'!$AI$5:$AI$404,MATCH($A310,'04_Property_Economics'!$AX$5:$AX$404,0)),""))</f>
        <v/>
      </c>
      <c r="K310" s="24" t="str">
        <f t="array" ref="K310">IF($A310="","",IFERROR(INDEX('04_Property_Economics'!$AJ$5:$AJ$404,MATCH($A310,'04_Property_Economics'!$AX$5:$AX$404,0)),""))</f>
        <v/>
      </c>
      <c r="L310" s="24" t="str">
        <f t="array" ref="L310">IF($A310="","",IFERROR(INDEX('04_Property_Economics'!$AF$5:$AF$404,MATCH($A310,'04_Property_Economics'!$AX$5:$AX$404,0)),""))</f>
        <v/>
      </c>
      <c r="M310" s="24" t="str">
        <f t="array" ref="M310">IF($A310="","",IFERROR(INDEX('04_Property_Economics'!$U$5:$U$404,MATCH($A310,'04_Property_Economics'!$AX$5:$AX$404,0)),""))</f>
        <v/>
      </c>
      <c r="N310" s="24" t="str">
        <f t="array" ref="N310">IF($A310="","",IFERROR(INDEX('04_Property_Economics'!$W$5:$W$404,MATCH($A310,'04_Property_Economics'!$AX$5:$AX$404,0)),""))</f>
        <v/>
      </c>
      <c r="O310" s="24" t="str">
        <f t="shared" si="2"/>
        <v/>
      </c>
      <c r="P310" s="24" t="str">
        <f t="array" ref="P310">IF($A310="","",IFERROR(INDEX('04_Property_Economics'!$S$5:$S$404,MATCH($A310,'04_Property_Economics'!$AX$5:$AX$404,0)),""))</f>
        <v/>
      </c>
      <c r="Q310" s="24" t="str">
        <f t="array" ref="Q310">IF($A310="","",IFERROR(INDEX('04_Property_Economics'!$AQ$5:$AQ$404,MATCH($A310,'04_Property_Economics'!$AX$5:$AX$404,0)),""))</f>
        <v/>
      </c>
      <c r="R310" s="27" t="str">
        <f t="array" ref="R310">IF($A310="","",IFERROR(INDEX('04_Property_Economics'!$AR$5:$AR$404,MATCH($A310,'04_Property_Economics'!$AX$5:$AX$404,0)),""))</f>
        <v/>
      </c>
      <c r="S310" s="2" t="str">
        <f t="array" ref="S310">IF($A310="","",IFERROR(INDEX('04_Property_Economics'!$AS$5:$AS$404,MATCH($A310,'04_Property_Economics'!$AX$5:$AX$404,0)),""))</f>
        <v/>
      </c>
      <c r="T310" s="2" t="str">
        <f t="array" ref="T310">IF($A310="","",IFERROR(INDEX('04_Property_Economics'!$AZ$5:$AZ$404,MATCH($A310,'04_Property_Economics'!$AX$5:$AX$404,0)),""))</f>
        <v/>
      </c>
    </row>
    <row r="311" ht="15.75" customHeight="1">
      <c r="A311" s="2" t="str">
        <f t="shared" si="1"/>
        <v/>
      </c>
      <c r="B311" s="2" t="str">
        <f t="array" ref="B311">IF($A311="","",IFERROR(INDEX('04_Property_Economics'!$B$5:$B$404,MATCH($A311,'04_Property_Economics'!$AX$5:$AX$404,0)),""))</f>
        <v/>
      </c>
      <c r="C311" s="2" t="str">
        <f t="array" ref="C311">IF($A311="","",IFERROR(INDEX('04_Property_Economics'!$C$5:$C$404,MATCH($A311,'04_Property_Economics'!$AX$5:$AX$404,0)),""))</f>
        <v/>
      </c>
      <c r="D311" s="24" t="str">
        <f t="array" ref="D311">IF($A311="","",IFERROR(INDEX('04_Property_Economics'!$H$5:$H$404,MATCH($A311,'04_Property_Economics'!$AX$5:$AX$404,0)),""))</f>
        <v/>
      </c>
      <c r="E311" s="25" t="str">
        <f t="array" ref="E311">IF($A311="","",IFERROR(INDEX('04_Property_Economics'!$I$5:$I$404,MATCH($A311,'04_Property_Economics'!$AX$5:$AX$404,0)),""))</f>
        <v/>
      </c>
      <c r="F311" s="25" t="str">
        <f t="array" ref="F311">IF($A311="","",IFERROR(INDEX('04_Property_Economics'!$J$5:$J$404,MATCH($A311,'04_Property_Economics'!$AX$5:$AX$404,0)),""))</f>
        <v/>
      </c>
      <c r="G311" s="26" t="str">
        <f t="array" ref="G311">IF($A311="","",IFERROR(INDEX('04_Property_Economics'!$AC$5:$AC$404,MATCH($A311,'04_Property_Economics'!$AX$5:$AX$404,0)),""))</f>
        <v/>
      </c>
      <c r="H311" s="24" t="str">
        <f t="array" ref="H311">IF($A311="","",IFERROR(INDEX('04_Property_Economics'!$AD$5:$AD$404,MATCH($A311,'04_Property_Economics'!$AX$5:$AX$404,0)),""))</f>
        <v/>
      </c>
      <c r="I311" s="24" t="str">
        <f t="array" ref="I311">IF($A311="","",IFERROR(INDEX('04_Property_Economics'!$AH$5:$AH$404,MATCH($A311,'04_Property_Economics'!$AX$5:$AX$404,0)),""))</f>
        <v/>
      </c>
      <c r="J311" s="24" t="str">
        <f t="array" ref="J311">IF($A311="","",IFERROR(INDEX('04_Property_Economics'!$AI$5:$AI$404,MATCH($A311,'04_Property_Economics'!$AX$5:$AX$404,0)),""))</f>
        <v/>
      </c>
      <c r="K311" s="24" t="str">
        <f t="array" ref="K311">IF($A311="","",IFERROR(INDEX('04_Property_Economics'!$AJ$5:$AJ$404,MATCH($A311,'04_Property_Economics'!$AX$5:$AX$404,0)),""))</f>
        <v/>
      </c>
      <c r="L311" s="24" t="str">
        <f t="array" ref="L311">IF($A311="","",IFERROR(INDEX('04_Property_Economics'!$AF$5:$AF$404,MATCH($A311,'04_Property_Economics'!$AX$5:$AX$404,0)),""))</f>
        <v/>
      </c>
      <c r="M311" s="24" t="str">
        <f t="array" ref="M311">IF($A311="","",IFERROR(INDEX('04_Property_Economics'!$U$5:$U$404,MATCH($A311,'04_Property_Economics'!$AX$5:$AX$404,0)),""))</f>
        <v/>
      </c>
      <c r="N311" s="24" t="str">
        <f t="array" ref="N311">IF($A311="","",IFERROR(INDEX('04_Property_Economics'!$W$5:$W$404,MATCH($A311,'04_Property_Economics'!$AX$5:$AX$404,0)),""))</f>
        <v/>
      </c>
      <c r="O311" s="24" t="str">
        <f t="shared" si="2"/>
        <v/>
      </c>
      <c r="P311" s="24" t="str">
        <f t="array" ref="P311">IF($A311="","",IFERROR(INDEX('04_Property_Economics'!$S$5:$S$404,MATCH($A311,'04_Property_Economics'!$AX$5:$AX$404,0)),""))</f>
        <v/>
      </c>
      <c r="Q311" s="24" t="str">
        <f t="array" ref="Q311">IF($A311="","",IFERROR(INDEX('04_Property_Economics'!$AQ$5:$AQ$404,MATCH($A311,'04_Property_Economics'!$AX$5:$AX$404,0)),""))</f>
        <v/>
      </c>
      <c r="R311" s="27" t="str">
        <f t="array" ref="R311">IF($A311="","",IFERROR(INDEX('04_Property_Economics'!$AR$5:$AR$404,MATCH($A311,'04_Property_Economics'!$AX$5:$AX$404,0)),""))</f>
        <v/>
      </c>
      <c r="S311" s="2" t="str">
        <f t="array" ref="S311">IF($A311="","",IFERROR(INDEX('04_Property_Economics'!$AS$5:$AS$404,MATCH($A311,'04_Property_Economics'!$AX$5:$AX$404,0)),""))</f>
        <v/>
      </c>
      <c r="T311" s="2" t="str">
        <f t="array" ref="T311">IF($A311="","",IFERROR(INDEX('04_Property_Economics'!$AZ$5:$AZ$404,MATCH($A311,'04_Property_Economics'!$AX$5:$AX$404,0)),""))</f>
        <v/>
      </c>
    </row>
    <row r="312" ht="15.75" customHeight="1">
      <c r="A312" s="2" t="str">
        <f t="shared" si="1"/>
        <v/>
      </c>
      <c r="B312" s="2" t="str">
        <f t="array" ref="B312">IF($A312="","",IFERROR(INDEX('04_Property_Economics'!$B$5:$B$404,MATCH($A312,'04_Property_Economics'!$AX$5:$AX$404,0)),""))</f>
        <v/>
      </c>
      <c r="C312" s="2" t="str">
        <f t="array" ref="C312">IF($A312="","",IFERROR(INDEX('04_Property_Economics'!$C$5:$C$404,MATCH($A312,'04_Property_Economics'!$AX$5:$AX$404,0)),""))</f>
        <v/>
      </c>
      <c r="D312" s="24" t="str">
        <f t="array" ref="D312">IF($A312="","",IFERROR(INDEX('04_Property_Economics'!$H$5:$H$404,MATCH($A312,'04_Property_Economics'!$AX$5:$AX$404,0)),""))</f>
        <v/>
      </c>
      <c r="E312" s="25" t="str">
        <f t="array" ref="E312">IF($A312="","",IFERROR(INDEX('04_Property_Economics'!$I$5:$I$404,MATCH($A312,'04_Property_Economics'!$AX$5:$AX$404,0)),""))</f>
        <v/>
      </c>
      <c r="F312" s="25" t="str">
        <f t="array" ref="F312">IF($A312="","",IFERROR(INDEX('04_Property_Economics'!$J$5:$J$404,MATCH($A312,'04_Property_Economics'!$AX$5:$AX$404,0)),""))</f>
        <v/>
      </c>
      <c r="G312" s="26" t="str">
        <f t="array" ref="G312">IF($A312="","",IFERROR(INDEX('04_Property_Economics'!$AC$5:$AC$404,MATCH($A312,'04_Property_Economics'!$AX$5:$AX$404,0)),""))</f>
        <v/>
      </c>
      <c r="H312" s="24" t="str">
        <f t="array" ref="H312">IF($A312="","",IFERROR(INDEX('04_Property_Economics'!$AD$5:$AD$404,MATCH($A312,'04_Property_Economics'!$AX$5:$AX$404,0)),""))</f>
        <v/>
      </c>
      <c r="I312" s="24" t="str">
        <f t="array" ref="I312">IF($A312="","",IFERROR(INDEX('04_Property_Economics'!$AH$5:$AH$404,MATCH($A312,'04_Property_Economics'!$AX$5:$AX$404,0)),""))</f>
        <v/>
      </c>
      <c r="J312" s="24" t="str">
        <f t="array" ref="J312">IF($A312="","",IFERROR(INDEX('04_Property_Economics'!$AI$5:$AI$404,MATCH($A312,'04_Property_Economics'!$AX$5:$AX$404,0)),""))</f>
        <v/>
      </c>
      <c r="K312" s="24" t="str">
        <f t="array" ref="K312">IF($A312="","",IFERROR(INDEX('04_Property_Economics'!$AJ$5:$AJ$404,MATCH($A312,'04_Property_Economics'!$AX$5:$AX$404,0)),""))</f>
        <v/>
      </c>
      <c r="L312" s="24" t="str">
        <f t="array" ref="L312">IF($A312="","",IFERROR(INDEX('04_Property_Economics'!$AF$5:$AF$404,MATCH($A312,'04_Property_Economics'!$AX$5:$AX$404,0)),""))</f>
        <v/>
      </c>
      <c r="M312" s="24" t="str">
        <f t="array" ref="M312">IF($A312="","",IFERROR(INDEX('04_Property_Economics'!$U$5:$U$404,MATCH($A312,'04_Property_Economics'!$AX$5:$AX$404,0)),""))</f>
        <v/>
      </c>
      <c r="N312" s="24" t="str">
        <f t="array" ref="N312">IF($A312="","",IFERROR(INDEX('04_Property_Economics'!$W$5:$W$404,MATCH($A312,'04_Property_Economics'!$AX$5:$AX$404,0)),""))</f>
        <v/>
      </c>
      <c r="O312" s="24" t="str">
        <f t="shared" si="2"/>
        <v/>
      </c>
      <c r="P312" s="24" t="str">
        <f t="array" ref="P312">IF($A312="","",IFERROR(INDEX('04_Property_Economics'!$S$5:$S$404,MATCH($A312,'04_Property_Economics'!$AX$5:$AX$404,0)),""))</f>
        <v/>
      </c>
      <c r="Q312" s="24" t="str">
        <f t="array" ref="Q312">IF($A312="","",IFERROR(INDEX('04_Property_Economics'!$AQ$5:$AQ$404,MATCH($A312,'04_Property_Economics'!$AX$5:$AX$404,0)),""))</f>
        <v/>
      </c>
      <c r="R312" s="27" t="str">
        <f t="array" ref="R312">IF($A312="","",IFERROR(INDEX('04_Property_Economics'!$AR$5:$AR$404,MATCH($A312,'04_Property_Economics'!$AX$5:$AX$404,0)),""))</f>
        <v/>
      </c>
      <c r="S312" s="2" t="str">
        <f t="array" ref="S312">IF($A312="","",IFERROR(INDEX('04_Property_Economics'!$AS$5:$AS$404,MATCH($A312,'04_Property_Economics'!$AX$5:$AX$404,0)),""))</f>
        <v/>
      </c>
      <c r="T312" s="2" t="str">
        <f t="array" ref="T312">IF($A312="","",IFERROR(INDEX('04_Property_Economics'!$AZ$5:$AZ$404,MATCH($A312,'04_Property_Economics'!$AX$5:$AX$404,0)),""))</f>
        <v/>
      </c>
    </row>
    <row r="313" ht="15.75" customHeight="1">
      <c r="A313" s="2" t="str">
        <f t="shared" si="1"/>
        <v/>
      </c>
      <c r="B313" s="2" t="str">
        <f t="array" ref="B313">IF($A313="","",IFERROR(INDEX('04_Property_Economics'!$B$5:$B$404,MATCH($A313,'04_Property_Economics'!$AX$5:$AX$404,0)),""))</f>
        <v/>
      </c>
      <c r="C313" s="2" t="str">
        <f t="array" ref="C313">IF($A313="","",IFERROR(INDEX('04_Property_Economics'!$C$5:$C$404,MATCH($A313,'04_Property_Economics'!$AX$5:$AX$404,0)),""))</f>
        <v/>
      </c>
      <c r="D313" s="24" t="str">
        <f t="array" ref="D313">IF($A313="","",IFERROR(INDEX('04_Property_Economics'!$H$5:$H$404,MATCH($A313,'04_Property_Economics'!$AX$5:$AX$404,0)),""))</f>
        <v/>
      </c>
      <c r="E313" s="25" t="str">
        <f t="array" ref="E313">IF($A313="","",IFERROR(INDEX('04_Property_Economics'!$I$5:$I$404,MATCH($A313,'04_Property_Economics'!$AX$5:$AX$404,0)),""))</f>
        <v/>
      </c>
      <c r="F313" s="25" t="str">
        <f t="array" ref="F313">IF($A313="","",IFERROR(INDEX('04_Property_Economics'!$J$5:$J$404,MATCH($A313,'04_Property_Economics'!$AX$5:$AX$404,0)),""))</f>
        <v/>
      </c>
      <c r="G313" s="26" t="str">
        <f t="array" ref="G313">IF($A313="","",IFERROR(INDEX('04_Property_Economics'!$AC$5:$AC$404,MATCH($A313,'04_Property_Economics'!$AX$5:$AX$404,0)),""))</f>
        <v/>
      </c>
      <c r="H313" s="24" t="str">
        <f t="array" ref="H313">IF($A313="","",IFERROR(INDEX('04_Property_Economics'!$AD$5:$AD$404,MATCH($A313,'04_Property_Economics'!$AX$5:$AX$404,0)),""))</f>
        <v/>
      </c>
      <c r="I313" s="24" t="str">
        <f t="array" ref="I313">IF($A313="","",IFERROR(INDEX('04_Property_Economics'!$AH$5:$AH$404,MATCH($A313,'04_Property_Economics'!$AX$5:$AX$404,0)),""))</f>
        <v/>
      </c>
      <c r="J313" s="24" t="str">
        <f t="array" ref="J313">IF($A313="","",IFERROR(INDEX('04_Property_Economics'!$AI$5:$AI$404,MATCH($A313,'04_Property_Economics'!$AX$5:$AX$404,0)),""))</f>
        <v/>
      </c>
      <c r="K313" s="24" t="str">
        <f t="array" ref="K313">IF($A313="","",IFERROR(INDEX('04_Property_Economics'!$AJ$5:$AJ$404,MATCH($A313,'04_Property_Economics'!$AX$5:$AX$404,0)),""))</f>
        <v/>
      </c>
      <c r="L313" s="24" t="str">
        <f t="array" ref="L313">IF($A313="","",IFERROR(INDEX('04_Property_Economics'!$AF$5:$AF$404,MATCH($A313,'04_Property_Economics'!$AX$5:$AX$404,0)),""))</f>
        <v/>
      </c>
      <c r="M313" s="24" t="str">
        <f t="array" ref="M313">IF($A313="","",IFERROR(INDEX('04_Property_Economics'!$U$5:$U$404,MATCH($A313,'04_Property_Economics'!$AX$5:$AX$404,0)),""))</f>
        <v/>
      </c>
      <c r="N313" s="24" t="str">
        <f t="array" ref="N313">IF($A313="","",IFERROR(INDEX('04_Property_Economics'!$W$5:$W$404,MATCH($A313,'04_Property_Economics'!$AX$5:$AX$404,0)),""))</f>
        <v/>
      </c>
      <c r="O313" s="24" t="str">
        <f t="shared" si="2"/>
        <v/>
      </c>
      <c r="P313" s="24" t="str">
        <f t="array" ref="P313">IF($A313="","",IFERROR(INDEX('04_Property_Economics'!$S$5:$S$404,MATCH($A313,'04_Property_Economics'!$AX$5:$AX$404,0)),""))</f>
        <v/>
      </c>
      <c r="Q313" s="24" t="str">
        <f t="array" ref="Q313">IF($A313="","",IFERROR(INDEX('04_Property_Economics'!$AQ$5:$AQ$404,MATCH($A313,'04_Property_Economics'!$AX$5:$AX$404,0)),""))</f>
        <v/>
      </c>
      <c r="R313" s="27" t="str">
        <f t="array" ref="R313">IF($A313="","",IFERROR(INDEX('04_Property_Economics'!$AR$5:$AR$404,MATCH($A313,'04_Property_Economics'!$AX$5:$AX$404,0)),""))</f>
        <v/>
      </c>
      <c r="S313" s="2" t="str">
        <f t="array" ref="S313">IF($A313="","",IFERROR(INDEX('04_Property_Economics'!$AS$5:$AS$404,MATCH($A313,'04_Property_Economics'!$AX$5:$AX$404,0)),""))</f>
        <v/>
      </c>
      <c r="T313" s="2" t="str">
        <f t="array" ref="T313">IF($A313="","",IFERROR(INDEX('04_Property_Economics'!$AZ$5:$AZ$404,MATCH($A313,'04_Property_Economics'!$AX$5:$AX$404,0)),""))</f>
        <v/>
      </c>
    </row>
    <row r="314" ht="15.75" customHeight="1">
      <c r="A314" s="2" t="str">
        <f t="shared" si="1"/>
        <v/>
      </c>
      <c r="B314" s="2" t="str">
        <f t="array" ref="B314">IF($A314="","",IFERROR(INDEX('04_Property_Economics'!$B$5:$B$404,MATCH($A314,'04_Property_Economics'!$AX$5:$AX$404,0)),""))</f>
        <v/>
      </c>
      <c r="C314" s="2" t="str">
        <f t="array" ref="C314">IF($A314="","",IFERROR(INDEX('04_Property_Economics'!$C$5:$C$404,MATCH($A314,'04_Property_Economics'!$AX$5:$AX$404,0)),""))</f>
        <v/>
      </c>
      <c r="D314" s="24" t="str">
        <f t="array" ref="D314">IF($A314="","",IFERROR(INDEX('04_Property_Economics'!$H$5:$H$404,MATCH($A314,'04_Property_Economics'!$AX$5:$AX$404,0)),""))</f>
        <v/>
      </c>
      <c r="E314" s="25" t="str">
        <f t="array" ref="E314">IF($A314="","",IFERROR(INDEX('04_Property_Economics'!$I$5:$I$404,MATCH($A314,'04_Property_Economics'!$AX$5:$AX$404,0)),""))</f>
        <v/>
      </c>
      <c r="F314" s="25" t="str">
        <f t="array" ref="F314">IF($A314="","",IFERROR(INDEX('04_Property_Economics'!$J$5:$J$404,MATCH($A314,'04_Property_Economics'!$AX$5:$AX$404,0)),""))</f>
        <v/>
      </c>
      <c r="G314" s="26" t="str">
        <f t="array" ref="G314">IF($A314="","",IFERROR(INDEX('04_Property_Economics'!$AC$5:$AC$404,MATCH($A314,'04_Property_Economics'!$AX$5:$AX$404,0)),""))</f>
        <v/>
      </c>
      <c r="H314" s="24" t="str">
        <f t="array" ref="H314">IF($A314="","",IFERROR(INDEX('04_Property_Economics'!$AD$5:$AD$404,MATCH($A314,'04_Property_Economics'!$AX$5:$AX$404,0)),""))</f>
        <v/>
      </c>
      <c r="I314" s="24" t="str">
        <f t="array" ref="I314">IF($A314="","",IFERROR(INDEX('04_Property_Economics'!$AH$5:$AH$404,MATCH($A314,'04_Property_Economics'!$AX$5:$AX$404,0)),""))</f>
        <v/>
      </c>
      <c r="J314" s="24" t="str">
        <f t="array" ref="J314">IF($A314="","",IFERROR(INDEX('04_Property_Economics'!$AI$5:$AI$404,MATCH($A314,'04_Property_Economics'!$AX$5:$AX$404,0)),""))</f>
        <v/>
      </c>
      <c r="K314" s="24" t="str">
        <f t="array" ref="K314">IF($A314="","",IFERROR(INDEX('04_Property_Economics'!$AJ$5:$AJ$404,MATCH($A314,'04_Property_Economics'!$AX$5:$AX$404,0)),""))</f>
        <v/>
      </c>
      <c r="L314" s="24" t="str">
        <f t="array" ref="L314">IF($A314="","",IFERROR(INDEX('04_Property_Economics'!$AF$5:$AF$404,MATCH($A314,'04_Property_Economics'!$AX$5:$AX$404,0)),""))</f>
        <v/>
      </c>
      <c r="M314" s="24" t="str">
        <f t="array" ref="M314">IF($A314="","",IFERROR(INDEX('04_Property_Economics'!$U$5:$U$404,MATCH($A314,'04_Property_Economics'!$AX$5:$AX$404,0)),""))</f>
        <v/>
      </c>
      <c r="N314" s="24" t="str">
        <f t="array" ref="N314">IF($A314="","",IFERROR(INDEX('04_Property_Economics'!$W$5:$W$404,MATCH($A314,'04_Property_Economics'!$AX$5:$AX$404,0)),""))</f>
        <v/>
      </c>
      <c r="O314" s="24" t="str">
        <f t="shared" si="2"/>
        <v/>
      </c>
      <c r="P314" s="24" t="str">
        <f t="array" ref="P314">IF($A314="","",IFERROR(INDEX('04_Property_Economics'!$S$5:$S$404,MATCH($A314,'04_Property_Economics'!$AX$5:$AX$404,0)),""))</f>
        <v/>
      </c>
      <c r="Q314" s="24" t="str">
        <f t="array" ref="Q314">IF($A314="","",IFERROR(INDEX('04_Property_Economics'!$AQ$5:$AQ$404,MATCH($A314,'04_Property_Economics'!$AX$5:$AX$404,0)),""))</f>
        <v/>
      </c>
      <c r="R314" s="27" t="str">
        <f t="array" ref="R314">IF($A314="","",IFERROR(INDEX('04_Property_Economics'!$AR$5:$AR$404,MATCH($A314,'04_Property_Economics'!$AX$5:$AX$404,0)),""))</f>
        <v/>
      </c>
      <c r="S314" s="2" t="str">
        <f t="array" ref="S314">IF($A314="","",IFERROR(INDEX('04_Property_Economics'!$AS$5:$AS$404,MATCH($A314,'04_Property_Economics'!$AX$5:$AX$404,0)),""))</f>
        <v/>
      </c>
      <c r="T314" s="2" t="str">
        <f t="array" ref="T314">IF($A314="","",IFERROR(INDEX('04_Property_Economics'!$AZ$5:$AZ$404,MATCH($A314,'04_Property_Economics'!$AX$5:$AX$404,0)),""))</f>
        <v/>
      </c>
    </row>
    <row r="315" ht="15.75" customHeight="1">
      <c r="A315" s="2" t="str">
        <f t="shared" si="1"/>
        <v/>
      </c>
      <c r="B315" s="2" t="str">
        <f t="array" ref="B315">IF($A315="","",IFERROR(INDEX('04_Property_Economics'!$B$5:$B$404,MATCH($A315,'04_Property_Economics'!$AX$5:$AX$404,0)),""))</f>
        <v/>
      </c>
      <c r="C315" s="2" t="str">
        <f t="array" ref="C315">IF($A315="","",IFERROR(INDEX('04_Property_Economics'!$C$5:$C$404,MATCH($A315,'04_Property_Economics'!$AX$5:$AX$404,0)),""))</f>
        <v/>
      </c>
      <c r="D315" s="24" t="str">
        <f t="array" ref="D315">IF($A315="","",IFERROR(INDEX('04_Property_Economics'!$H$5:$H$404,MATCH($A315,'04_Property_Economics'!$AX$5:$AX$404,0)),""))</f>
        <v/>
      </c>
      <c r="E315" s="25" t="str">
        <f t="array" ref="E315">IF($A315="","",IFERROR(INDEX('04_Property_Economics'!$I$5:$I$404,MATCH($A315,'04_Property_Economics'!$AX$5:$AX$404,0)),""))</f>
        <v/>
      </c>
      <c r="F315" s="25" t="str">
        <f t="array" ref="F315">IF($A315="","",IFERROR(INDEX('04_Property_Economics'!$J$5:$J$404,MATCH($A315,'04_Property_Economics'!$AX$5:$AX$404,0)),""))</f>
        <v/>
      </c>
      <c r="G315" s="26" t="str">
        <f t="array" ref="G315">IF($A315="","",IFERROR(INDEX('04_Property_Economics'!$AC$5:$AC$404,MATCH($A315,'04_Property_Economics'!$AX$5:$AX$404,0)),""))</f>
        <v/>
      </c>
      <c r="H315" s="24" t="str">
        <f t="array" ref="H315">IF($A315="","",IFERROR(INDEX('04_Property_Economics'!$AD$5:$AD$404,MATCH($A315,'04_Property_Economics'!$AX$5:$AX$404,0)),""))</f>
        <v/>
      </c>
      <c r="I315" s="24" t="str">
        <f t="array" ref="I315">IF($A315="","",IFERROR(INDEX('04_Property_Economics'!$AH$5:$AH$404,MATCH($A315,'04_Property_Economics'!$AX$5:$AX$404,0)),""))</f>
        <v/>
      </c>
      <c r="J315" s="24" t="str">
        <f t="array" ref="J315">IF($A315="","",IFERROR(INDEX('04_Property_Economics'!$AI$5:$AI$404,MATCH($A315,'04_Property_Economics'!$AX$5:$AX$404,0)),""))</f>
        <v/>
      </c>
      <c r="K315" s="24" t="str">
        <f t="array" ref="K315">IF($A315="","",IFERROR(INDEX('04_Property_Economics'!$AJ$5:$AJ$404,MATCH($A315,'04_Property_Economics'!$AX$5:$AX$404,0)),""))</f>
        <v/>
      </c>
      <c r="L315" s="24" t="str">
        <f t="array" ref="L315">IF($A315="","",IFERROR(INDEX('04_Property_Economics'!$AF$5:$AF$404,MATCH($A315,'04_Property_Economics'!$AX$5:$AX$404,0)),""))</f>
        <v/>
      </c>
      <c r="M315" s="24" t="str">
        <f t="array" ref="M315">IF($A315="","",IFERROR(INDEX('04_Property_Economics'!$U$5:$U$404,MATCH($A315,'04_Property_Economics'!$AX$5:$AX$404,0)),""))</f>
        <v/>
      </c>
      <c r="N315" s="24" t="str">
        <f t="array" ref="N315">IF($A315="","",IFERROR(INDEX('04_Property_Economics'!$W$5:$W$404,MATCH($A315,'04_Property_Economics'!$AX$5:$AX$404,0)),""))</f>
        <v/>
      </c>
      <c r="O315" s="24" t="str">
        <f t="shared" si="2"/>
        <v/>
      </c>
      <c r="P315" s="24" t="str">
        <f t="array" ref="P315">IF($A315="","",IFERROR(INDEX('04_Property_Economics'!$S$5:$S$404,MATCH($A315,'04_Property_Economics'!$AX$5:$AX$404,0)),""))</f>
        <v/>
      </c>
      <c r="Q315" s="24" t="str">
        <f t="array" ref="Q315">IF($A315="","",IFERROR(INDEX('04_Property_Economics'!$AQ$5:$AQ$404,MATCH($A315,'04_Property_Economics'!$AX$5:$AX$404,0)),""))</f>
        <v/>
      </c>
      <c r="R315" s="27" t="str">
        <f t="array" ref="R315">IF($A315="","",IFERROR(INDEX('04_Property_Economics'!$AR$5:$AR$404,MATCH($A315,'04_Property_Economics'!$AX$5:$AX$404,0)),""))</f>
        <v/>
      </c>
      <c r="S315" s="2" t="str">
        <f t="array" ref="S315">IF($A315="","",IFERROR(INDEX('04_Property_Economics'!$AS$5:$AS$404,MATCH($A315,'04_Property_Economics'!$AX$5:$AX$404,0)),""))</f>
        <v/>
      </c>
      <c r="T315" s="2" t="str">
        <f t="array" ref="T315">IF($A315="","",IFERROR(INDEX('04_Property_Economics'!$AZ$5:$AZ$404,MATCH($A315,'04_Property_Economics'!$AX$5:$AX$404,0)),""))</f>
        <v/>
      </c>
    </row>
    <row r="316" ht="15.75" customHeight="1">
      <c r="A316" s="2" t="str">
        <f t="shared" si="1"/>
        <v/>
      </c>
      <c r="B316" s="2" t="str">
        <f t="array" ref="B316">IF($A316="","",IFERROR(INDEX('04_Property_Economics'!$B$5:$B$404,MATCH($A316,'04_Property_Economics'!$AX$5:$AX$404,0)),""))</f>
        <v/>
      </c>
      <c r="C316" s="2" t="str">
        <f t="array" ref="C316">IF($A316="","",IFERROR(INDEX('04_Property_Economics'!$C$5:$C$404,MATCH($A316,'04_Property_Economics'!$AX$5:$AX$404,0)),""))</f>
        <v/>
      </c>
      <c r="D316" s="24" t="str">
        <f t="array" ref="D316">IF($A316="","",IFERROR(INDEX('04_Property_Economics'!$H$5:$H$404,MATCH($A316,'04_Property_Economics'!$AX$5:$AX$404,0)),""))</f>
        <v/>
      </c>
      <c r="E316" s="25" t="str">
        <f t="array" ref="E316">IF($A316="","",IFERROR(INDEX('04_Property_Economics'!$I$5:$I$404,MATCH($A316,'04_Property_Economics'!$AX$5:$AX$404,0)),""))</f>
        <v/>
      </c>
      <c r="F316" s="25" t="str">
        <f t="array" ref="F316">IF($A316="","",IFERROR(INDEX('04_Property_Economics'!$J$5:$J$404,MATCH($A316,'04_Property_Economics'!$AX$5:$AX$404,0)),""))</f>
        <v/>
      </c>
      <c r="G316" s="26" t="str">
        <f t="array" ref="G316">IF($A316="","",IFERROR(INDEX('04_Property_Economics'!$AC$5:$AC$404,MATCH($A316,'04_Property_Economics'!$AX$5:$AX$404,0)),""))</f>
        <v/>
      </c>
      <c r="H316" s="24" t="str">
        <f t="array" ref="H316">IF($A316="","",IFERROR(INDEX('04_Property_Economics'!$AD$5:$AD$404,MATCH($A316,'04_Property_Economics'!$AX$5:$AX$404,0)),""))</f>
        <v/>
      </c>
      <c r="I316" s="24" t="str">
        <f t="array" ref="I316">IF($A316="","",IFERROR(INDEX('04_Property_Economics'!$AH$5:$AH$404,MATCH($A316,'04_Property_Economics'!$AX$5:$AX$404,0)),""))</f>
        <v/>
      </c>
      <c r="J316" s="24" t="str">
        <f t="array" ref="J316">IF($A316="","",IFERROR(INDEX('04_Property_Economics'!$AI$5:$AI$404,MATCH($A316,'04_Property_Economics'!$AX$5:$AX$404,0)),""))</f>
        <v/>
      </c>
      <c r="K316" s="24" t="str">
        <f t="array" ref="K316">IF($A316="","",IFERROR(INDEX('04_Property_Economics'!$AJ$5:$AJ$404,MATCH($A316,'04_Property_Economics'!$AX$5:$AX$404,0)),""))</f>
        <v/>
      </c>
      <c r="L316" s="24" t="str">
        <f t="array" ref="L316">IF($A316="","",IFERROR(INDEX('04_Property_Economics'!$AF$5:$AF$404,MATCH($A316,'04_Property_Economics'!$AX$5:$AX$404,0)),""))</f>
        <v/>
      </c>
      <c r="M316" s="24" t="str">
        <f t="array" ref="M316">IF($A316="","",IFERROR(INDEX('04_Property_Economics'!$U$5:$U$404,MATCH($A316,'04_Property_Economics'!$AX$5:$AX$404,0)),""))</f>
        <v/>
      </c>
      <c r="N316" s="24" t="str">
        <f t="array" ref="N316">IF($A316="","",IFERROR(INDEX('04_Property_Economics'!$W$5:$W$404,MATCH($A316,'04_Property_Economics'!$AX$5:$AX$404,0)),""))</f>
        <v/>
      </c>
      <c r="O316" s="24" t="str">
        <f t="shared" si="2"/>
        <v/>
      </c>
      <c r="P316" s="24" t="str">
        <f t="array" ref="P316">IF($A316="","",IFERROR(INDEX('04_Property_Economics'!$S$5:$S$404,MATCH($A316,'04_Property_Economics'!$AX$5:$AX$404,0)),""))</f>
        <v/>
      </c>
      <c r="Q316" s="24" t="str">
        <f t="array" ref="Q316">IF($A316="","",IFERROR(INDEX('04_Property_Economics'!$AQ$5:$AQ$404,MATCH($A316,'04_Property_Economics'!$AX$5:$AX$404,0)),""))</f>
        <v/>
      </c>
      <c r="R316" s="27" t="str">
        <f t="array" ref="R316">IF($A316="","",IFERROR(INDEX('04_Property_Economics'!$AR$5:$AR$404,MATCH($A316,'04_Property_Economics'!$AX$5:$AX$404,0)),""))</f>
        <v/>
      </c>
      <c r="S316" s="2" t="str">
        <f t="array" ref="S316">IF($A316="","",IFERROR(INDEX('04_Property_Economics'!$AS$5:$AS$404,MATCH($A316,'04_Property_Economics'!$AX$5:$AX$404,0)),""))</f>
        <v/>
      </c>
      <c r="T316" s="2" t="str">
        <f t="array" ref="T316">IF($A316="","",IFERROR(INDEX('04_Property_Economics'!$AZ$5:$AZ$404,MATCH($A316,'04_Property_Economics'!$AX$5:$AX$404,0)),""))</f>
        <v/>
      </c>
    </row>
    <row r="317" ht="15.75" customHeight="1">
      <c r="A317" s="2" t="str">
        <f t="shared" si="1"/>
        <v/>
      </c>
      <c r="B317" s="2" t="str">
        <f t="array" ref="B317">IF($A317="","",IFERROR(INDEX('04_Property_Economics'!$B$5:$B$404,MATCH($A317,'04_Property_Economics'!$AX$5:$AX$404,0)),""))</f>
        <v/>
      </c>
      <c r="C317" s="2" t="str">
        <f t="array" ref="C317">IF($A317="","",IFERROR(INDEX('04_Property_Economics'!$C$5:$C$404,MATCH($A317,'04_Property_Economics'!$AX$5:$AX$404,0)),""))</f>
        <v/>
      </c>
      <c r="D317" s="24" t="str">
        <f t="array" ref="D317">IF($A317="","",IFERROR(INDEX('04_Property_Economics'!$H$5:$H$404,MATCH($A317,'04_Property_Economics'!$AX$5:$AX$404,0)),""))</f>
        <v/>
      </c>
      <c r="E317" s="25" t="str">
        <f t="array" ref="E317">IF($A317="","",IFERROR(INDEX('04_Property_Economics'!$I$5:$I$404,MATCH($A317,'04_Property_Economics'!$AX$5:$AX$404,0)),""))</f>
        <v/>
      </c>
      <c r="F317" s="25" t="str">
        <f t="array" ref="F317">IF($A317="","",IFERROR(INDEX('04_Property_Economics'!$J$5:$J$404,MATCH($A317,'04_Property_Economics'!$AX$5:$AX$404,0)),""))</f>
        <v/>
      </c>
      <c r="G317" s="26" t="str">
        <f t="array" ref="G317">IF($A317="","",IFERROR(INDEX('04_Property_Economics'!$AC$5:$AC$404,MATCH($A317,'04_Property_Economics'!$AX$5:$AX$404,0)),""))</f>
        <v/>
      </c>
      <c r="H317" s="24" t="str">
        <f t="array" ref="H317">IF($A317="","",IFERROR(INDEX('04_Property_Economics'!$AD$5:$AD$404,MATCH($A317,'04_Property_Economics'!$AX$5:$AX$404,0)),""))</f>
        <v/>
      </c>
      <c r="I317" s="24" t="str">
        <f t="array" ref="I317">IF($A317="","",IFERROR(INDEX('04_Property_Economics'!$AH$5:$AH$404,MATCH($A317,'04_Property_Economics'!$AX$5:$AX$404,0)),""))</f>
        <v/>
      </c>
      <c r="J317" s="24" t="str">
        <f t="array" ref="J317">IF($A317="","",IFERROR(INDEX('04_Property_Economics'!$AI$5:$AI$404,MATCH($A317,'04_Property_Economics'!$AX$5:$AX$404,0)),""))</f>
        <v/>
      </c>
      <c r="K317" s="24" t="str">
        <f t="array" ref="K317">IF($A317="","",IFERROR(INDEX('04_Property_Economics'!$AJ$5:$AJ$404,MATCH($A317,'04_Property_Economics'!$AX$5:$AX$404,0)),""))</f>
        <v/>
      </c>
      <c r="L317" s="24" t="str">
        <f t="array" ref="L317">IF($A317="","",IFERROR(INDEX('04_Property_Economics'!$AF$5:$AF$404,MATCH($A317,'04_Property_Economics'!$AX$5:$AX$404,0)),""))</f>
        <v/>
      </c>
      <c r="M317" s="24" t="str">
        <f t="array" ref="M317">IF($A317="","",IFERROR(INDEX('04_Property_Economics'!$U$5:$U$404,MATCH($A317,'04_Property_Economics'!$AX$5:$AX$404,0)),""))</f>
        <v/>
      </c>
      <c r="N317" s="24" t="str">
        <f t="array" ref="N317">IF($A317="","",IFERROR(INDEX('04_Property_Economics'!$W$5:$W$404,MATCH($A317,'04_Property_Economics'!$AX$5:$AX$404,0)),""))</f>
        <v/>
      </c>
      <c r="O317" s="24" t="str">
        <f t="shared" si="2"/>
        <v/>
      </c>
      <c r="P317" s="24" t="str">
        <f t="array" ref="P317">IF($A317="","",IFERROR(INDEX('04_Property_Economics'!$S$5:$S$404,MATCH($A317,'04_Property_Economics'!$AX$5:$AX$404,0)),""))</f>
        <v/>
      </c>
      <c r="Q317" s="24" t="str">
        <f t="array" ref="Q317">IF($A317="","",IFERROR(INDEX('04_Property_Economics'!$AQ$5:$AQ$404,MATCH($A317,'04_Property_Economics'!$AX$5:$AX$404,0)),""))</f>
        <v/>
      </c>
      <c r="R317" s="27" t="str">
        <f t="array" ref="R317">IF($A317="","",IFERROR(INDEX('04_Property_Economics'!$AR$5:$AR$404,MATCH($A317,'04_Property_Economics'!$AX$5:$AX$404,0)),""))</f>
        <v/>
      </c>
      <c r="S317" s="2" t="str">
        <f t="array" ref="S317">IF($A317="","",IFERROR(INDEX('04_Property_Economics'!$AS$5:$AS$404,MATCH($A317,'04_Property_Economics'!$AX$5:$AX$404,0)),""))</f>
        <v/>
      </c>
      <c r="T317" s="2" t="str">
        <f t="array" ref="T317">IF($A317="","",IFERROR(INDEX('04_Property_Economics'!$AZ$5:$AZ$404,MATCH($A317,'04_Property_Economics'!$AX$5:$AX$404,0)),""))</f>
        <v/>
      </c>
    </row>
    <row r="318" ht="15.75" customHeight="1">
      <c r="A318" s="2" t="str">
        <f t="shared" si="1"/>
        <v/>
      </c>
      <c r="B318" s="2" t="str">
        <f t="array" ref="B318">IF($A318="","",IFERROR(INDEX('04_Property_Economics'!$B$5:$B$404,MATCH($A318,'04_Property_Economics'!$AX$5:$AX$404,0)),""))</f>
        <v/>
      </c>
      <c r="C318" s="2" t="str">
        <f t="array" ref="C318">IF($A318="","",IFERROR(INDEX('04_Property_Economics'!$C$5:$C$404,MATCH($A318,'04_Property_Economics'!$AX$5:$AX$404,0)),""))</f>
        <v/>
      </c>
      <c r="D318" s="24" t="str">
        <f t="array" ref="D318">IF($A318="","",IFERROR(INDEX('04_Property_Economics'!$H$5:$H$404,MATCH($A318,'04_Property_Economics'!$AX$5:$AX$404,0)),""))</f>
        <v/>
      </c>
      <c r="E318" s="25" t="str">
        <f t="array" ref="E318">IF($A318="","",IFERROR(INDEX('04_Property_Economics'!$I$5:$I$404,MATCH($A318,'04_Property_Economics'!$AX$5:$AX$404,0)),""))</f>
        <v/>
      </c>
      <c r="F318" s="25" t="str">
        <f t="array" ref="F318">IF($A318="","",IFERROR(INDEX('04_Property_Economics'!$J$5:$J$404,MATCH($A318,'04_Property_Economics'!$AX$5:$AX$404,0)),""))</f>
        <v/>
      </c>
      <c r="G318" s="26" t="str">
        <f t="array" ref="G318">IF($A318="","",IFERROR(INDEX('04_Property_Economics'!$AC$5:$AC$404,MATCH($A318,'04_Property_Economics'!$AX$5:$AX$404,0)),""))</f>
        <v/>
      </c>
      <c r="H318" s="24" t="str">
        <f t="array" ref="H318">IF($A318="","",IFERROR(INDEX('04_Property_Economics'!$AD$5:$AD$404,MATCH($A318,'04_Property_Economics'!$AX$5:$AX$404,0)),""))</f>
        <v/>
      </c>
      <c r="I318" s="24" t="str">
        <f t="array" ref="I318">IF($A318="","",IFERROR(INDEX('04_Property_Economics'!$AH$5:$AH$404,MATCH($A318,'04_Property_Economics'!$AX$5:$AX$404,0)),""))</f>
        <v/>
      </c>
      <c r="J318" s="24" t="str">
        <f t="array" ref="J318">IF($A318="","",IFERROR(INDEX('04_Property_Economics'!$AI$5:$AI$404,MATCH($A318,'04_Property_Economics'!$AX$5:$AX$404,0)),""))</f>
        <v/>
      </c>
      <c r="K318" s="24" t="str">
        <f t="array" ref="K318">IF($A318="","",IFERROR(INDEX('04_Property_Economics'!$AJ$5:$AJ$404,MATCH($A318,'04_Property_Economics'!$AX$5:$AX$404,0)),""))</f>
        <v/>
      </c>
      <c r="L318" s="24" t="str">
        <f t="array" ref="L318">IF($A318="","",IFERROR(INDEX('04_Property_Economics'!$AF$5:$AF$404,MATCH($A318,'04_Property_Economics'!$AX$5:$AX$404,0)),""))</f>
        <v/>
      </c>
      <c r="M318" s="24" t="str">
        <f t="array" ref="M318">IF($A318="","",IFERROR(INDEX('04_Property_Economics'!$U$5:$U$404,MATCH($A318,'04_Property_Economics'!$AX$5:$AX$404,0)),""))</f>
        <v/>
      </c>
      <c r="N318" s="24" t="str">
        <f t="array" ref="N318">IF($A318="","",IFERROR(INDEX('04_Property_Economics'!$W$5:$W$404,MATCH($A318,'04_Property_Economics'!$AX$5:$AX$404,0)),""))</f>
        <v/>
      </c>
      <c r="O318" s="24" t="str">
        <f t="shared" si="2"/>
        <v/>
      </c>
      <c r="P318" s="24" t="str">
        <f t="array" ref="P318">IF($A318="","",IFERROR(INDEX('04_Property_Economics'!$S$5:$S$404,MATCH($A318,'04_Property_Economics'!$AX$5:$AX$404,0)),""))</f>
        <v/>
      </c>
      <c r="Q318" s="24" t="str">
        <f t="array" ref="Q318">IF($A318="","",IFERROR(INDEX('04_Property_Economics'!$AQ$5:$AQ$404,MATCH($A318,'04_Property_Economics'!$AX$5:$AX$404,0)),""))</f>
        <v/>
      </c>
      <c r="R318" s="27" t="str">
        <f t="array" ref="R318">IF($A318="","",IFERROR(INDEX('04_Property_Economics'!$AR$5:$AR$404,MATCH($A318,'04_Property_Economics'!$AX$5:$AX$404,0)),""))</f>
        <v/>
      </c>
      <c r="S318" s="2" t="str">
        <f t="array" ref="S318">IF($A318="","",IFERROR(INDEX('04_Property_Economics'!$AS$5:$AS$404,MATCH($A318,'04_Property_Economics'!$AX$5:$AX$404,0)),""))</f>
        <v/>
      </c>
      <c r="T318" s="2" t="str">
        <f t="array" ref="T318">IF($A318="","",IFERROR(INDEX('04_Property_Economics'!$AZ$5:$AZ$404,MATCH($A318,'04_Property_Economics'!$AX$5:$AX$404,0)),""))</f>
        <v/>
      </c>
    </row>
    <row r="319" ht="15.75" customHeight="1">
      <c r="A319" s="2" t="str">
        <f t="shared" si="1"/>
        <v/>
      </c>
      <c r="B319" s="2" t="str">
        <f t="array" ref="B319">IF($A319="","",IFERROR(INDEX('04_Property_Economics'!$B$5:$B$404,MATCH($A319,'04_Property_Economics'!$AX$5:$AX$404,0)),""))</f>
        <v/>
      </c>
      <c r="C319" s="2" t="str">
        <f t="array" ref="C319">IF($A319="","",IFERROR(INDEX('04_Property_Economics'!$C$5:$C$404,MATCH($A319,'04_Property_Economics'!$AX$5:$AX$404,0)),""))</f>
        <v/>
      </c>
      <c r="D319" s="24" t="str">
        <f t="array" ref="D319">IF($A319="","",IFERROR(INDEX('04_Property_Economics'!$H$5:$H$404,MATCH($A319,'04_Property_Economics'!$AX$5:$AX$404,0)),""))</f>
        <v/>
      </c>
      <c r="E319" s="25" t="str">
        <f t="array" ref="E319">IF($A319="","",IFERROR(INDEX('04_Property_Economics'!$I$5:$I$404,MATCH($A319,'04_Property_Economics'!$AX$5:$AX$404,0)),""))</f>
        <v/>
      </c>
      <c r="F319" s="25" t="str">
        <f t="array" ref="F319">IF($A319="","",IFERROR(INDEX('04_Property_Economics'!$J$5:$J$404,MATCH($A319,'04_Property_Economics'!$AX$5:$AX$404,0)),""))</f>
        <v/>
      </c>
      <c r="G319" s="26" t="str">
        <f t="array" ref="G319">IF($A319="","",IFERROR(INDEX('04_Property_Economics'!$AC$5:$AC$404,MATCH($A319,'04_Property_Economics'!$AX$5:$AX$404,0)),""))</f>
        <v/>
      </c>
      <c r="H319" s="24" t="str">
        <f t="array" ref="H319">IF($A319="","",IFERROR(INDEX('04_Property_Economics'!$AD$5:$AD$404,MATCH($A319,'04_Property_Economics'!$AX$5:$AX$404,0)),""))</f>
        <v/>
      </c>
      <c r="I319" s="24" t="str">
        <f t="array" ref="I319">IF($A319="","",IFERROR(INDEX('04_Property_Economics'!$AH$5:$AH$404,MATCH($A319,'04_Property_Economics'!$AX$5:$AX$404,0)),""))</f>
        <v/>
      </c>
      <c r="J319" s="24" t="str">
        <f t="array" ref="J319">IF($A319="","",IFERROR(INDEX('04_Property_Economics'!$AI$5:$AI$404,MATCH($A319,'04_Property_Economics'!$AX$5:$AX$404,0)),""))</f>
        <v/>
      </c>
      <c r="K319" s="24" t="str">
        <f t="array" ref="K319">IF($A319="","",IFERROR(INDEX('04_Property_Economics'!$AJ$5:$AJ$404,MATCH($A319,'04_Property_Economics'!$AX$5:$AX$404,0)),""))</f>
        <v/>
      </c>
      <c r="L319" s="24" t="str">
        <f t="array" ref="L319">IF($A319="","",IFERROR(INDEX('04_Property_Economics'!$AF$5:$AF$404,MATCH($A319,'04_Property_Economics'!$AX$5:$AX$404,0)),""))</f>
        <v/>
      </c>
      <c r="M319" s="24" t="str">
        <f t="array" ref="M319">IF($A319="","",IFERROR(INDEX('04_Property_Economics'!$U$5:$U$404,MATCH($A319,'04_Property_Economics'!$AX$5:$AX$404,0)),""))</f>
        <v/>
      </c>
      <c r="N319" s="24" t="str">
        <f t="array" ref="N319">IF($A319="","",IFERROR(INDEX('04_Property_Economics'!$W$5:$W$404,MATCH($A319,'04_Property_Economics'!$AX$5:$AX$404,0)),""))</f>
        <v/>
      </c>
      <c r="O319" s="24" t="str">
        <f t="shared" si="2"/>
        <v/>
      </c>
      <c r="P319" s="24" t="str">
        <f t="array" ref="P319">IF($A319="","",IFERROR(INDEX('04_Property_Economics'!$S$5:$S$404,MATCH($A319,'04_Property_Economics'!$AX$5:$AX$404,0)),""))</f>
        <v/>
      </c>
      <c r="Q319" s="24" t="str">
        <f t="array" ref="Q319">IF($A319="","",IFERROR(INDEX('04_Property_Economics'!$AQ$5:$AQ$404,MATCH($A319,'04_Property_Economics'!$AX$5:$AX$404,0)),""))</f>
        <v/>
      </c>
      <c r="R319" s="27" t="str">
        <f t="array" ref="R319">IF($A319="","",IFERROR(INDEX('04_Property_Economics'!$AR$5:$AR$404,MATCH($A319,'04_Property_Economics'!$AX$5:$AX$404,0)),""))</f>
        <v/>
      </c>
      <c r="S319" s="2" t="str">
        <f t="array" ref="S319">IF($A319="","",IFERROR(INDEX('04_Property_Economics'!$AS$5:$AS$404,MATCH($A319,'04_Property_Economics'!$AX$5:$AX$404,0)),""))</f>
        <v/>
      </c>
      <c r="T319" s="2" t="str">
        <f t="array" ref="T319">IF($A319="","",IFERROR(INDEX('04_Property_Economics'!$AZ$5:$AZ$404,MATCH($A319,'04_Property_Economics'!$AX$5:$AX$404,0)),""))</f>
        <v/>
      </c>
    </row>
    <row r="320" ht="15.75" customHeight="1">
      <c r="A320" s="2" t="str">
        <f t="shared" si="1"/>
        <v/>
      </c>
      <c r="B320" s="2" t="str">
        <f t="array" ref="B320">IF($A320="","",IFERROR(INDEX('04_Property_Economics'!$B$5:$B$404,MATCH($A320,'04_Property_Economics'!$AX$5:$AX$404,0)),""))</f>
        <v/>
      </c>
      <c r="C320" s="2" t="str">
        <f t="array" ref="C320">IF($A320="","",IFERROR(INDEX('04_Property_Economics'!$C$5:$C$404,MATCH($A320,'04_Property_Economics'!$AX$5:$AX$404,0)),""))</f>
        <v/>
      </c>
      <c r="D320" s="24" t="str">
        <f t="array" ref="D320">IF($A320="","",IFERROR(INDEX('04_Property_Economics'!$H$5:$H$404,MATCH($A320,'04_Property_Economics'!$AX$5:$AX$404,0)),""))</f>
        <v/>
      </c>
      <c r="E320" s="25" t="str">
        <f t="array" ref="E320">IF($A320="","",IFERROR(INDEX('04_Property_Economics'!$I$5:$I$404,MATCH($A320,'04_Property_Economics'!$AX$5:$AX$404,0)),""))</f>
        <v/>
      </c>
      <c r="F320" s="25" t="str">
        <f t="array" ref="F320">IF($A320="","",IFERROR(INDEX('04_Property_Economics'!$J$5:$J$404,MATCH($A320,'04_Property_Economics'!$AX$5:$AX$404,0)),""))</f>
        <v/>
      </c>
      <c r="G320" s="26" t="str">
        <f t="array" ref="G320">IF($A320="","",IFERROR(INDEX('04_Property_Economics'!$AC$5:$AC$404,MATCH($A320,'04_Property_Economics'!$AX$5:$AX$404,0)),""))</f>
        <v/>
      </c>
      <c r="H320" s="24" t="str">
        <f t="array" ref="H320">IF($A320="","",IFERROR(INDEX('04_Property_Economics'!$AD$5:$AD$404,MATCH($A320,'04_Property_Economics'!$AX$5:$AX$404,0)),""))</f>
        <v/>
      </c>
      <c r="I320" s="24" t="str">
        <f t="array" ref="I320">IF($A320="","",IFERROR(INDEX('04_Property_Economics'!$AH$5:$AH$404,MATCH($A320,'04_Property_Economics'!$AX$5:$AX$404,0)),""))</f>
        <v/>
      </c>
      <c r="J320" s="24" t="str">
        <f t="array" ref="J320">IF($A320="","",IFERROR(INDEX('04_Property_Economics'!$AI$5:$AI$404,MATCH($A320,'04_Property_Economics'!$AX$5:$AX$404,0)),""))</f>
        <v/>
      </c>
      <c r="K320" s="24" t="str">
        <f t="array" ref="K320">IF($A320="","",IFERROR(INDEX('04_Property_Economics'!$AJ$5:$AJ$404,MATCH($A320,'04_Property_Economics'!$AX$5:$AX$404,0)),""))</f>
        <v/>
      </c>
      <c r="L320" s="24" t="str">
        <f t="array" ref="L320">IF($A320="","",IFERROR(INDEX('04_Property_Economics'!$AF$5:$AF$404,MATCH($A320,'04_Property_Economics'!$AX$5:$AX$404,0)),""))</f>
        <v/>
      </c>
      <c r="M320" s="24" t="str">
        <f t="array" ref="M320">IF($A320="","",IFERROR(INDEX('04_Property_Economics'!$U$5:$U$404,MATCH($A320,'04_Property_Economics'!$AX$5:$AX$404,0)),""))</f>
        <v/>
      </c>
      <c r="N320" s="24" t="str">
        <f t="array" ref="N320">IF($A320="","",IFERROR(INDEX('04_Property_Economics'!$W$5:$W$404,MATCH($A320,'04_Property_Economics'!$AX$5:$AX$404,0)),""))</f>
        <v/>
      </c>
      <c r="O320" s="24" t="str">
        <f t="shared" si="2"/>
        <v/>
      </c>
      <c r="P320" s="24" t="str">
        <f t="array" ref="P320">IF($A320="","",IFERROR(INDEX('04_Property_Economics'!$S$5:$S$404,MATCH($A320,'04_Property_Economics'!$AX$5:$AX$404,0)),""))</f>
        <v/>
      </c>
      <c r="Q320" s="24" t="str">
        <f t="array" ref="Q320">IF($A320="","",IFERROR(INDEX('04_Property_Economics'!$AQ$5:$AQ$404,MATCH($A320,'04_Property_Economics'!$AX$5:$AX$404,0)),""))</f>
        <v/>
      </c>
      <c r="R320" s="27" t="str">
        <f t="array" ref="R320">IF($A320="","",IFERROR(INDEX('04_Property_Economics'!$AR$5:$AR$404,MATCH($A320,'04_Property_Economics'!$AX$5:$AX$404,0)),""))</f>
        <v/>
      </c>
      <c r="S320" s="2" t="str">
        <f t="array" ref="S320">IF($A320="","",IFERROR(INDEX('04_Property_Economics'!$AS$5:$AS$404,MATCH($A320,'04_Property_Economics'!$AX$5:$AX$404,0)),""))</f>
        <v/>
      </c>
      <c r="T320" s="2" t="str">
        <f t="array" ref="T320">IF($A320="","",IFERROR(INDEX('04_Property_Economics'!$AZ$5:$AZ$404,MATCH($A320,'04_Property_Economics'!$AX$5:$AX$404,0)),""))</f>
        <v/>
      </c>
    </row>
    <row r="321" ht="15.75" customHeight="1">
      <c r="A321" s="2" t="str">
        <f t="shared" si="1"/>
        <v/>
      </c>
      <c r="B321" s="2" t="str">
        <f t="array" ref="B321">IF($A321="","",IFERROR(INDEX('04_Property_Economics'!$B$5:$B$404,MATCH($A321,'04_Property_Economics'!$AX$5:$AX$404,0)),""))</f>
        <v/>
      </c>
      <c r="C321" s="2" t="str">
        <f t="array" ref="C321">IF($A321="","",IFERROR(INDEX('04_Property_Economics'!$C$5:$C$404,MATCH($A321,'04_Property_Economics'!$AX$5:$AX$404,0)),""))</f>
        <v/>
      </c>
      <c r="D321" s="24" t="str">
        <f t="array" ref="D321">IF($A321="","",IFERROR(INDEX('04_Property_Economics'!$H$5:$H$404,MATCH($A321,'04_Property_Economics'!$AX$5:$AX$404,0)),""))</f>
        <v/>
      </c>
      <c r="E321" s="25" t="str">
        <f t="array" ref="E321">IF($A321="","",IFERROR(INDEX('04_Property_Economics'!$I$5:$I$404,MATCH($A321,'04_Property_Economics'!$AX$5:$AX$404,0)),""))</f>
        <v/>
      </c>
      <c r="F321" s="25" t="str">
        <f t="array" ref="F321">IF($A321="","",IFERROR(INDEX('04_Property_Economics'!$J$5:$J$404,MATCH($A321,'04_Property_Economics'!$AX$5:$AX$404,0)),""))</f>
        <v/>
      </c>
      <c r="G321" s="26" t="str">
        <f t="array" ref="G321">IF($A321="","",IFERROR(INDEX('04_Property_Economics'!$AC$5:$AC$404,MATCH($A321,'04_Property_Economics'!$AX$5:$AX$404,0)),""))</f>
        <v/>
      </c>
      <c r="H321" s="24" t="str">
        <f t="array" ref="H321">IF($A321="","",IFERROR(INDEX('04_Property_Economics'!$AD$5:$AD$404,MATCH($A321,'04_Property_Economics'!$AX$5:$AX$404,0)),""))</f>
        <v/>
      </c>
      <c r="I321" s="24" t="str">
        <f t="array" ref="I321">IF($A321="","",IFERROR(INDEX('04_Property_Economics'!$AH$5:$AH$404,MATCH($A321,'04_Property_Economics'!$AX$5:$AX$404,0)),""))</f>
        <v/>
      </c>
      <c r="J321" s="24" t="str">
        <f t="array" ref="J321">IF($A321="","",IFERROR(INDEX('04_Property_Economics'!$AI$5:$AI$404,MATCH($A321,'04_Property_Economics'!$AX$5:$AX$404,0)),""))</f>
        <v/>
      </c>
      <c r="K321" s="24" t="str">
        <f t="array" ref="K321">IF($A321="","",IFERROR(INDEX('04_Property_Economics'!$AJ$5:$AJ$404,MATCH($A321,'04_Property_Economics'!$AX$5:$AX$404,0)),""))</f>
        <v/>
      </c>
      <c r="L321" s="24" t="str">
        <f t="array" ref="L321">IF($A321="","",IFERROR(INDEX('04_Property_Economics'!$AF$5:$AF$404,MATCH($A321,'04_Property_Economics'!$AX$5:$AX$404,0)),""))</f>
        <v/>
      </c>
      <c r="M321" s="24" t="str">
        <f t="array" ref="M321">IF($A321="","",IFERROR(INDEX('04_Property_Economics'!$U$5:$U$404,MATCH($A321,'04_Property_Economics'!$AX$5:$AX$404,0)),""))</f>
        <v/>
      </c>
      <c r="N321" s="24" t="str">
        <f t="array" ref="N321">IF($A321="","",IFERROR(INDEX('04_Property_Economics'!$W$5:$W$404,MATCH($A321,'04_Property_Economics'!$AX$5:$AX$404,0)),""))</f>
        <v/>
      </c>
      <c r="O321" s="24" t="str">
        <f t="shared" si="2"/>
        <v/>
      </c>
      <c r="P321" s="24" t="str">
        <f t="array" ref="P321">IF($A321="","",IFERROR(INDEX('04_Property_Economics'!$S$5:$S$404,MATCH($A321,'04_Property_Economics'!$AX$5:$AX$404,0)),""))</f>
        <v/>
      </c>
      <c r="Q321" s="24" t="str">
        <f t="array" ref="Q321">IF($A321="","",IFERROR(INDEX('04_Property_Economics'!$AQ$5:$AQ$404,MATCH($A321,'04_Property_Economics'!$AX$5:$AX$404,0)),""))</f>
        <v/>
      </c>
      <c r="R321" s="27" t="str">
        <f t="array" ref="R321">IF($A321="","",IFERROR(INDEX('04_Property_Economics'!$AR$5:$AR$404,MATCH($A321,'04_Property_Economics'!$AX$5:$AX$404,0)),""))</f>
        <v/>
      </c>
      <c r="S321" s="2" t="str">
        <f t="array" ref="S321">IF($A321="","",IFERROR(INDEX('04_Property_Economics'!$AS$5:$AS$404,MATCH($A321,'04_Property_Economics'!$AX$5:$AX$404,0)),""))</f>
        <v/>
      </c>
      <c r="T321" s="2" t="str">
        <f t="array" ref="T321">IF($A321="","",IFERROR(INDEX('04_Property_Economics'!$AZ$5:$AZ$404,MATCH($A321,'04_Property_Economics'!$AX$5:$AX$404,0)),""))</f>
        <v/>
      </c>
    </row>
    <row r="322" ht="15.75" customHeight="1">
      <c r="A322" s="2" t="str">
        <f t="shared" si="1"/>
        <v/>
      </c>
      <c r="B322" s="2" t="str">
        <f t="array" ref="B322">IF($A322="","",IFERROR(INDEX('04_Property_Economics'!$B$5:$B$404,MATCH($A322,'04_Property_Economics'!$AX$5:$AX$404,0)),""))</f>
        <v/>
      </c>
      <c r="C322" s="2" t="str">
        <f t="array" ref="C322">IF($A322="","",IFERROR(INDEX('04_Property_Economics'!$C$5:$C$404,MATCH($A322,'04_Property_Economics'!$AX$5:$AX$404,0)),""))</f>
        <v/>
      </c>
      <c r="D322" s="24" t="str">
        <f t="array" ref="D322">IF($A322="","",IFERROR(INDEX('04_Property_Economics'!$H$5:$H$404,MATCH($A322,'04_Property_Economics'!$AX$5:$AX$404,0)),""))</f>
        <v/>
      </c>
      <c r="E322" s="25" t="str">
        <f t="array" ref="E322">IF($A322="","",IFERROR(INDEX('04_Property_Economics'!$I$5:$I$404,MATCH($A322,'04_Property_Economics'!$AX$5:$AX$404,0)),""))</f>
        <v/>
      </c>
      <c r="F322" s="25" t="str">
        <f t="array" ref="F322">IF($A322="","",IFERROR(INDEX('04_Property_Economics'!$J$5:$J$404,MATCH($A322,'04_Property_Economics'!$AX$5:$AX$404,0)),""))</f>
        <v/>
      </c>
      <c r="G322" s="26" t="str">
        <f t="array" ref="G322">IF($A322="","",IFERROR(INDEX('04_Property_Economics'!$AC$5:$AC$404,MATCH($A322,'04_Property_Economics'!$AX$5:$AX$404,0)),""))</f>
        <v/>
      </c>
      <c r="H322" s="24" t="str">
        <f t="array" ref="H322">IF($A322="","",IFERROR(INDEX('04_Property_Economics'!$AD$5:$AD$404,MATCH($A322,'04_Property_Economics'!$AX$5:$AX$404,0)),""))</f>
        <v/>
      </c>
      <c r="I322" s="24" t="str">
        <f t="array" ref="I322">IF($A322="","",IFERROR(INDEX('04_Property_Economics'!$AH$5:$AH$404,MATCH($A322,'04_Property_Economics'!$AX$5:$AX$404,0)),""))</f>
        <v/>
      </c>
      <c r="J322" s="24" t="str">
        <f t="array" ref="J322">IF($A322="","",IFERROR(INDEX('04_Property_Economics'!$AI$5:$AI$404,MATCH($A322,'04_Property_Economics'!$AX$5:$AX$404,0)),""))</f>
        <v/>
      </c>
      <c r="K322" s="24" t="str">
        <f t="array" ref="K322">IF($A322="","",IFERROR(INDEX('04_Property_Economics'!$AJ$5:$AJ$404,MATCH($A322,'04_Property_Economics'!$AX$5:$AX$404,0)),""))</f>
        <v/>
      </c>
      <c r="L322" s="24" t="str">
        <f t="array" ref="L322">IF($A322="","",IFERROR(INDEX('04_Property_Economics'!$AF$5:$AF$404,MATCH($A322,'04_Property_Economics'!$AX$5:$AX$404,0)),""))</f>
        <v/>
      </c>
      <c r="M322" s="24" t="str">
        <f t="array" ref="M322">IF($A322="","",IFERROR(INDEX('04_Property_Economics'!$U$5:$U$404,MATCH($A322,'04_Property_Economics'!$AX$5:$AX$404,0)),""))</f>
        <v/>
      </c>
      <c r="N322" s="24" t="str">
        <f t="array" ref="N322">IF($A322="","",IFERROR(INDEX('04_Property_Economics'!$W$5:$W$404,MATCH($A322,'04_Property_Economics'!$AX$5:$AX$404,0)),""))</f>
        <v/>
      </c>
      <c r="O322" s="24" t="str">
        <f t="shared" si="2"/>
        <v/>
      </c>
      <c r="P322" s="24" t="str">
        <f t="array" ref="P322">IF($A322="","",IFERROR(INDEX('04_Property_Economics'!$S$5:$S$404,MATCH($A322,'04_Property_Economics'!$AX$5:$AX$404,0)),""))</f>
        <v/>
      </c>
      <c r="Q322" s="24" t="str">
        <f t="array" ref="Q322">IF($A322="","",IFERROR(INDEX('04_Property_Economics'!$AQ$5:$AQ$404,MATCH($A322,'04_Property_Economics'!$AX$5:$AX$404,0)),""))</f>
        <v/>
      </c>
      <c r="R322" s="27" t="str">
        <f t="array" ref="R322">IF($A322="","",IFERROR(INDEX('04_Property_Economics'!$AR$5:$AR$404,MATCH($A322,'04_Property_Economics'!$AX$5:$AX$404,0)),""))</f>
        <v/>
      </c>
      <c r="S322" s="2" t="str">
        <f t="array" ref="S322">IF($A322="","",IFERROR(INDEX('04_Property_Economics'!$AS$5:$AS$404,MATCH($A322,'04_Property_Economics'!$AX$5:$AX$404,0)),""))</f>
        <v/>
      </c>
      <c r="T322" s="2" t="str">
        <f t="array" ref="T322">IF($A322="","",IFERROR(INDEX('04_Property_Economics'!$AZ$5:$AZ$404,MATCH($A322,'04_Property_Economics'!$AX$5:$AX$404,0)),""))</f>
        <v/>
      </c>
    </row>
    <row r="323" ht="15.75" customHeight="1">
      <c r="A323" s="2" t="str">
        <f t="shared" si="1"/>
        <v/>
      </c>
      <c r="B323" s="2" t="str">
        <f t="array" ref="B323">IF($A323="","",IFERROR(INDEX('04_Property_Economics'!$B$5:$B$404,MATCH($A323,'04_Property_Economics'!$AX$5:$AX$404,0)),""))</f>
        <v/>
      </c>
      <c r="C323" s="2" t="str">
        <f t="array" ref="C323">IF($A323="","",IFERROR(INDEX('04_Property_Economics'!$C$5:$C$404,MATCH($A323,'04_Property_Economics'!$AX$5:$AX$404,0)),""))</f>
        <v/>
      </c>
      <c r="D323" s="24" t="str">
        <f t="array" ref="D323">IF($A323="","",IFERROR(INDEX('04_Property_Economics'!$H$5:$H$404,MATCH($A323,'04_Property_Economics'!$AX$5:$AX$404,0)),""))</f>
        <v/>
      </c>
      <c r="E323" s="25" t="str">
        <f t="array" ref="E323">IF($A323="","",IFERROR(INDEX('04_Property_Economics'!$I$5:$I$404,MATCH($A323,'04_Property_Economics'!$AX$5:$AX$404,0)),""))</f>
        <v/>
      </c>
      <c r="F323" s="25" t="str">
        <f t="array" ref="F323">IF($A323="","",IFERROR(INDEX('04_Property_Economics'!$J$5:$J$404,MATCH($A323,'04_Property_Economics'!$AX$5:$AX$404,0)),""))</f>
        <v/>
      </c>
      <c r="G323" s="26" t="str">
        <f t="array" ref="G323">IF($A323="","",IFERROR(INDEX('04_Property_Economics'!$AC$5:$AC$404,MATCH($A323,'04_Property_Economics'!$AX$5:$AX$404,0)),""))</f>
        <v/>
      </c>
      <c r="H323" s="24" t="str">
        <f t="array" ref="H323">IF($A323="","",IFERROR(INDEX('04_Property_Economics'!$AD$5:$AD$404,MATCH($A323,'04_Property_Economics'!$AX$5:$AX$404,0)),""))</f>
        <v/>
      </c>
      <c r="I323" s="24" t="str">
        <f t="array" ref="I323">IF($A323="","",IFERROR(INDEX('04_Property_Economics'!$AH$5:$AH$404,MATCH($A323,'04_Property_Economics'!$AX$5:$AX$404,0)),""))</f>
        <v/>
      </c>
      <c r="J323" s="24" t="str">
        <f t="array" ref="J323">IF($A323="","",IFERROR(INDEX('04_Property_Economics'!$AI$5:$AI$404,MATCH($A323,'04_Property_Economics'!$AX$5:$AX$404,0)),""))</f>
        <v/>
      </c>
      <c r="K323" s="24" t="str">
        <f t="array" ref="K323">IF($A323="","",IFERROR(INDEX('04_Property_Economics'!$AJ$5:$AJ$404,MATCH($A323,'04_Property_Economics'!$AX$5:$AX$404,0)),""))</f>
        <v/>
      </c>
      <c r="L323" s="24" t="str">
        <f t="array" ref="L323">IF($A323="","",IFERROR(INDEX('04_Property_Economics'!$AF$5:$AF$404,MATCH($A323,'04_Property_Economics'!$AX$5:$AX$404,0)),""))</f>
        <v/>
      </c>
      <c r="M323" s="24" t="str">
        <f t="array" ref="M323">IF($A323="","",IFERROR(INDEX('04_Property_Economics'!$U$5:$U$404,MATCH($A323,'04_Property_Economics'!$AX$5:$AX$404,0)),""))</f>
        <v/>
      </c>
      <c r="N323" s="24" t="str">
        <f t="array" ref="N323">IF($A323="","",IFERROR(INDEX('04_Property_Economics'!$W$5:$W$404,MATCH($A323,'04_Property_Economics'!$AX$5:$AX$404,0)),""))</f>
        <v/>
      </c>
      <c r="O323" s="24" t="str">
        <f t="shared" si="2"/>
        <v/>
      </c>
      <c r="P323" s="24" t="str">
        <f t="array" ref="P323">IF($A323="","",IFERROR(INDEX('04_Property_Economics'!$S$5:$S$404,MATCH($A323,'04_Property_Economics'!$AX$5:$AX$404,0)),""))</f>
        <v/>
      </c>
      <c r="Q323" s="24" t="str">
        <f t="array" ref="Q323">IF($A323="","",IFERROR(INDEX('04_Property_Economics'!$AQ$5:$AQ$404,MATCH($A323,'04_Property_Economics'!$AX$5:$AX$404,0)),""))</f>
        <v/>
      </c>
      <c r="R323" s="27" t="str">
        <f t="array" ref="R323">IF($A323="","",IFERROR(INDEX('04_Property_Economics'!$AR$5:$AR$404,MATCH($A323,'04_Property_Economics'!$AX$5:$AX$404,0)),""))</f>
        <v/>
      </c>
      <c r="S323" s="2" t="str">
        <f t="array" ref="S323">IF($A323="","",IFERROR(INDEX('04_Property_Economics'!$AS$5:$AS$404,MATCH($A323,'04_Property_Economics'!$AX$5:$AX$404,0)),""))</f>
        <v/>
      </c>
      <c r="T323" s="2" t="str">
        <f t="array" ref="T323">IF($A323="","",IFERROR(INDEX('04_Property_Economics'!$AZ$5:$AZ$404,MATCH($A323,'04_Property_Economics'!$AX$5:$AX$404,0)),""))</f>
        <v/>
      </c>
    </row>
    <row r="324" ht="15.75" customHeight="1">
      <c r="A324" s="2" t="str">
        <f t="shared" si="1"/>
        <v/>
      </c>
      <c r="B324" s="2" t="str">
        <f t="array" ref="B324">IF($A324="","",IFERROR(INDEX('04_Property_Economics'!$B$5:$B$404,MATCH($A324,'04_Property_Economics'!$AX$5:$AX$404,0)),""))</f>
        <v/>
      </c>
      <c r="C324" s="2" t="str">
        <f t="array" ref="C324">IF($A324="","",IFERROR(INDEX('04_Property_Economics'!$C$5:$C$404,MATCH($A324,'04_Property_Economics'!$AX$5:$AX$404,0)),""))</f>
        <v/>
      </c>
      <c r="D324" s="24" t="str">
        <f t="array" ref="D324">IF($A324="","",IFERROR(INDEX('04_Property_Economics'!$H$5:$H$404,MATCH($A324,'04_Property_Economics'!$AX$5:$AX$404,0)),""))</f>
        <v/>
      </c>
      <c r="E324" s="25" t="str">
        <f t="array" ref="E324">IF($A324="","",IFERROR(INDEX('04_Property_Economics'!$I$5:$I$404,MATCH($A324,'04_Property_Economics'!$AX$5:$AX$404,0)),""))</f>
        <v/>
      </c>
      <c r="F324" s="25" t="str">
        <f t="array" ref="F324">IF($A324="","",IFERROR(INDEX('04_Property_Economics'!$J$5:$J$404,MATCH($A324,'04_Property_Economics'!$AX$5:$AX$404,0)),""))</f>
        <v/>
      </c>
      <c r="G324" s="26" t="str">
        <f t="array" ref="G324">IF($A324="","",IFERROR(INDEX('04_Property_Economics'!$AC$5:$AC$404,MATCH($A324,'04_Property_Economics'!$AX$5:$AX$404,0)),""))</f>
        <v/>
      </c>
      <c r="H324" s="24" t="str">
        <f t="array" ref="H324">IF($A324="","",IFERROR(INDEX('04_Property_Economics'!$AD$5:$AD$404,MATCH($A324,'04_Property_Economics'!$AX$5:$AX$404,0)),""))</f>
        <v/>
      </c>
      <c r="I324" s="24" t="str">
        <f t="array" ref="I324">IF($A324="","",IFERROR(INDEX('04_Property_Economics'!$AH$5:$AH$404,MATCH($A324,'04_Property_Economics'!$AX$5:$AX$404,0)),""))</f>
        <v/>
      </c>
      <c r="J324" s="24" t="str">
        <f t="array" ref="J324">IF($A324="","",IFERROR(INDEX('04_Property_Economics'!$AI$5:$AI$404,MATCH($A324,'04_Property_Economics'!$AX$5:$AX$404,0)),""))</f>
        <v/>
      </c>
      <c r="K324" s="24" t="str">
        <f t="array" ref="K324">IF($A324="","",IFERROR(INDEX('04_Property_Economics'!$AJ$5:$AJ$404,MATCH($A324,'04_Property_Economics'!$AX$5:$AX$404,0)),""))</f>
        <v/>
      </c>
      <c r="L324" s="24" t="str">
        <f t="array" ref="L324">IF($A324="","",IFERROR(INDEX('04_Property_Economics'!$AF$5:$AF$404,MATCH($A324,'04_Property_Economics'!$AX$5:$AX$404,0)),""))</f>
        <v/>
      </c>
      <c r="M324" s="24" t="str">
        <f t="array" ref="M324">IF($A324="","",IFERROR(INDEX('04_Property_Economics'!$U$5:$U$404,MATCH($A324,'04_Property_Economics'!$AX$5:$AX$404,0)),""))</f>
        <v/>
      </c>
      <c r="N324" s="24" t="str">
        <f t="array" ref="N324">IF($A324="","",IFERROR(INDEX('04_Property_Economics'!$W$5:$W$404,MATCH($A324,'04_Property_Economics'!$AX$5:$AX$404,0)),""))</f>
        <v/>
      </c>
      <c r="O324" s="24" t="str">
        <f t="shared" si="2"/>
        <v/>
      </c>
      <c r="P324" s="24" t="str">
        <f t="array" ref="P324">IF($A324="","",IFERROR(INDEX('04_Property_Economics'!$S$5:$S$404,MATCH($A324,'04_Property_Economics'!$AX$5:$AX$404,0)),""))</f>
        <v/>
      </c>
      <c r="Q324" s="24" t="str">
        <f t="array" ref="Q324">IF($A324="","",IFERROR(INDEX('04_Property_Economics'!$AQ$5:$AQ$404,MATCH($A324,'04_Property_Economics'!$AX$5:$AX$404,0)),""))</f>
        <v/>
      </c>
      <c r="R324" s="27" t="str">
        <f t="array" ref="R324">IF($A324="","",IFERROR(INDEX('04_Property_Economics'!$AR$5:$AR$404,MATCH($A324,'04_Property_Economics'!$AX$5:$AX$404,0)),""))</f>
        <v/>
      </c>
      <c r="S324" s="2" t="str">
        <f t="array" ref="S324">IF($A324="","",IFERROR(INDEX('04_Property_Economics'!$AS$5:$AS$404,MATCH($A324,'04_Property_Economics'!$AX$5:$AX$404,0)),""))</f>
        <v/>
      </c>
      <c r="T324" s="2" t="str">
        <f t="array" ref="T324">IF($A324="","",IFERROR(INDEX('04_Property_Economics'!$AZ$5:$AZ$404,MATCH($A324,'04_Property_Economics'!$AX$5:$AX$404,0)),""))</f>
        <v/>
      </c>
    </row>
    <row r="325" ht="15.75" customHeight="1">
      <c r="A325" s="2" t="str">
        <f t="shared" si="1"/>
        <v/>
      </c>
      <c r="B325" s="2" t="str">
        <f t="array" ref="B325">IF($A325="","",IFERROR(INDEX('04_Property_Economics'!$B$5:$B$404,MATCH($A325,'04_Property_Economics'!$AX$5:$AX$404,0)),""))</f>
        <v/>
      </c>
      <c r="C325" s="2" t="str">
        <f t="array" ref="C325">IF($A325="","",IFERROR(INDEX('04_Property_Economics'!$C$5:$C$404,MATCH($A325,'04_Property_Economics'!$AX$5:$AX$404,0)),""))</f>
        <v/>
      </c>
      <c r="D325" s="24" t="str">
        <f t="array" ref="D325">IF($A325="","",IFERROR(INDEX('04_Property_Economics'!$H$5:$H$404,MATCH($A325,'04_Property_Economics'!$AX$5:$AX$404,0)),""))</f>
        <v/>
      </c>
      <c r="E325" s="25" t="str">
        <f t="array" ref="E325">IF($A325="","",IFERROR(INDEX('04_Property_Economics'!$I$5:$I$404,MATCH($A325,'04_Property_Economics'!$AX$5:$AX$404,0)),""))</f>
        <v/>
      </c>
      <c r="F325" s="25" t="str">
        <f t="array" ref="F325">IF($A325="","",IFERROR(INDEX('04_Property_Economics'!$J$5:$J$404,MATCH($A325,'04_Property_Economics'!$AX$5:$AX$404,0)),""))</f>
        <v/>
      </c>
      <c r="G325" s="26" t="str">
        <f t="array" ref="G325">IF($A325="","",IFERROR(INDEX('04_Property_Economics'!$AC$5:$AC$404,MATCH($A325,'04_Property_Economics'!$AX$5:$AX$404,0)),""))</f>
        <v/>
      </c>
      <c r="H325" s="24" t="str">
        <f t="array" ref="H325">IF($A325="","",IFERROR(INDEX('04_Property_Economics'!$AD$5:$AD$404,MATCH($A325,'04_Property_Economics'!$AX$5:$AX$404,0)),""))</f>
        <v/>
      </c>
      <c r="I325" s="24" t="str">
        <f t="array" ref="I325">IF($A325="","",IFERROR(INDEX('04_Property_Economics'!$AH$5:$AH$404,MATCH($A325,'04_Property_Economics'!$AX$5:$AX$404,0)),""))</f>
        <v/>
      </c>
      <c r="J325" s="24" t="str">
        <f t="array" ref="J325">IF($A325="","",IFERROR(INDEX('04_Property_Economics'!$AI$5:$AI$404,MATCH($A325,'04_Property_Economics'!$AX$5:$AX$404,0)),""))</f>
        <v/>
      </c>
      <c r="K325" s="24" t="str">
        <f t="array" ref="K325">IF($A325="","",IFERROR(INDEX('04_Property_Economics'!$AJ$5:$AJ$404,MATCH($A325,'04_Property_Economics'!$AX$5:$AX$404,0)),""))</f>
        <v/>
      </c>
      <c r="L325" s="24" t="str">
        <f t="array" ref="L325">IF($A325="","",IFERROR(INDEX('04_Property_Economics'!$AF$5:$AF$404,MATCH($A325,'04_Property_Economics'!$AX$5:$AX$404,0)),""))</f>
        <v/>
      </c>
      <c r="M325" s="24" t="str">
        <f t="array" ref="M325">IF($A325="","",IFERROR(INDEX('04_Property_Economics'!$U$5:$U$404,MATCH($A325,'04_Property_Economics'!$AX$5:$AX$404,0)),""))</f>
        <v/>
      </c>
      <c r="N325" s="24" t="str">
        <f t="array" ref="N325">IF($A325="","",IFERROR(INDEX('04_Property_Economics'!$W$5:$W$404,MATCH($A325,'04_Property_Economics'!$AX$5:$AX$404,0)),""))</f>
        <v/>
      </c>
      <c r="O325" s="24" t="str">
        <f t="shared" si="2"/>
        <v/>
      </c>
      <c r="P325" s="24" t="str">
        <f t="array" ref="P325">IF($A325="","",IFERROR(INDEX('04_Property_Economics'!$S$5:$S$404,MATCH($A325,'04_Property_Economics'!$AX$5:$AX$404,0)),""))</f>
        <v/>
      </c>
      <c r="Q325" s="24" t="str">
        <f t="array" ref="Q325">IF($A325="","",IFERROR(INDEX('04_Property_Economics'!$AQ$5:$AQ$404,MATCH($A325,'04_Property_Economics'!$AX$5:$AX$404,0)),""))</f>
        <v/>
      </c>
      <c r="R325" s="27" t="str">
        <f t="array" ref="R325">IF($A325="","",IFERROR(INDEX('04_Property_Economics'!$AR$5:$AR$404,MATCH($A325,'04_Property_Economics'!$AX$5:$AX$404,0)),""))</f>
        <v/>
      </c>
      <c r="S325" s="2" t="str">
        <f t="array" ref="S325">IF($A325="","",IFERROR(INDEX('04_Property_Economics'!$AS$5:$AS$404,MATCH($A325,'04_Property_Economics'!$AX$5:$AX$404,0)),""))</f>
        <v/>
      </c>
      <c r="T325" s="2" t="str">
        <f t="array" ref="T325">IF($A325="","",IFERROR(INDEX('04_Property_Economics'!$AZ$5:$AZ$404,MATCH($A325,'04_Property_Economics'!$AX$5:$AX$404,0)),""))</f>
        <v/>
      </c>
    </row>
    <row r="326" ht="15.75" customHeight="1">
      <c r="A326" s="2" t="str">
        <f t="shared" si="1"/>
        <v/>
      </c>
      <c r="B326" s="2" t="str">
        <f t="array" ref="B326">IF($A326="","",IFERROR(INDEX('04_Property_Economics'!$B$5:$B$404,MATCH($A326,'04_Property_Economics'!$AX$5:$AX$404,0)),""))</f>
        <v/>
      </c>
      <c r="C326" s="2" t="str">
        <f t="array" ref="C326">IF($A326="","",IFERROR(INDEX('04_Property_Economics'!$C$5:$C$404,MATCH($A326,'04_Property_Economics'!$AX$5:$AX$404,0)),""))</f>
        <v/>
      </c>
      <c r="D326" s="24" t="str">
        <f t="array" ref="D326">IF($A326="","",IFERROR(INDEX('04_Property_Economics'!$H$5:$H$404,MATCH($A326,'04_Property_Economics'!$AX$5:$AX$404,0)),""))</f>
        <v/>
      </c>
      <c r="E326" s="25" t="str">
        <f t="array" ref="E326">IF($A326="","",IFERROR(INDEX('04_Property_Economics'!$I$5:$I$404,MATCH($A326,'04_Property_Economics'!$AX$5:$AX$404,0)),""))</f>
        <v/>
      </c>
      <c r="F326" s="25" t="str">
        <f t="array" ref="F326">IF($A326="","",IFERROR(INDEX('04_Property_Economics'!$J$5:$J$404,MATCH($A326,'04_Property_Economics'!$AX$5:$AX$404,0)),""))</f>
        <v/>
      </c>
      <c r="G326" s="26" t="str">
        <f t="array" ref="G326">IF($A326="","",IFERROR(INDEX('04_Property_Economics'!$AC$5:$AC$404,MATCH($A326,'04_Property_Economics'!$AX$5:$AX$404,0)),""))</f>
        <v/>
      </c>
      <c r="H326" s="24" t="str">
        <f t="array" ref="H326">IF($A326="","",IFERROR(INDEX('04_Property_Economics'!$AD$5:$AD$404,MATCH($A326,'04_Property_Economics'!$AX$5:$AX$404,0)),""))</f>
        <v/>
      </c>
      <c r="I326" s="24" t="str">
        <f t="array" ref="I326">IF($A326="","",IFERROR(INDEX('04_Property_Economics'!$AH$5:$AH$404,MATCH($A326,'04_Property_Economics'!$AX$5:$AX$404,0)),""))</f>
        <v/>
      </c>
      <c r="J326" s="24" t="str">
        <f t="array" ref="J326">IF($A326="","",IFERROR(INDEX('04_Property_Economics'!$AI$5:$AI$404,MATCH($A326,'04_Property_Economics'!$AX$5:$AX$404,0)),""))</f>
        <v/>
      </c>
      <c r="K326" s="24" t="str">
        <f t="array" ref="K326">IF($A326="","",IFERROR(INDEX('04_Property_Economics'!$AJ$5:$AJ$404,MATCH($A326,'04_Property_Economics'!$AX$5:$AX$404,0)),""))</f>
        <v/>
      </c>
      <c r="L326" s="24" t="str">
        <f t="array" ref="L326">IF($A326="","",IFERROR(INDEX('04_Property_Economics'!$AF$5:$AF$404,MATCH($A326,'04_Property_Economics'!$AX$5:$AX$404,0)),""))</f>
        <v/>
      </c>
      <c r="M326" s="24" t="str">
        <f t="array" ref="M326">IF($A326="","",IFERROR(INDEX('04_Property_Economics'!$U$5:$U$404,MATCH($A326,'04_Property_Economics'!$AX$5:$AX$404,0)),""))</f>
        <v/>
      </c>
      <c r="N326" s="24" t="str">
        <f t="array" ref="N326">IF($A326="","",IFERROR(INDEX('04_Property_Economics'!$W$5:$W$404,MATCH($A326,'04_Property_Economics'!$AX$5:$AX$404,0)),""))</f>
        <v/>
      </c>
      <c r="O326" s="24" t="str">
        <f t="shared" si="2"/>
        <v/>
      </c>
      <c r="P326" s="24" t="str">
        <f t="array" ref="P326">IF($A326="","",IFERROR(INDEX('04_Property_Economics'!$S$5:$S$404,MATCH($A326,'04_Property_Economics'!$AX$5:$AX$404,0)),""))</f>
        <v/>
      </c>
      <c r="Q326" s="24" t="str">
        <f t="array" ref="Q326">IF($A326="","",IFERROR(INDEX('04_Property_Economics'!$AQ$5:$AQ$404,MATCH($A326,'04_Property_Economics'!$AX$5:$AX$404,0)),""))</f>
        <v/>
      </c>
      <c r="R326" s="27" t="str">
        <f t="array" ref="R326">IF($A326="","",IFERROR(INDEX('04_Property_Economics'!$AR$5:$AR$404,MATCH($A326,'04_Property_Economics'!$AX$5:$AX$404,0)),""))</f>
        <v/>
      </c>
      <c r="S326" s="2" t="str">
        <f t="array" ref="S326">IF($A326="","",IFERROR(INDEX('04_Property_Economics'!$AS$5:$AS$404,MATCH($A326,'04_Property_Economics'!$AX$5:$AX$404,0)),""))</f>
        <v/>
      </c>
      <c r="T326" s="2" t="str">
        <f t="array" ref="T326">IF($A326="","",IFERROR(INDEX('04_Property_Economics'!$AZ$5:$AZ$404,MATCH($A326,'04_Property_Economics'!$AX$5:$AX$404,0)),""))</f>
        <v/>
      </c>
    </row>
    <row r="327" ht="15.75" customHeight="1">
      <c r="A327" s="2" t="str">
        <f t="shared" si="1"/>
        <v/>
      </c>
      <c r="B327" s="2" t="str">
        <f t="array" ref="B327">IF($A327="","",IFERROR(INDEX('04_Property_Economics'!$B$5:$B$404,MATCH($A327,'04_Property_Economics'!$AX$5:$AX$404,0)),""))</f>
        <v/>
      </c>
      <c r="C327" s="2" t="str">
        <f t="array" ref="C327">IF($A327="","",IFERROR(INDEX('04_Property_Economics'!$C$5:$C$404,MATCH($A327,'04_Property_Economics'!$AX$5:$AX$404,0)),""))</f>
        <v/>
      </c>
      <c r="D327" s="24" t="str">
        <f t="array" ref="D327">IF($A327="","",IFERROR(INDEX('04_Property_Economics'!$H$5:$H$404,MATCH($A327,'04_Property_Economics'!$AX$5:$AX$404,0)),""))</f>
        <v/>
      </c>
      <c r="E327" s="25" t="str">
        <f t="array" ref="E327">IF($A327="","",IFERROR(INDEX('04_Property_Economics'!$I$5:$I$404,MATCH($A327,'04_Property_Economics'!$AX$5:$AX$404,0)),""))</f>
        <v/>
      </c>
      <c r="F327" s="25" t="str">
        <f t="array" ref="F327">IF($A327="","",IFERROR(INDEX('04_Property_Economics'!$J$5:$J$404,MATCH($A327,'04_Property_Economics'!$AX$5:$AX$404,0)),""))</f>
        <v/>
      </c>
      <c r="G327" s="26" t="str">
        <f t="array" ref="G327">IF($A327="","",IFERROR(INDEX('04_Property_Economics'!$AC$5:$AC$404,MATCH($A327,'04_Property_Economics'!$AX$5:$AX$404,0)),""))</f>
        <v/>
      </c>
      <c r="H327" s="24" t="str">
        <f t="array" ref="H327">IF($A327="","",IFERROR(INDEX('04_Property_Economics'!$AD$5:$AD$404,MATCH($A327,'04_Property_Economics'!$AX$5:$AX$404,0)),""))</f>
        <v/>
      </c>
      <c r="I327" s="24" t="str">
        <f t="array" ref="I327">IF($A327="","",IFERROR(INDEX('04_Property_Economics'!$AH$5:$AH$404,MATCH($A327,'04_Property_Economics'!$AX$5:$AX$404,0)),""))</f>
        <v/>
      </c>
      <c r="J327" s="24" t="str">
        <f t="array" ref="J327">IF($A327="","",IFERROR(INDEX('04_Property_Economics'!$AI$5:$AI$404,MATCH($A327,'04_Property_Economics'!$AX$5:$AX$404,0)),""))</f>
        <v/>
      </c>
      <c r="K327" s="24" t="str">
        <f t="array" ref="K327">IF($A327="","",IFERROR(INDEX('04_Property_Economics'!$AJ$5:$AJ$404,MATCH($A327,'04_Property_Economics'!$AX$5:$AX$404,0)),""))</f>
        <v/>
      </c>
      <c r="L327" s="24" t="str">
        <f t="array" ref="L327">IF($A327="","",IFERROR(INDEX('04_Property_Economics'!$AF$5:$AF$404,MATCH($A327,'04_Property_Economics'!$AX$5:$AX$404,0)),""))</f>
        <v/>
      </c>
      <c r="M327" s="24" t="str">
        <f t="array" ref="M327">IF($A327="","",IFERROR(INDEX('04_Property_Economics'!$U$5:$U$404,MATCH($A327,'04_Property_Economics'!$AX$5:$AX$404,0)),""))</f>
        <v/>
      </c>
      <c r="N327" s="24" t="str">
        <f t="array" ref="N327">IF($A327="","",IFERROR(INDEX('04_Property_Economics'!$W$5:$W$404,MATCH($A327,'04_Property_Economics'!$AX$5:$AX$404,0)),""))</f>
        <v/>
      </c>
      <c r="O327" s="24" t="str">
        <f t="shared" si="2"/>
        <v/>
      </c>
      <c r="P327" s="24" t="str">
        <f t="array" ref="P327">IF($A327="","",IFERROR(INDEX('04_Property_Economics'!$S$5:$S$404,MATCH($A327,'04_Property_Economics'!$AX$5:$AX$404,0)),""))</f>
        <v/>
      </c>
      <c r="Q327" s="24" t="str">
        <f t="array" ref="Q327">IF($A327="","",IFERROR(INDEX('04_Property_Economics'!$AQ$5:$AQ$404,MATCH($A327,'04_Property_Economics'!$AX$5:$AX$404,0)),""))</f>
        <v/>
      </c>
      <c r="R327" s="27" t="str">
        <f t="array" ref="R327">IF($A327="","",IFERROR(INDEX('04_Property_Economics'!$AR$5:$AR$404,MATCH($A327,'04_Property_Economics'!$AX$5:$AX$404,0)),""))</f>
        <v/>
      </c>
      <c r="S327" s="2" t="str">
        <f t="array" ref="S327">IF($A327="","",IFERROR(INDEX('04_Property_Economics'!$AS$5:$AS$404,MATCH($A327,'04_Property_Economics'!$AX$5:$AX$404,0)),""))</f>
        <v/>
      </c>
      <c r="T327" s="2" t="str">
        <f t="array" ref="T327">IF($A327="","",IFERROR(INDEX('04_Property_Economics'!$AZ$5:$AZ$404,MATCH($A327,'04_Property_Economics'!$AX$5:$AX$404,0)),""))</f>
        <v/>
      </c>
    </row>
    <row r="328" ht="15.75" customHeight="1">
      <c r="A328" s="2" t="str">
        <f t="shared" si="1"/>
        <v/>
      </c>
      <c r="B328" s="2" t="str">
        <f t="array" ref="B328">IF($A328="","",IFERROR(INDEX('04_Property_Economics'!$B$5:$B$404,MATCH($A328,'04_Property_Economics'!$AX$5:$AX$404,0)),""))</f>
        <v/>
      </c>
      <c r="C328" s="2" t="str">
        <f t="array" ref="C328">IF($A328="","",IFERROR(INDEX('04_Property_Economics'!$C$5:$C$404,MATCH($A328,'04_Property_Economics'!$AX$5:$AX$404,0)),""))</f>
        <v/>
      </c>
      <c r="D328" s="24" t="str">
        <f t="array" ref="D328">IF($A328="","",IFERROR(INDEX('04_Property_Economics'!$H$5:$H$404,MATCH($A328,'04_Property_Economics'!$AX$5:$AX$404,0)),""))</f>
        <v/>
      </c>
      <c r="E328" s="25" t="str">
        <f t="array" ref="E328">IF($A328="","",IFERROR(INDEX('04_Property_Economics'!$I$5:$I$404,MATCH($A328,'04_Property_Economics'!$AX$5:$AX$404,0)),""))</f>
        <v/>
      </c>
      <c r="F328" s="25" t="str">
        <f t="array" ref="F328">IF($A328="","",IFERROR(INDEX('04_Property_Economics'!$J$5:$J$404,MATCH($A328,'04_Property_Economics'!$AX$5:$AX$404,0)),""))</f>
        <v/>
      </c>
      <c r="G328" s="26" t="str">
        <f t="array" ref="G328">IF($A328="","",IFERROR(INDEX('04_Property_Economics'!$AC$5:$AC$404,MATCH($A328,'04_Property_Economics'!$AX$5:$AX$404,0)),""))</f>
        <v/>
      </c>
      <c r="H328" s="24" t="str">
        <f t="array" ref="H328">IF($A328="","",IFERROR(INDEX('04_Property_Economics'!$AD$5:$AD$404,MATCH($A328,'04_Property_Economics'!$AX$5:$AX$404,0)),""))</f>
        <v/>
      </c>
      <c r="I328" s="24" t="str">
        <f t="array" ref="I328">IF($A328="","",IFERROR(INDEX('04_Property_Economics'!$AH$5:$AH$404,MATCH($A328,'04_Property_Economics'!$AX$5:$AX$404,0)),""))</f>
        <v/>
      </c>
      <c r="J328" s="24" t="str">
        <f t="array" ref="J328">IF($A328="","",IFERROR(INDEX('04_Property_Economics'!$AI$5:$AI$404,MATCH($A328,'04_Property_Economics'!$AX$5:$AX$404,0)),""))</f>
        <v/>
      </c>
      <c r="K328" s="24" t="str">
        <f t="array" ref="K328">IF($A328="","",IFERROR(INDEX('04_Property_Economics'!$AJ$5:$AJ$404,MATCH($A328,'04_Property_Economics'!$AX$5:$AX$404,0)),""))</f>
        <v/>
      </c>
      <c r="L328" s="24" t="str">
        <f t="array" ref="L328">IF($A328="","",IFERROR(INDEX('04_Property_Economics'!$AF$5:$AF$404,MATCH($A328,'04_Property_Economics'!$AX$5:$AX$404,0)),""))</f>
        <v/>
      </c>
      <c r="M328" s="24" t="str">
        <f t="array" ref="M328">IF($A328="","",IFERROR(INDEX('04_Property_Economics'!$U$5:$U$404,MATCH($A328,'04_Property_Economics'!$AX$5:$AX$404,0)),""))</f>
        <v/>
      </c>
      <c r="N328" s="24" t="str">
        <f t="array" ref="N328">IF($A328="","",IFERROR(INDEX('04_Property_Economics'!$W$5:$W$404,MATCH($A328,'04_Property_Economics'!$AX$5:$AX$404,0)),""))</f>
        <v/>
      </c>
      <c r="O328" s="24" t="str">
        <f t="shared" si="2"/>
        <v/>
      </c>
      <c r="P328" s="24" t="str">
        <f t="array" ref="P328">IF($A328="","",IFERROR(INDEX('04_Property_Economics'!$S$5:$S$404,MATCH($A328,'04_Property_Economics'!$AX$5:$AX$404,0)),""))</f>
        <v/>
      </c>
      <c r="Q328" s="24" t="str">
        <f t="array" ref="Q328">IF($A328="","",IFERROR(INDEX('04_Property_Economics'!$AQ$5:$AQ$404,MATCH($A328,'04_Property_Economics'!$AX$5:$AX$404,0)),""))</f>
        <v/>
      </c>
      <c r="R328" s="27" t="str">
        <f t="array" ref="R328">IF($A328="","",IFERROR(INDEX('04_Property_Economics'!$AR$5:$AR$404,MATCH($A328,'04_Property_Economics'!$AX$5:$AX$404,0)),""))</f>
        <v/>
      </c>
      <c r="S328" s="2" t="str">
        <f t="array" ref="S328">IF($A328="","",IFERROR(INDEX('04_Property_Economics'!$AS$5:$AS$404,MATCH($A328,'04_Property_Economics'!$AX$5:$AX$404,0)),""))</f>
        <v/>
      </c>
      <c r="T328" s="2" t="str">
        <f t="array" ref="T328">IF($A328="","",IFERROR(INDEX('04_Property_Economics'!$AZ$5:$AZ$404,MATCH($A328,'04_Property_Economics'!$AX$5:$AX$404,0)),""))</f>
        <v/>
      </c>
    </row>
    <row r="329" ht="15.75" customHeight="1">
      <c r="A329" s="2" t="str">
        <f t="shared" si="1"/>
        <v/>
      </c>
      <c r="B329" s="2" t="str">
        <f t="array" ref="B329">IF($A329="","",IFERROR(INDEX('04_Property_Economics'!$B$5:$B$404,MATCH($A329,'04_Property_Economics'!$AX$5:$AX$404,0)),""))</f>
        <v/>
      </c>
      <c r="C329" s="2" t="str">
        <f t="array" ref="C329">IF($A329="","",IFERROR(INDEX('04_Property_Economics'!$C$5:$C$404,MATCH($A329,'04_Property_Economics'!$AX$5:$AX$404,0)),""))</f>
        <v/>
      </c>
      <c r="D329" s="24" t="str">
        <f t="array" ref="D329">IF($A329="","",IFERROR(INDEX('04_Property_Economics'!$H$5:$H$404,MATCH($A329,'04_Property_Economics'!$AX$5:$AX$404,0)),""))</f>
        <v/>
      </c>
      <c r="E329" s="25" t="str">
        <f t="array" ref="E329">IF($A329="","",IFERROR(INDEX('04_Property_Economics'!$I$5:$I$404,MATCH($A329,'04_Property_Economics'!$AX$5:$AX$404,0)),""))</f>
        <v/>
      </c>
      <c r="F329" s="25" t="str">
        <f t="array" ref="F329">IF($A329="","",IFERROR(INDEX('04_Property_Economics'!$J$5:$J$404,MATCH($A329,'04_Property_Economics'!$AX$5:$AX$404,0)),""))</f>
        <v/>
      </c>
      <c r="G329" s="26" t="str">
        <f t="array" ref="G329">IF($A329="","",IFERROR(INDEX('04_Property_Economics'!$AC$5:$AC$404,MATCH($A329,'04_Property_Economics'!$AX$5:$AX$404,0)),""))</f>
        <v/>
      </c>
      <c r="H329" s="24" t="str">
        <f t="array" ref="H329">IF($A329="","",IFERROR(INDEX('04_Property_Economics'!$AD$5:$AD$404,MATCH($A329,'04_Property_Economics'!$AX$5:$AX$404,0)),""))</f>
        <v/>
      </c>
      <c r="I329" s="24" t="str">
        <f t="array" ref="I329">IF($A329="","",IFERROR(INDEX('04_Property_Economics'!$AH$5:$AH$404,MATCH($A329,'04_Property_Economics'!$AX$5:$AX$404,0)),""))</f>
        <v/>
      </c>
      <c r="J329" s="24" t="str">
        <f t="array" ref="J329">IF($A329="","",IFERROR(INDEX('04_Property_Economics'!$AI$5:$AI$404,MATCH($A329,'04_Property_Economics'!$AX$5:$AX$404,0)),""))</f>
        <v/>
      </c>
      <c r="K329" s="24" t="str">
        <f t="array" ref="K329">IF($A329="","",IFERROR(INDEX('04_Property_Economics'!$AJ$5:$AJ$404,MATCH($A329,'04_Property_Economics'!$AX$5:$AX$404,0)),""))</f>
        <v/>
      </c>
      <c r="L329" s="24" t="str">
        <f t="array" ref="L329">IF($A329="","",IFERROR(INDEX('04_Property_Economics'!$AF$5:$AF$404,MATCH($A329,'04_Property_Economics'!$AX$5:$AX$404,0)),""))</f>
        <v/>
      </c>
      <c r="M329" s="24" t="str">
        <f t="array" ref="M329">IF($A329="","",IFERROR(INDEX('04_Property_Economics'!$U$5:$U$404,MATCH($A329,'04_Property_Economics'!$AX$5:$AX$404,0)),""))</f>
        <v/>
      </c>
      <c r="N329" s="24" t="str">
        <f t="array" ref="N329">IF($A329="","",IFERROR(INDEX('04_Property_Economics'!$W$5:$W$404,MATCH($A329,'04_Property_Economics'!$AX$5:$AX$404,0)),""))</f>
        <v/>
      </c>
      <c r="O329" s="24" t="str">
        <f t="shared" si="2"/>
        <v/>
      </c>
      <c r="P329" s="24" t="str">
        <f t="array" ref="P329">IF($A329="","",IFERROR(INDEX('04_Property_Economics'!$S$5:$S$404,MATCH($A329,'04_Property_Economics'!$AX$5:$AX$404,0)),""))</f>
        <v/>
      </c>
      <c r="Q329" s="24" t="str">
        <f t="array" ref="Q329">IF($A329="","",IFERROR(INDEX('04_Property_Economics'!$AQ$5:$AQ$404,MATCH($A329,'04_Property_Economics'!$AX$5:$AX$404,0)),""))</f>
        <v/>
      </c>
      <c r="R329" s="27" t="str">
        <f t="array" ref="R329">IF($A329="","",IFERROR(INDEX('04_Property_Economics'!$AR$5:$AR$404,MATCH($A329,'04_Property_Economics'!$AX$5:$AX$404,0)),""))</f>
        <v/>
      </c>
      <c r="S329" s="2" t="str">
        <f t="array" ref="S329">IF($A329="","",IFERROR(INDEX('04_Property_Economics'!$AS$5:$AS$404,MATCH($A329,'04_Property_Economics'!$AX$5:$AX$404,0)),""))</f>
        <v/>
      </c>
      <c r="T329" s="2" t="str">
        <f t="array" ref="T329">IF($A329="","",IFERROR(INDEX('04_Property_Economics'!$AZ$5:$AZ$404,MATCH($A329,'04_Property_Economics'!$AX$5:$AX$404,0)),""))</f>
        <v/>
      </c>
    </row>
    <row r="330" ht="15.75" customHeight="1">
      <c r="A330" s="2" t="str">
        <f t="shared" si="1"/>
        <v/>
      </c>
      <c r="B330" s="2" t="str">
        <f t="array" ref="B330">IF($A330="","",IFERROR(INDEX('04_Property_Economics'!$B$5:$B$404,MATCH($A330,'04_Property_Economics'!$AX$5:$AX$404,0)),""))</f>
        <v/>
      </c>
      <c r="C330" s="2" t="str">
        <f t="array" ref="C330">IF($A330="","",IFERROR(INDEX('04_Property_Economics'!$C$5:$C$404,MATCH($A330,'04_Property_Economics'!$AX$5:$AX$404,0)),""))</f>
        <v/>
      </c>
      <c r="D330" s="24" t="str">
        <f t="array" ref="D330">IF($A330="","",IFERROR(INDEX('04_Property_Economics'!$H$5:$H$404,MATCH($A330,'04_Property_Economics'!$AX$5:$AX$404,0)),""))</f>
        <v/>
      </c>
      <c r="E330" s="25" t="str">
        <f t="array" ref="E330">IF($A330="","",IFERROR(INDEX('04_Property_Economics'!$I$5:$I$404,MATCH($A330,'04_Property_Economics'!$AX$5:$AX$404,0)),""))</f>
        <v/>
      </c>
      <c r="F330" s="25" t="str">
        <f t="array" ref="F330">IF($A330="","",IFERROR(INDEX('04_Property_Economics'!$J$5:$J$404,MATCH($A330,'04_Property_Economics'!$AX$5:$AX$404,0)),""))</f>
        <v/>
      </c>
      <c r="G330" s="26" t="str">
        <f t="array" ref="G330">IF($A330="","",IFERROR(INDEX('04_Property_Economics'!$AC$5:$AC$404,MATCH($A330,'04_Property_Economics'!$AX$5:$AX$404,0)),""))</f>
        <v/>
      </c>
      <c r="H330" s="24" t="str">
        <f t="array" ref="H330">IF($A330="","",IFERROR(INDEX('04_Property_Economics'!$AD$5:$AD$404,MATCH($A330,'04_Property_Economics'!$AX$5:$AX$404,0)),""))</f>
        <v/>
      </c>
      <c r="I330" s="24" t="str">
        <f t="array" ref="I330">IF($A330="","",IFERROR(INDEX('04_Property_Economics'!$AH$5:$AH$404,MATCH($A330,'04_Property_Economics'!$AX$5:$AX$404,0)),""))</f>
        <v/>
      </c>
      <c r="J330" s="24" t="str">
        <f t="array" ref="J330">IF($A330="","",IFERROR(INDEX('04_Property_Economics'!$AI$5:$AI$404,MATCH($A330,'04_Property_Economics'!$AX$5:$AX$404,0)),""))</f>
        <v/>
      </c>
      <c r="K330" s="24" t="str">
        <f t="array" ref="K330">IF($A330="","",IFERROR(INDEX('04_Property_Economics'!$AJ$5:$AJ$404,MATCH($A330,'04_Property_Economics'!$AX$5:$AX$404,0)),""))</f>
        <v/>
      </c>
      <c r="L330" s="24" t="str">
        <f t="array" ref="L330">IF($A330="","",IFERROR(INDEX('04_Property_Economics'!$AF$5:$AF$404,MATCH($A330,'04_Property_Economics'!$AX$5:$AX$404,0)),""))</f>
        <v/>
      </c>
      <c r="M330" s="24" t="str">
        <f t="array" ref="M330">IF($A330="","",IFERROR(INDEX('04_Property_Economics'!$U$5:$U$404,MATCH($A330,'04_Property_Economics'!$AX$5:$AX$404,0)),""))</f>
        <v/>
      </c>
      <c r="N330" s="24" t="str">
        <f t="array" ref="N330">IF($A330="","",IFERROR(INDEX('04_Property_Economics'!$W$5:$W$404,MATCH($A330,'04_Property_Economics'!$AX$5:$AX$404,0)),""))</f>
        <v/>
      </c>
      <c r="O330" s="24" t="str">
        <f t="shared" si="2"/>
        <v/>
      </c>
      <c r="P330" s="24" t="str">
        <f t="array" ref="P330">IF($A330="","",IFERROR(INDEX('04_Property_Economics'!$S$5:$S$404,MATCH($A330,'04_Property_Economics'!$AX$5:$AX$404,0)),""))</f>
        <v/>
      </c>
      <c r="Q330" s="24" t="str">
        <f t="array" ref="Q330">IF($A330="","",IFERROR(INDEX('04_Property_Economics'!$AQ$5:$AQ$404,MATCH($A330,'04_Property_Economics'!$AX$5:$AX$404,0)),""))</f>
        <v/>
      </c>
      <c r="R330" s="27" t="str">
        <f t="array" ref="R330">IF($A330="","",IFERROR(INDEX('04_Property_Economics'!$AR$5:$AR$404,MATCH($A330,'04_Property_Economics'!$AX$5:$AX$404,0)),""))</f>
        <v/>
      </c>
      <c r="S330" s="2" t="str">
        <f t="array" ref="S330">IF($A330="","",IFERROR(INDEX('04_Property_Economics'!$AS$5:$AS$404,MATCH($A330,'04_Property_Economics'!$AX$5:$AX$404,0)),""))</f>
        <v/>
      </c>
      <c r="T330" s="2" t="str">
        <f t="array" ref="T330">IF($A330="","",IFERROR(INDEX('04_Property_Economics'!$AZ$5:$AZ$404,MATCH($A330,'04_Property_Economics'!$AX$5:$AX$404,0)),""))</f>
        <v/>
      </c>
    </row>
    <row r="331" ht="15.75" customHeight="1">
      <c r="A331" s="2" t="str">
        <f t="shared" si="1"/>
        <v/>
      </c>
      <c r="B331" s="2" t="str">
        <f t="array" ref="B331">IF($A331="","",IFERROR(INDEX('04_Property_Economics'!$B$5:$B$404,MATCH($A331,'04_Property_Economics'!$AX$5:$AX$404,0)),""))</f>
        <v/>
      </c>
      <c r="C331" s="2" t="str">
        <f t="array" ref="C331">IF($A331="","",IFERROR(INDEX('04_Property_Economics'!$C$5:$C$404,MATCH($A331,'04_Property_Economics'!$AX$5:$AX$404,0)),""))</f>
        <v/>
      </c>
      <c r="D331" s="24" t="str">
        <f t="array" ref="D331">IF($A331="","",IFERROR(INDEX('04_Property_Economics'!$H$5:$H$404,MATCH($A331,'04_Property_Economics'!$AX$5:$AX$404,0)),""))</f>
        <v/>
      </c>
      <c r="E331" s="25" t="str">
        <f t="array" ref="E331">IF($A331="","",IFERROR(INDEX('04_Property_Economics'!$I$5:$I$404,MATCH($A331,'04_Property_Economics'!$AX$5:$AX$404,0)),""))</f>
        <v/>
      </c>
      <c r="F331" s="25" t="str">
        <f t="array" ref="F331">IF($A331="","",IFERROR(INDEX('04_Property_Economics'!$J$5:$J$404,MATCH($A331,'04_Property_Economics'!$AX$5:$AX$404,0)),""))</f>
        <v/>
      </c>
      <c r="G331" s="26" t="str">
        <f t="array" ref="G331">IF($A331="","",IFERROR(INDEX('04_Property_Economics'!$AC$5:$AC$404,MATCH($A331,'04_Property_Economics'!$AX$5:$AX$404,0)),""))</f>
        <v/>
      </c>
      <c r="H331" s="24" t="str">
        <f t="array" ref="H331">IF($A331="","",IFERROR(INDEX('04_Property_Economics'!$AD$5:$AD$404,MATCH($A331,'04_Property_Economics'!$AX$5:$AX$404,0)),""))</f>
        <v/>
      </c>
      <c r="I331" s="24" t="str">
        <f t="array" ref="I331">IF($A331="","",IFERROR(INDEX('04_Property_Economics'!$AH$5:$AH$404,MATCH($A331,'04_Property_Economics'!$AX$5:$AX$404,0)),""))</f>
        <v/>
      </c>
      <c r="J331" s="24" t="str">
        <f t="array" ref="J331">IF($A331="","",IFERROR(INDEX('04_Property_Economics'!$AI$5:$AI$404,MATCH($A331,'04_Property_Economics'!$AX$5:$AX$404,0)),""))</f>
        <v/>
      </c>
      <c r="K331" s="24" t="str">
        <f t="array" ref="K331">IF($A331="","",IFERROR(INDEX('04_Property_Economics'!$AJ$5:$AJ$404,MATCH($A331,'04_Property_Economics'!$AX$5:$AX$404,0)),""))</f>
        <v/>
      </c>
      <c r="L331" s="24" t="str">
        <f t="array" ref="L331">IF($A331="","",IFERROR(INDEX('04_Property_Economics'!$AF$5:$AF$404,MATCH($A331,'04_Property_Economics'!$AX$5:$AX$404,0)),""))</f>
        <v/>
      </c>
      <c r="M331" s="24" t="str">
        <f t="array" ref="M331">IF($A331="","",IFERROR(INDEX('04_Property_Economics'!$U$5:$U$404,MATCH($A331,'04_Property_Economics'!$AX$5:$AX$404,0)),""))</f>
        <v/>
      </c>
      <c r="N331" s="24" t="str">
        <f t="array" ref="N331">IF($A331="","",IFERROR(INDEX('04_Property_Economics'!$W$5:$W$404,MATCH($A331,'04_Property_Economics'!$AX$5:$AX$404,0)),""))</f>
        <v/>
      </c>
      <c r="O331" s="24" t="str">
        <f t="shared" si="2"/>
        <v/>
      </c>
      <c r="P331" s="24" t="str">
        <f t="array" ref="P331">IF($A331="","",IFERROR(INDEX('04_Property_Economics'!$S$5:$S$404,MATCH($A331,'04_Property_Economics'!$AX$5:$AX$404,0)),""))</f>
        <v/>
      </c>
      <c r="Q331" s="24" t="str">
        <f t="array" ref="Q331">IF($A331="","",IFERROR(INDEX('04_Property_Economics'!$AQ$5:$AQ$404,MATCH($A331,'04_Property_Economics'!$AX$5:$AX$404,0)),""))</f>
        <v/>
      </c>
      <c r="R331" s="27" t="str">
        <f t="array" ref="R331">IF($A331="","",IFERROR(INDEX('04_Property_Economics'!$AR$5:$AR$404,MATCH($A331,'04_Property_Economics'!$AX$5:$AX$404,0)),""))</f>
        <v/>
      </c>
      <c r="S331" s="2" t="str">
        <f t="array" ref="S331">IF($A331="","",IFERROR(INDEX('04_Property_Economics'!$AS$5:$AS$404,MATCH($A331,'04_Property_Economics'!$AX$5:$AX$404,0)),""))</f>
        <v/>
      </c>
      <c r="T331" s="2" t="str">
        <f t="array" ref="T331">IF($A331="","",IFERROR(INDEX('04_Property_Economics'!$AZ$5:$AZ$404,MATCH($A331,'04_Property_Economics'!$AX$5:$AX$404,0)),""))</f>
        <v/>
      </c>
    </row>
    <row r="332" ht="15.75" customHeight="1">
      <c r="A332" s="2" t="str">
        <f t="shared" si="1"/>
        <v/>
      </c>
      <c r="B332" s="2" t="str">
        <f t="array" ref="B332">IF($A332="","",IFERROR(INDEX('04_Property_Economics'!$B$5:$B$404,MATCH($A332,'04_Property_Economics'!$AX$5:$AX$404,0)),""))</f>
        <v/>
      </c>
      <c r="C332" s="2" t="str">
        <f t="array" ref="C332">IF($A332="","",IFERROR(INDEX('04_Property_Economics'!$C$5:$C$404,MATCH($A332,'04_Property_Economics'!$AX$5:$AX$404,0)),""))</f>
        <v/>
      </c>
      <c r="D332" s="24" t="str">
        <f t="array" ref="D332">IF($A332="","",IFERROR(INDEX('04_Property_Economics'!$H$5:$H$404,MATCH($A332,'04_Property_Economics'!$AX$5:$AX$404,0)),""))</f>
        <v/>
      </c>
      <c r="E332" s="25" t="str">
        <f t="array" ref="E332">IF($A332="","",IFERROR(INDEX('04_Property_Economics'!$I$5:$I$404,MATCH($A332,'04_Property_Economics'!$AX$5:$AX$404,0)),""))</f>
        <v/>
      </c>
      <c r="F332" s="25" t="str">
        <f t="array" ref="F332">IF($A332="","",IFERROR(INDEX('04_Property_Economics'!$J$5:$J$404,MATCH($A332,'04_Property_Economics'!$AX$5:$AX$404,0)),""))</f>
        <v/>
      </c>
      <c r="G332" s="26" t="str">
        <f t="array" ref="G332">IF($A332="","",IFERROR(INDEX('04_Property_Economics'!$AC$5:$AC$404,MATCH($A332,'04_Property_Economics'!$AX$5:$AX$404,0)),""))</f>
        <v/>
      </c>
      <c r="H332" s="24" t="str">
        <f t="array" ref="H332">IF($A332="","",IFERROR(INDEX('04_Property_Economics'!$AD$5:$AD$404,MATCH($A332,'04_Property_Economics'!$AX$5:$AX$404,0)),""))</f>
        <v/>
      </c>
      <c r="I332" s="24" t="str">
        <f t="array" ref="I332">IF($A332="","",IFERROR(INDEX('04_Property_Economics'!$AH$5:$AH$404,MATCH($A332,'04_Property_Economics'!$AX$5:$AX$404,0)),""))</f>
        <v/>
      </c>
      <c r="J332" s="24" t="str">
        <f t="array" ref="J332">IF($A332="","",IFERROR(INDEX('04_Property_Economics'!$AI$5:$AI$404,MATCH($A332,'04_Property_Economics'!$AX$5:$AX$404,0)),""))</f>
        <v/>
      </c>
      <c r="K332" s="24" t="str">
        <f t="array" ref="K332">IF($A332="","",IFERROR(INDEX('04_Property_Economics'!$AJ$5:$AJ$404,MATCH($A332,'04_Property_Economics'!$AX$5:$AX$404,0)),""))</f>
        <v/>
      </c>
      <c r="L332" s="24" t="str">
        <f t="array" ref="L332">IF($A332="","",IFERROR(INDEX('04_Property_Economics'!$AF$5:$AF$404,MATCH($A332,'04_Property_Economics'!$AX$5:$AX$404,0)),""))</f>
        <v/>
      </c>
      <c r="M332" s="24" t="str">
        <f t="array" ref="M332">IF($A332="","",IFERROR(INDEX('04_Property_Economics'!$U$5:$U$404,MATCH($A332,'04_Property_Economics'!$AX$5:$AX$404,0)),""))</f>
        <v/>
      </c>
      <c r="N332" s="24" t="str">
        <f t="array" ref="N332">IF($A332="","",IFERROR(INDEX('04_Property_Economics'!$W$5:$W$404,MATCH($A332,'04_Property_Economics'!$AX$5:$AX$404,0)),""))</f>
        <v/>
      </c>
      <c r="O332" s="24" t="str">
        <f t="shared" si="2"/>
        <v/>
      </c>
      <c r="P332" s="24" t="str">
        <f t="array" ref="P332">IF($A332="","",IFERROR(INDEX('04_Property_Economics'!$S$5:$S$404,MATCH($A332,'04_Property_Economics'!$AX$5:$AX$404,0)),""))</f>
        <v/>
      </c>
      <c r="Q332" s="24" t="str">
        <f t="array" ref="Q332">IF($A332="","",IFERROR(INDEX('04_Property_Economics'!$AQ$5:$AQ$404,MATCH($A332,'04_Property_Economics'!$AX$5:$AX$404,0)),""))</f>
        <v/>
      </c>
      <c r="R332" s="27" t="str">
        <f t="array" ref="R332">IF($A332="","",IFERROR(INDEX('04_Property_Economics'!$AR$5:$AR$404,MATCH($A332,'04_Property_Economics'!$AX$5:$AX$404,0)),""))</f>
        <v/>
      </c>
      <c r="S332" s="2" t="str">
        <f t="array" ref="S332">IF($A332="","",IFERROR(INDEX('04_Property_Economics'!$AS$5:$AS$404,MATCH($A332,'04_Property_Economics'!$AX$5:$AX$404,0)),""))</f>
        <v/>
      </c>
      <c r="T332" s="2" t="str">
        <f t="array" ref="T332">IF($A332="","",IFERROR(INDEX('04_Property_Economics'!$AZ$5:$AZ$404,MATCH($A332,'04_Property_Economics'!$AX$5:$AX$404,0)),""))</f>
        <v/>
      </c>
    </row>
    <row r="333" ht="15.75" customHeight="1">
      <c r="A333" s="2" t="str">
        <f t="shared" si="1"/>
        <v/>
      </c>
      <c r="B333" s="2" t="str">
        <f t="array" ref="B333">IF($A333="","",IFERROR(INDEX('04_Property_Economics'!$B$5:$B$404,MATCH($A333,'04_Property_Economics'!$AX$5:$AX$404,0)),""))</f>
        <v/>
      </c>
      <c r="C333" s="2" t="str">
        <f t="array" ref="C333">IF($A333="","",IFERROR(INDEX('04_Property_Economics'!$C$5:$C$404,MATCH($A333,'04_Property_Economics'!$AX$5:$AX$404,0)),""))</f>
        <v/>
      </c>
      <c r="D333" s="24" t="str">
        <f t="array" ref="D333">IF($A333="","",IFERROR(INDEX('04_Property_Economics'!$H$5:$H$404,MATCH($A333,'04_Property_Economics'!$AX$5:$AX$404,0)),""))</f>
        <v/>
      </c>
      <c r="E333" s="25" t="str">
        <f t="array" ref="E333">IF($A333="","",IFERROR(INDEX('04_Property_Economics'!$I$5:$I$404,MATCH($A333,'04_Property_Economics'!$AX$5:$AX$404,0)),""))</f>
        <v/>
      </c>
      <c r="F333" s="25" t="str">
        <f t="array" ref="F333">IF($A333="","",IFERROR(INDEX('04_Property_Economics'!$J$5:$J$404,MATCH($A333,'04_Property_Economics'!$AX$5:$AX$404,0)),""))</f>
        <v/>
      </c>
      <c r="G333" s="26" t="str">
        <f t="array" ref="G333">IF($A333="","",IFERROR(INDEX('04_Property_Economics'!$AC$5:$AC$404,MATCH($A333,'04_Property_Economics'!$AX$5:$AX$404,0)),""))</f>
        <v/>
      </c>
      <c r="H333" s="24" t="str">
        <f t="array" ref="H333">IF($A333="","",IFERROR(INDEX('04_Property_Economics'!$AD$5:$AD$404,MATCH($A333,'04_Property_Economics'!$AX$5:$AX$404,0)),""))</f>
        <v/>
      </c>
      <c r="I333" s="24" t="str">
        <f t="array" ref="I333">IF($A333="","",IFERROR(INDEX('04_Property_Economics'!$AH$5:$AH$404,MATCH($A333,'04_Property_Economics'!$AX$5:$AX$404,0)),""))</f>
        <v/>
      </c>
      <c r="J333" s="24" t="str">
        <f t="array" ref="J333">IF($A333="","",IFERROR(INDEX('04_Property_Economics'!$AI$5:$AI$404,MATCH($A333,'04_Property_Economics'!$AX$5:$AX$404,0)),""))</f>
        <v/>
      </c>
      <c r="K333" s="24" t="str">
        <f t="array" ref="K333">IF($A333="","",IFERROR(INDEX('04_Property_Economics'!$AJ$5:$AJ$404,MATCH($A333,'04_Property_Economics'!$AX$5:$AX$404,0)),""))</f>
        <v/>
      </c>
      <c r="L333" s="24" t="str">
        <f t="array" ref="L333">IF($A333="","",IFERROR(INDEX('04_Property_Economics'!$AF$5:$AF$404,MATCH($A333,'04_Property_Economics'!$AX$5:$AX$404,0)),""))</f>
        <v/>
      </c>
      <c r="M333" s="24" t="str">
        <f t="array" ref="M333">IF($A333="","",IFERROR(INDEX('04_Property_Economics'!$U$5:$U$404,MATCH($A333,'04_Property_Economics'!$AX$5:$AX$404,0)),""))</f>
        <v/>
      </c>
      <c r="N333" s="24" t="str">
        <f t="array" ref="N333">IF($A333="","",IFERROR(INDEX('04_Property_Economics'!$W$5:$W$404,MATCH($A333,'04_Property_Economics'!$AX$5:$AX$404,0)),""))</f>
        <v/>
      </c>
      <c r="O333" s="24" t="str">
        <f t="shared" si="2"/>
        <v/>
      </c>
      <c r="P333" s="24" t="str">
        <f t="array" ref="P333">IF($A333="","",IFERROR(INDEX('04_Property_Economics'!$S$5:$S$404,MATCH($A333,'04_Property_Economics'!$AX$5:$AX$404,0)),""))</f>
        <v/>
      </c>
      <c r="Q333" s="24" t="str">
        <f t="array" ref="Q333">IF($A333="","",IFERROR(INDEX('04_Property_Economics'!$AQ$5:$AQ$404,MATCH($A333,'04_Property_Economics'!$AX$5:$AX$404,0)),""))</f>
        <v/>
      </c>
      <c r="R333" s="27" t="str">
        <f t="array" ref="R333">IF($A333="","",IFERROR(INDEX('04_Property_Economics'!$AR$5:$AR$404,MATCH($A333,'04_Property_Economics'!$AX$5:$AX$404,0)),""))</f>
        <v/>
      </c>
      <c r="S333" s="2" t="str">
        <f t="array" ref="S333">IF($A333="","",IFERROR(INDEX('04_Property_Economics'!$AS$5:$AS$404,MATCH($A333,'04_Property_Economics'!$AX$5:$AX$404,0)),""))</f>
        <v/>
      </c>
      <c r="T333" s="2" t="str">
        <f t="array" ref="T333">IF($A333="","",IFERROR(INDEX('04_Property_Economics'!$AZ$5:$AZ$404,MATCH($A333,'04_Property_Economics'!$AX$5:$AX$404,0)),""))</f>
        <v/>
      </c>
    </row>
    <row r="334" ht="15.75" customHeight="1">
      <c r="A334" s="2" t="str">
        <f t="shared" si="1"/>
        <v/>
      </c>
      <c r="B334" s="2" t="str">
        <f t="array" ref="B334">IF($A334="","",IFERROR(INDEX('04_Property_Economics'!$B$5:$B$404,MATCH($A334,'04_Property_Economics'!$AX$5:$AX$404,0)),""))</f>
        <v/>
      </c>
      <c r="C334" s="2" t="str">
        <f t="array" ref="C334">IF($A334="","",IFERROR(INDEX('04_Property_Economics'!$C$5:$C$404,MATCH($A334,'04_Property_Economics'!$AX$5:$AX$404,0)),""))</f>
        <v/>
      </c>
      <c r="D334" s="24" t="str">
        <f t="array" ref="D334">IF($A334="","",IFERROR(INDEX('04_Property_Economics'!$H$5:$H$404,MATCH($A334,'04_Property_Economics'!$AX$5:$AX$404,0)),""))</f>
        <v/>
      </c>
      <c r="E334" s="25" t="str">
        <f t="array" ref="E334">IF($A334="","",IFERROR(INDEX('04_Property_Economics'!$I$5:$I$404,MATCH($A334,'04_Property_Economics'!$AX$5:$AX$404,0)),""))</f>
        <v/>
      </c>
      <c r="F334" s="25" t="str">
        <f t="array" ref="F334">IF($A334="","",IFERROR(INDEX('04_Property_Economics'!$J$5:$J$404,MATCH($A334,'04_Property_Economics'!$AX$5:$AX$404,0)),""))</f>
        <v/>
      </c>
      <c r="G334" s="26" t="str">
        <f t="array" ref="G334">IF($A334="","",IFERROR(INDEX('04_Property_Economics'!$AC$5:$AC$404,MATCH($A334,'04_Property_Economics'!$AX$5:$AX$404,0)),""))</f>
        <v/>
      </c>
      <c r="H334" s="24" t="str">
        <f t="array" ref="H334">IF($A334="","",IFERROR(INDEX('04_Property_Economics'!$AD$5:$AD$404,MATCH($A334,'04_Property_Economics'!$AX$5:$AX$404,0)),""))</f>
        <v/>
      </c>
      <c r="I334" s="24" t="str">
        <f t="array" ref="I334">IF($A334="","",IFERROR(INDEX('04_Property_Economics'!$AH$5:$AH$404,MATCH($A334,'04_Property_Economics'!$AX$5:$AX$404,0)),""))</f>
        <v/>
      </c>
      <c r="J334" s="24" t="str">
        <f t="array" ref="J334">IF($A334="","",IFERROR(INDEX('04_Property_Economics'!$AI$5:$AI$404,MATCH($A334,'04_Property_Economics'!$AX$5:$AX$404,0)),""))</f>
        <v/>
      </c>
      <c r="K334" s="24" t="str">
        <f t="array" ref="K334">IF($A334="","",IFERROR(INDEX('04_Property_Economics'!$AJ$5:$AJ$404,MATCH($A334,'04_Property_Economics'!$AX$5:$AX$404,0)),""))</f>
        <v/>
      </c>
      <c r="L334" s="24" t="str">
        <f t="array" ref="L334">IF($A334="","",IFERROR(INDEX('04_Property_Economics'!$AF$5:$AF$404,MATCH($A334,'04_Property_Economics'!$AX$5:$AX$404,0)),""))</f>
        <v/>
      </c>
      <c r="M334" s="24" t="str">
        <f t="array" ref="M334">IF($A334="","",IFERROR(INDEX('04_Property_Economics'!$U$5:$U$404,MATCH($A334,'04_Property_Economics'!$AX$5:$AX$404,0)),""))</f>
        <v/>
      </c>
      <c r="N334" s="24" t="str">
        <f t="array" ref="N334">IF($A334="","",IFERROR(INDEX('04_Property_Economics'!$W$5:$W$404,MATCH($A334,'04_Property_Economics'!$AX$5:$AX$404,0)),""))</f>
        <v/>
      </c>
      <c r="O334" s="24" t="str">
        <f t="shared" si="2"/>
        <v/>
      </c>
      <c r="P334" s="24" t="str">
        <f t="array" ref="P334">IF($A334="","",IFERROR(INDEX('04_Property_Economics'!$S$5:$S$404,MATCH($A334,'04_Property_Economics'!$AX$5:$AX$404,0)),""))</f>
        <v/>
      </c>
      <c r="Q334" s="24" t="str">
        <f t="array" ref="Q334">IF($A334="","",IFERROR(INDEX('04_Property_Economics'!$AQ$5:$AQ$404,MATCH($A334,'04_Property_Economics'!$AX$5:$AX$404,0)),""))</f>
        <v/>
      </c>
      <c r="R334" s="27" t="str">
        <f t="array" ref="R334">IF($A334="","",IFERROR(INDEX('04_Property_Economics'!$AR$5:$AR$404,MATCH($A334,'04_Property_Economics'!$AX$5:$AX$404,0)),""))</f>
        <v/>
      </c>
      <c r="S334" s="2" t="str">
        <f t="array" ref="S334">IF($A334="","",IFERROR(INDEX('04_Property_Economics'!$AS$5:$AS$404,MATCH($A334,'04_Property_Economics'!$AX$5:$AX$404,0)),""))</f>
        <v/>
      </c>
      <c r="T334" s="2" t="str">
        <f t="array" ref="T334">IF($A334="","",IFERROR(INDEX('04_Property_Economics'!$AZ$5:$AZ$404,MATCH($A334,'04_Property_Economics'!$AX$5:$AX$404,0)),""))</f>
        <v/>
      </c>
    </row>
    <row r="335" ht="15.75" customHeight="1">
      <c r="A335" s="2" t="str">
        <f t="shared" si="1"/>
        <v/>
      </c>
      <c r="B335" s="2" t="str">
        <f t="array" ref="B335">IF($A335="","",IFERROR(INDEX('04_Property_Economics'!$B$5:$B$404,MATCH($A335,'04_Property_Economics'!$AX$5:$AX$404,0)),""))</f>
        <v/>
      </c>
      <c r="C335" s="2" t="str">
        <f t="array" ref="C335">IF($A335="","",IFERROR(INDEX('04_Property_Economics'!$C$5:$C$404,MATCH($A335,'04_Property_Economics'!$AX$5:$AX$404,0)),""))</f>
        <v/>
      </c>
      <c r="D335" s="24" t="str">
        <f t="array" ref="D335">IF($A335="","",IFERROR(INDEX('04_Property_Economics'!$H$5:$H$404,MATCH($A335,'04_Property_Economics'!$AX$5:$AX$404,0)),""))</f>
        <v/>
      </c>
      <c r="E335" s="25" t="str">
        <f t="array" ref="E335">IF($A335="","",IFERROR(INDEX('04_Property_Economics'!$I$5:$I$404,MATCH($A335,'04_Property_Economics'!$AX$5:$AX$404,0)),""))</f>
        <v/>
      </c>
      <c r="F335" s="25" t="str">
        <f t="array" ref="F335">IF($A335="","",IFERROR(INDEX('04_Property_Economics'!$J$5:$J$404,MATCH($A335,'04_Property_Economics'!$AX$5:$AX$404,0)),""))</f>
        <v/>
      </c>
      <c r="G335" s="26" t="str">
        <f t="array" ref="G335">IF($A335="","",IFERROR(INDEX('04_Property_Economics'!$AC$5:$AC$404,MATCH($A335,'04_Property_Economics'!$AX$5:$AX$404,0)),""))</f>
        <v/>
      </c>
      <c r="H335" s="24" t="str">
        <f t="array" ref="H335">IF($A335="","",IFERROR(INDEX('04_Property_Economics'!$AD$5:$AD$404,MATCH($A335,'04_Property_Economics'!$AX$5:$AX$404,0)),""))</f>
        <v/>
      </c>
      <c r="I335" s="24" t="str">
        <f t="array" ref="I335">IF($A335="","",IFERROR(INDEX('04_Property_Economics'!$AH$5:$AH$404,MATCH($A335,'04_Property_Economics'!$AX$5:$AX$404,0)),""))</f>
        <v/>
      </c>
      <c r="J335" s="24" t="str">
        <f t="array" ref="J335">IF($A335="","",IFERROR(INDEX('04_Property_Economics'!$AI$5:$AI$404,MATCH($A335,'04_Property_Economics'!$AX$5:$AX$404,0)),""))</f>
        <v/>
      </c>
      <c r="K335" s="24" t="str">
        <f t="array" ref="K335">IF($A335="","",IFERROR(INDEX('04_Property_Economics'!$AJ$5:$AJ$404,MATCH($A335,'04_Property_Economics'!$AX$5:$AX$404,0)),""))</f>
        <v/>
      </c>
      <c r="L335" s="24" t="str">
        <f t="array" ref="L335">IF($A335="","",IFERROR(INDEX('04_Property_Economics'!$AF$5:$AF$404,MATCH($A335,'04_Property_Economics'!$AX$5:$AX$404,0)),""))</f>
        <v/>
      </c>
      <c r="M335" s="24" t="str">
        <f t="array" ref="M335">IF($A335="","",IFERROR(INDEX('04_Property_Economics'!$U$5:$U$404,MATCH($A335,'04_Property_Economics'!$AX$5:$AX$404,0)),""))</f>
        <v/>
      </c>
      <c r="N335" s="24" t="str">
        <f t="array" ref="N335">IF($A335="","",IFERROR(INDEX('04_Property_Economics'!$W$5:$W$404,MATCH($A335,'04_Property_Economics'!$AX$5:$AX$404,0)),""))</f>
        <v/>
      </c>
      <c r="O335" s="24" t="str">
        <f t="shared" si="2"/>
        <v/>
      </c>
      <c r="P335" s="24" t="str">
        <f t="array" ref="P335">IF($A335="","",IFERROR(INDEX('04_Property_Economics'!$S$5:$S$404,MATCH($A335,'04_Property_Economics'!$AX$5:$AX$404,0)),""))</f>
        <v/>
      </c>
      <c r="Q335" s="24" t="str">
        <f t="array" ref="Q335">IF($A335="","",IFERROR(INDEX('04_Property_Economics'!$AQ$5:$AQ$404,MATCH($A335,'04_Property_Economics'!$AX$5:$AX$404,0)),""))</f>
        <v/>
      </c>
      <c r="R335" s="27" t="str">
        <f t="array" ref="R335">IF($A335="","",IFERROR(INDEX('04_Property_Economics'!$AR$5:$AR$404,MATCH($A335,'04_Property_Economics'!$AX$5:$AX$404,0)),""))</f>
        <v/>
      </c>
      <c r="S335" s="2" t="str">
        <f t="array" ref="S335">IF($A335="","",IFERROR(INDEX('04_Property_Economics'!$AS$5:$AS$404,MATCH($A335,'04_Property_Economics'!$AX$5:$AX$404,0)),""))</f>
        <v/>
      </c>
      <c r="T335" s="2" t="str">
        <f t="array" ref="T335">IF($A335="","",IFERROR(INDEX('04_Property_Economics'!$AZ$5:$AZ$404,MATCH($A335,'04_Property_Economics'!$AX$5:$AX$404,0)),""))</f>
        <v/>
      </c>
    </row>
    <row r="336" ht="15.75" customHeight="1">
      <c r="A336" s="2" t="str">
        <f t="shared" si="1"/>
        <v/>
      </c>
      <c r="B336" s="2" t="str">
        <f t="array" ref="B336">IF($A336="","",IFERROR(INDEX('04_Property_Economics'!$B$5:$B$404,MATCH($A336,'04_Property_Economics'!$AX$5:$AX$404,0)),""))</f>
        <v/>
      </c>
      <c r="C336" s="2" t="str">
        <f t="array" ref="C336">IF($A336="","",IFERROR(INDEX('04_Property_Economics'!$C$5:$C$404,MATCH($A336,'04_Property_Economics'!$AX$5:$AX$404,0)),""))</f>
        <v/>
      </c>
      <c r="D336" s="24" t="str">
        <f t="array" ref="D336">IF($A336="","",IFERROR(INDEX('04_Property_Economics'!$H$5:$H$404,MATCH($A336,'04_Property_Economics'!$AX$5:$AX$404,0)),""))</f>
        <v/>
      </c>
      <c r="E336" s="25" t="str">
        <f t="array" ref="E336">IF($A336="","",IFERROR(INDEX('04_Property_Economics'!$I$5:$I$404,MATCH($A336,'04_Property_Economics'!$AX$5:$AX$404,0)),""))</f>
        <v/>
      </c>
      <c r="F336" s="25" t="str">
        <f t="array" ref="F336">IF($A336="","",IFERROR(INDEX('04_Property_Economics'!$J$5:$J$404,MATCH($A336,'04_Property_Economics'!$AX$5:$AX$404,0)),""))</f>
        <v/>
      </c>
      <c r="G336" s="26" t="str">
        <f t="array" ref="G336">IF($A336="","",IFERROR(INDEX('04_Property_Economics'!$AC$5:$AC$404,MATCH($A336,'04_Property_Economics'!$AX$5:$AX$404,0)),""))</f>
        <v/>
      </c>
      <c r="H336" s="24" t="str">
        <f t="array" ref="H336">IF($A336="","",IFERROR(INDEX('04_Property_Economics'!$AD$5:$AD$404,MATCH($A336,'04_Property_Economics'!$AX$5:$AX$404,0)),""))</f>
        <v/>
      </c>
      <c r="I336" s="24" t="str">
        <f t="array" ref="I336">IF($A336="","",IFERROR(INDEX('04_Property_Economics'!$AH$5:$AH$404,MATCH($A336,'04_Property_Economics'!$AX$5:$AX$404,0)),""))</f>
        <v/>
      </c>
      <c r="J336" s="24" t="str">
        <f t="array" ref="J336">IF($A336="","",IFERROR(INDEX('04_Property_Economics'!$AI$5:$AI$404,MATCH($A336,'04_Property_Economics'!$AX$5:$AX$404,0)),""))</f>
        <v/>
      </c>
      <c r="K336" s="24" t="str">
        <f t="array" ref="K336">IF($A336="","",IFERROR(INDEX('04_Property_Economics'!$AJ$5:$AJ$404,MATCH($A336,'04_Property_Economics'!$AX$5:$AX$404,0)),""))</f>
        <v/>
      </c>
      <c r="L336" s="24" t="str">
        <f t="array" ref="L336">IF($A336="","",IFERROR(INDEX('04_Property_Economics'!$AF$5:$AF$404,MATCH($A336,'04_Property_Economics'!$AX$5:$AX$404,0)),""))</f>
        <v/>
      </c>
      <c r="M336" s="24" t="str">
        <f t="array" ref="M336">IF($A336="","",IFERROR(INDEX('04_Property_Economics'!$U$5:$U$404,MATCH($A336,'04_Property_Economics'!$AX$5:$AX$404,0)),""))</f>
        <v/>
      </c>
      <c r="N336" s="24" t="str">
        <f t="array" ref="N336">IF($A336="","",IFERROR(INDEX('04_Property_Economics'!$W$5:$W$404,MATCH($A336,'04_Property_Economics'!$AX$5:$AX$404,0)),""))</f>
        <v/>
      </c>
      <c r="O336" s="24" t="str">
        <f t="shared" si="2"/>
        <v/>
      </c>
      <c r="P336" s="24" t="str">
        <f t="array" ref="P336">IF($A336="","",IFERROR(INDEX('04_Property_Economics'!$S$5:$S$404,MATCH($A336,'04_Property_Economics'!$AX$5:$AX$404,0)),""))</f>
        <v/>
      </c>
      <c r="Q336" s="24" t="str">
        <f t="array" ref="Q336">IF($A336="","",IFERROR(INDEX('04_Property_Economics'!$AQ$5:$AQ$404,MATCH($A336,'04_Property_Economics'!$AX$5:$AX$404,0)),""))</f>
        <v/>
      </c>
      <c r="R336" s="27" t="str">
        <f t="array" ref="R336">IF($A336="","",IFERROR(INDEX('04_Property_Economics'!$AR$5:$AR$404,MATCH($A336,'04_Property_Economics'!$AX$5:$AX$404,0)),""))</f>
        <v/>
      </c>
      <c r="S336" s="2" t="str">
        <f t="array" ref="S336">IF($A336="","",IFERROR(INDEX('04_Property_Economics'!$AS$5:$AS$404,MATCH($A336,'04_Property_Economics'!$AX$5:$AX$404,0)),""))</f>
        <v/>
      </c>
      <c r="T336" s="2" t="str">
        <f t="array" ref="T336">IF($A336="","",IFERROR(INDEX('04_Property_Economics'!$AZ$5:$AZ$404,MATCH($A336,'04_Property_Economics'!$AX$5:$AX$404,0)),""))</f>
        <v/>
      </c>
    </row>
    <row r="337" ht="15.75" customHeight="1">
      <c r="A337" s="2" t="str">
        <f t="shared" si="1"/>
        <v/>
      </c>
      <c r="B337" s="2" t="str">
        <f t="array" ref="B337">IF($A337="","",IFERROR(INDEX('04_Property_Economics'!$B$5:$B$404,MATCH($A337,'04_Property_Economics'!$AX$5:$AX$404,0)),""))</f>
        <v/>
      </c>
      <c r="C337" s="2" t="str">
        <f t="array" ref="C337">IF($A337="","",IFERROR(INDEX('04_Property_Economics'!$C$5:$C$404,MATCH($A337,'04_Property_Economics'!$AX$5:$AX$404,0)),""))</f>
        <v/>
      </c>
      <c r="D337" s="24" t="str">
        <f t="array" ref="D337">IF($A337="","",IFERROR(INDEX('04_Property_Economics'!$H$5:$H$404,MATCH($A337,'04_Property_Economics'!$AX$5:$AX$404,0)),""))</f>
        <v/>
      </c>
      <c r="E337" s="25" t="str">
        <f t="array" ref="E337">IF($A337="","",IFERROR(INDEX('04_Property_Economics'!$I$5:$I$404,MATCH($A337,'04_Property_Economics'!$AX$5:$AX$404,0)),""))</f>
        <v/>
      </c>
      <c r="F337" s="25" t="str">
        <f t="array" ref="F337">IF($A337="","",IFERROR(INDEX('04_Property_Economics'!$J$5:$J$404,MATCH($A337,'04_Property_Economics'!$AX$5:$AX$404,0)),""))</f>
        <v/>
      </c>
      <c r="G337" s="26" t="str">
        <f t="array" ref="G337">IF($A337="","",IFERROR(INDEX('04_Property_Economics'!$AC$5:$AC$404,MATCH($A337,'04_Property_Economics'!$AX$5:$AX$404,0)),""))</f>
        <v/>
      </c>
      <c r="H337" s="24" t="str">
        <f t="array" ref="H337">IF($A337="","",IFERROR(INDEX('04_Property_Economics'!$AD$5:$AD$404,MATCH($A337,'04_Property_Economics'!$AX$5:$AX$404,0)),""))</f>
        <v/>
      </c>
      <c r="I337" s="24" t="str">
        <f t="array" ref="I337">IF($A337="","",IFERROR(INDEX('04_Property_Economics'!$AH$5:$AH$404,MATCH($A337,'04_Property_Economics'!$AX$5:$AX$404,0)),""))</f>
        <v/>
      </c>
      <c r="J337" s="24" t="str">
        <f t="array" ref="J337">IF($A337="","",IFERROR(INDEX('04_Property_Economics'!$AI$5:$AI$404,MATCH($A337,'04_Property_Economics'!$AX$5:$AX$404,0)),""))</f>
        <v/>
      </c>
      <c r="K337" s="24" t="str">
        <f t="array" ref="K337">IF($A337="","",IFERROR(INDEX('04_Property_Economics'!$AJ$5:$AJ$404,MATCH($A337,'04_Property_Economics'!$AX$5:$AX$404,0)),""))</f>
        <v/>
      </c>
      <c r="L337" s="24" t="str">
        <f t="array" ref="L337">IF($A337="","",IFERROR(INDEX('04_Property_Economics'!$AF$5:$AF$404,MATCH($A337,'04_Property_Economics'!$AX$5:$AX$404,0)),""))</f>
        <v/>
      </c>
      <c r="M337" s="24" t="str">
        <f t="array" ref="M337">IF($A337="","",IFERROR(INDEX('04_Property_Economics'!$U$5:$U$404,MATCH($A337,'04_Property_Economics'!$AX$5:$AX$404,0)),""))</f>
        <v/>
      </c>
      <c r="N337" s="24" t="str">
        <f t="array" ref="N337">IF($A337="","",IFERROR(INDEX('04_Property_Economics'!$W$5:$W$404,MATCH($A337,'04_Property_Economics'!$AX$5:$AX$404,0)),""))</f>
        <v/>
      </c>
      <c r="O337" s="24" t="str">
        <f t="shared" si="2"/>
        <v/>
      </c>
      <c r="P337" s="24" t="str">
        <f t="array" ref="P337">IF($A337="","",IFERROR(INDEX('04_Property_Economics'!$S$5:$S$404,MATCH($A337,'04_Property_Economics'!$AX$5:$AX$404,0)),""))</f>
        <v/>
      </c>
      <c r="Q337" s="24" t="str">
        <f t="array" ref="Q337">IF($A337="","",IFERROR(INDEX('04_Property_Economics'!$AQ$5:$AQ$404,MATCH($A337,'04_Property_Economics'!$AX$5:$AX$404,0)),""))</f>
        <v/>
      </c>
      <c r="R337" s="27" t="str">
        <f t="array" ref="R337">IF($A337="","",IFERROR(INDEX('04_Property_Economics'!$AR$5:$AR$404,MATCH($A337,'04_Property_Economics'!$AX$5:$AX$404,0)),""))</f>
        <v/>
      </c>
      <c r="S337" s="2" t="str">
        <f t="array" ref="S337">IF($A337="","",IFERROR(INDEX('04_Property_Economics'!$AS$5:$AS$404,MATCH($A337,'04_Property_Economics'!$AX$5:$AX$404,0)),""))</f>
        <v/>
      </c>
      <c r="T337" s="2" t="str">
        <f t="array" ref="T337">IF($A337="","",IFERROR(INDEX('04_Property_Economics'!$AZ$5:$AZ$404,MATCH($A337,'04_Property_Economics'!$AX$5:$AX$404,0)),""))</f>
        <v/>
      </c>
    </row>
    <row r="338" ht="15.75" customHeight="1">
      <c r="A338" s="2" t="str">
        <f t="shared" si="1"/>
        <v/>
      </c>
      <c r="B338" s="2" t="str">
        <f t="array" ref="B338">IF($A338="","",IFERROR(INDEX('04_Property_Economics'!$B$5:$B$404,MATCH($A338,'04_Property_Economics'!$AX$5:$AX$404,0)),""))</f>
        <v/>
      </c>
      <c r="C338" s="2" t="str">
        <f t="array" ref="C338">IF($A338="","",IFERROR(INDEX('04_Property_Economics'!$C$5:$C$404,MATCH($A338,'04_Property_Economics'!$AX$5:$AX$404,0)),""))</f>
        <v/>
      </c>
      <c r="D338" s="24" t="str">
        <f t="array" ref="D338">IF($A338="","",IFERROR(INDEX('04_Property_Economics'!$H$5:$H$404,MATCH($A338,'04_Property_Economics'!$AX$5:$AX$404,0)),""))</f>
        <v/>
      </c>
      <c r="E338" s="25" t="str">
        <f t="array" ref="E338">IF($A338="","",IFERROR(INDEX('04_Property_Economics'!$I$5:$I$404,MATCH($A338,'04_Property_Economics'!$AX$5:$AX$404,0)),""))</f>
        <v/>
      </c>
      <c r="F338" s="25" t="str">
        <f t="array" ref="F338">IF($A338="","",IFERROR(INDEX('04_Property_Economics'!$J$5:$J$404,MATCH($A338,'04_Property_Economics'!$AX$5:$AX$404,0)),""))</f>
        <v/>
      </c>
      <c r="G338" s="26" t="str">
        <f t="array" ref="G338">IF($A338="","",IFERROR(INDEX('04_Property_Economics'!$AC$5:$AC$404,MATCH($A338,'04_Property_Economics'!$AX$5:$AX$404,0)),""))</f>
        <v/>
      </c>
      <c r="H338" s="24" t="str">
        <f t="array" ref="H338">IF($A338="","",IFERROR(INDEX('04_Property_Economics'!$AD$5:$AD$404,MATCH($A338,'04_Property_Economics'!$AX$5:$AX$404,0)),""))</f>
        <v/>
      </c>
      <c r="I338" s="24" t="str">
        <f t="array" ref="I338">IF($A338="","",IFERROR(INDEX('04_Property_Economics'!$AH$5:$AH$404,MATCH($A338,'04_Property_Economics'!$AX$5:$AX$404,0)),""))</f>
        <v/>
      </c>
      <c r="J338" s="24" t="str">
        <f t="array" ref="J338">IF($A338="","",IFERROR(INDEX('04_Property_Economics'!$AI$5:$AI$404,MATCH($A338,'04_Property_Economics'!$AX$5:$AX$404,0)),""))</f>
        <v/>
      </c>
      <c r="K338" s="24" t="str">
        <f t="array" ref="K338">IF($A338="","",IFERROR(INDEX('04_Property_Economics'!$AJ$5:$AJ$404,MATCH($A338,'04_Property_Economics'!$AX$5:$AX$404,0)),""))</f>
        <v/>
      </c>
      <c r="L338" s="24" t="str">
        <f t="array" ref="L338">IF($A338="","",IFERROR(INDEX('04_Property_Economics'!$AF$5:$AF$404,MATCH($A338,'04_Property_Economics'!$AX$5:$AX$404,0)),""))</f>
        <v/>
      </c>
      <c r="M338" s="24" t="str">
        <f t="array" ref="M338">IF($A338="","",IFERROR(INDEX('04_Property_Economics'!$U$5:$U$404,MATCH($A338,'04_Property_Economics'!$AX$5:$AX$404,0)),""))</f>
        <v/>
      </c>
      <c r="N338" s="24" t="str">
        <f t="array" ref="N338">IF($A338="","",IFERROR(INDEX('04_Property_Economics'!$W$5:$W$404,MATCH($A338,'04_Property_Economics'!$AX$5:$AX$404,0)),""))</f>
        <v/>
      </c>
      <c r="O338" s="24" t="str">
        <f t="shared" si="2"/>
        <v/>
      </c>
      <c r="P338" s="24" t="str">
        <f t="array" ref="P338">IF($A338="","",IFERROR(INDEX('04_Property_Economics'!$S$5:$S$404,MATCH($A338,'04_Property_Economics'!$AX$5:$AX$404,0)),""))</f>
        <v/>
      </c>
      <c r="Q338" s="24" t="str">
        <f t="array" ref="Q338">IF($A338="","",IFERROR(INDEX('04_Property_Economics'!$AQ$5:$AQ$404,MATCH($A338,'04_Property_Economics'!$AX$5:$AX$404,0)),""))</f>
        <v/>
      </c>
      <c r="R338" s="27" t="str">
        <f t="array" ref="R338">IF($A338="","",IFERROR(INDEX('04_Property_Economics'!$AR$5:$AR$404,MATCH($A338,'04_Property_Economics'!$AX$5:$AX$404,0)),""))</f>
        <v/>
      </c>
      <c r="S338" s="2" t="str">
        <f t="array" ref="S338">IF($A338="","",IFERROR(INDEX('04_Property_Economics'!$AS$5:$AS$404,MATCH($A338,'04_Property_Economics'!$AX$5:$AX$404,0)),""))</f>
        <v/>
      </c>
      <c r="T338" s="2" t="str">
        <f t="array" ref="T338">IF($A338="","",IFERROR(INDEX('04_Property_Economics'!$AZ$5:$AZ$404,MATCH($A338,'04_Property_Economics'!$AX$5:$AX$404,0)),""))</f>
        <v/>
      </c>
    </row>
    <row r="339" ht="15.75" customHeight="1">
      <c r="A339" s="2" t="str">
        <f t="shared" si="1"/>
        <v/>
      </c>
      <c r="B339" s="2" t="str">
        <f t="array" ref="B339">IF($A339="","",IFERROR(INDEX('04_Property_Economics'!$B$5:$B$404,MATCH($A339,'04_Property_Economics'!$AX$5:$AX$404,0)),""))</f>
        <v/>
      </c>
      <c r="C339" s="2" t="str">
        <f t="array" ref="C339">IF($A339="","",IFERROR(INDEX('04_Property_Economics'!$C$5:$C$404,MATCH($A339,'04_Property_Economics'!$AX$5:$AX$404,0)),""))</f>
        <v/>
      </c>
      <c r="D339" s="24" t="str">
        <f t="array" ref="D339">IF($A339="","",IFERROR(INDEX('04_Property_Economics'!$H$5:$H$404,MATCH($A339,'04_Property_Economics'!$AX$5:$AX$404,0)),""))</f>
        <v/>
      </c>
      <c r="E339" s="25" t="str">
        <f t="array" ref="E339">IF($A339="","",IFERROR(INDEX('04_Property_Economics'!$I$5:$I$404,MATCH($A339,'04_Property_Economics'!$AX$5:$AX$404,0)),""))</f>
        <v/>
      </c>
      <c r="F339" s="25" t="str">
        <f t="array" ref="F339">IF($A339="","",IFERROR(INDEX('04_Property_Economics'!$J$5:$J$404,MATCH($A339,'04_Property_Economics'!$AX$5:$AX$404,0)),""))</f>
        <v/>
      </c>
      <c r="G339" s="26" t="str">
        <f t="array" ref="G339">IF($A339="","",IFERROR(INDEX('04_Property_Economics'!$AC$5:$AC$404,MATCH($A339,'04_Property_Economics'!$AX$5:$AX$404,0)),""))</f>
        <v/>
      </c>
      <c r="H339" s="24" t="str">
        <f t="array" ref="H339">IF($A339="","",IFERROR(INDEX('04_Property_Economics'!$AD$5:$AD$404,MATCH($A339,'04_Property_Economics'!$AX$5:$AX$404,0)),""))</f>
        <v/>
      </c>
      <c r="I339" s="24" t="str">
        <f t="array" ref="I339">IF($A339="","",IFERROR(INDEX('04_Property_Economics'!$AH$5:$AH$404,MATCH($A339,'04_Property_Economics'!$AX$5:$AX$404,0)),""))</f>
        <v/>
      </c>
      <c r="J339" s="24" t="str">
        <f t="array" ref="J339">IF($A339="","",IFERROR(INDEX('04_Property_Economics'!$AI$5:$AI$404,MATCH($A339,'04_Property_Economics'!$AX$5:$AX$404,0)),""))</f>
        <v/>
      </c>
      <c r="K339" s="24" t="str">
        <f t="array" ref="K339">IF($A339="","",IFERROR(INDEX('04_Property_Economics'!$AJ$5:$AJ$404,MATCH($A339,'04_Property_Economics'!$AX$5:$AX$404,0)),""))</f>
        <v/>
      </c>
      <c r="L339" s="24" t="str">
        <f t="array" ref="L339">IF($A339="","",IFERROR(INDEX('04_Property_Economics'!$AF$5:$AF$404,MATCH($A339,'04_Property_Economics'!$AX$5:$AX$404,0)),""))</f>
        <v/>
      </c>
      <c r="M339" s="24" t="str">
        <f t="array" ref="M339">IF($A339="","",IFERROR(INDEX('04_Property_Economics'!$U$5:$U$404,MATCH($A339,'04_Property_Economics'!$AX$5:$AX$404,0)),""))</f>
        <v/>
      </c>
      <c r="N339" s="24" t="str">
        <f t="array" ref="N339">IF($A339="","",IFERROR(INDEX('04_Property_Economics'!$W$5:$W$404,MATCH($A339,'04_Property_Economics'!$AX$5:$AX$404,0)),""))</f>
        <v/>
      </c>
      <c r="O339" s="24" t="str">
        <f t="shared" si="2"/>
        <v/>
      </c>
      <c r="P339" s="24" t="str">
        <f t="array" ref="P339">IF($A339="","",IFERROR(INDEX('04_Property_Economics'!$S$5:$S$404,MATCH($A339,'04_Property_Economics'!$AX$5:$AX$404,0)),""))</f>
        <v/>
      </c>
      <c r="Q339" s="24" t="str">
        <f t="array" ref="Q339">IF($A339="","",IFERROR(INDEX('04_Property_Economics'!$AQ$5:$AQ$404,MATCH($A339,'04_Property_Economics'!$AX$5:$AX$404,0)),""))</f>
        <v/>
      </c>
      <c r="R339" s="27" t="str">
        <f t="array" ref="R339">IF($A339="","",IFERROR(INDEX('04_Property_Economics'!$AR$5:$AR$404,MATCH($A339,'04_Property_Economics'!$AX$5:$AX$404,0)),""))</f>
        <v/>
      </c>
      <c r="S339" s="2" t="str">
        <f t="array" ref="S339">IF($A339="","",IFERROR(INDEX('04_Property_Economics'!$AS$5:$AS$404,MATCH($A339,'04_Property_Economics'!$AX$5:$AX$404,0)),""))</f>
        <v/>
      </c>
      <c r="T339" s="2" t="str">
        <f t="array" ref="T339">IF($A339="","",IFERROR(INDEX('04_Property_Economics'!$AZ$5:$AZ$404,MATCH($A339,'04_Property_Economics'!$AX$5:$AX$404,0)),""))</f>
        <v/>
      </c>
    </row>
    <row r="340" ht="15.75" customHeight="1">
      <c r="A340" s="2" t="str">
        <f t="shared" si="1"/>
        <v/>
      </c>
      <c r="B340" s="2" t="str">
        <f t="array" ref="B340">IF($A340="","",IFERROR(INDEX('04_Property_Economics'!$B$5:$B$404,MATCH($A340,'04_Property_Economics'!$AX$5:$AX$404,0)),""))</f>
        <v/>
      </c>
      <c r="C340" s="2" t="str">
        <f t="array" ref="C340">IF($A340="","",IFERROR(INDEX('04_Property_Economics'!$C$5:$C$404,MATCH($A340,'04_Property_Economics'!$AX$5:$AX$404,0)),""))</f>
        <v/>
      </c>
      <c r="D340" s="24" t="str">
        <f t="array" ref="D340">IF($A340="","",IFERROR(INDEX('04_Property_Economics'!$H$5:$H$404,MATCH($A340,'04_Property_Economics'!$AX$5:$AX$404,0)),""))</f>
        <v/>
      </c>
      <c r="E340" s="25" t="str">
        <f t="array" ref="E340">IF($A340="","",IFERROR(INDEX('04_Property_Economics'!$I$5:$I$404,MATCH($A340,'04_Property_Economics'!$AX$5:$AX$404,0)),""))</f>
        <v/>
      </c>
      <c r="F340" s="25" t="str">
        <f t="array" ref="F340">IF($A340="","",IFERROR(INDEX('04_Property_Economics'!$J$5:$J$404,MATCH($A340,'04_Property_Economics'!$AX$5:$AX$404,0)),""))</f>
        <v/>
      </c>
      <c r="G340" s="26" t="str">
        <f t="array" ref="G340">IF($A340="","",IFERROR(INDEX('04_Property_Economics'!$AC$5:$AC$404,MATCH($A340,'04_Property_Economics'!$AX$5:$AX$404,0)),""))</f>
        <v/>
      </c>
      <c r="H340" s="24" t="str">
        <f t="array" ref="H340">IF($A340="","",IFERROR(INDEX('04_Property_Economics'!$AD$5:$AD$404,MATCH($A340,'04_Property_Economics'!$AX$5:$AX$404,0)),""))</f>
        <v/>
      </c>
      <c r="I340" s="24" t="str">
        <f t="array" ref="I340">IF($A340="","",IFERROR(INDEX('04_Property_Economics'!$AH$5:$AH$404,MATCH($A340,'04_Property_Economics'!$AX$5:$AX$404,0)),""))</f>
        <v/>
      </c>
      <c r="J340" s="24" t="str">
        <f t="array" ref="J340">IF($A340="","",IFERROR(INDEX('04_Property_Economics'!$AI$5:$AI$404,MATCH($A340,'04_Property_Economics'!$AX$5:$AX$404,0)),""))</f>
        <v/>
      </c>
      <c r="K340" s="24" t="str">
        <f t="array" ref="K340">IF($A340="","",IFERROR(INDEX('04_Property_Economics'!$AJ$5:$AJ$404,MATCH($A340,'04_Property_Economics'!$AX$5:$AX$404,0)),""))</f>
        <v/>
      </c>
      <c r="L340" s="24" t="str">
        <f t="array" ref="L340">IF($A340="","",IFERROR(INDEX('04_Property_Economics'!$AF$5:$AF$404,MATCH($A340,'04_Property_Economics'!$AX$5:$AX$404,0)),""))</f>
        <v/>
      </c>
      <c r="M340" s="24" t="str">
        <f t="array" ref="M340">IF($A340="","",IFERROR(INDEX('04_Property_Economics'!$U$5:$U$404,MATCH($A340,'04_Property_Economics'!$AX$5:$AX$404,0)),""))</f>
        <v/>
      </c>
      <c r="N340" s="24" t="str">
        <f t="array" ref="N340">IF($A340="","",IFERROR(INDEX('04_Property_Economics'!$W$5:$W$404,MATCH($A340,'04_Property_Economics'!$AX$5:$AX$404,0)),""))</f>
        <v/>
      </c>
      <c r="O340" s="24" t="str">
        <f t="shared" si="2"/>
        <v/>
      </c>
      <c r="P340" s="24" t="str">
        <f t="array" ref="P340">IF($A340="","",IFERROR(INDEX('04_Property_Economics'!$S$5:$S$404,MATCH($A340,'04_Property_Economics'!$AX$5:$AX$404,0)),""))</f>
        <v/>
      </c>
      <c r="Q340" s="24" t="str">
        <f t="array" ref="Q340">IF($A340="","",IFERROR(INDEX('04_Property_Economics'!$AQ$5:$AQ$404,MATCH($A340,'04_Property_Economics'!$AX$5:$AX$404,0)),""))</f>
        <v/>
      </c>
      <c r="R340" s="27" t="str">
        <f t="array" ref="R340">IF($A340="","",IFERROR(INDEX('04_Property_Economics'!$AR$5:$AR$404,MATCH($A340,'04_Property_Economics'!$AX$5:$AX$404,0)),""))</f>
        <v/>
      </c>
      <c r="S340" s="2" t="str">
        <f t="array" ref="S340">IF($A340="","",IFERROR(INDEX('04_Property_Economics'!$AS$5:$AS$404,MATCH($A340,'04_Property_Economics'!$AX$5:$AX$404,0)),""))</f>
        <v/>
      </c>
      <c r="T340" s="2" t="str">
        <f t="array" ref="T340">IF($A340="","",IFERROR(INDEX('04_Property_Economics'!$AZ$5:$AZ$404,MATCH($A340,'04_Property_Economics'!$AX$5:$AX$404,0)),""))</f>
        <v/>
      </c>
    </row>
    <row r="341" ht="15.75" customHeight="1">
      <c r="A341" s="2" t="str">
        <f t="shared" si="1"/>
        <v/>
      </c>
      <c r="B341" s="2" t="str">
        <f t="array" ref="B341">IF($A341="","",IFERROR(INDEX('04_Property_Economics'!$B$5:$B$404,MATCH($A341,'04_Property_Economics'!$AX$5:$AX$404,0)),""))</f>
        <v/>
      </c>
      <c r="C341" s="2" t="str">
        <f t="array" ref="C341">IF($A341="","",IFERROR(INDEX('04_Property_Economics'!$C$5:$C$404,MATCH($A341,'04_Property_Economics'!$AX$5:$AX$404,0)),""))</f>
        <v/>
      </c>
      <c r="D341" s="24" t="str">
        <f t="array" ref="D341">IF($A341="","",IFERROR(INDEX('04_Property_Economics'!$H$5:$H$404,MATCH($A341,'04_Property_Economics'!$AX$5:$AX$404,0)),""))</f>
        <v/>
      </c>
      <c r="E341" s="25" t="str">
        <f t="array" ref="E341">IF($A341="","",IFERROR(INDEX('04_Property_Economics'!$I$5:$I$404,MATCH($A341,'04_Property_Economics'!$AX$5:$AX$404,0)),""))</f>
        <v/>
      </c>
      <c r="F341" s="25" t="str">
        <f t="array" ref="F341">IF($A341="","",IFERROR(INDEX('04_Property_Economics'!$J$5:$J$404,MATCH($A341,'04_Property_Economics'!$AX$5:$AX$404,0)),""))</f>
        <v/>
      </c>
      <c r="G341" s="26" t="str">
        <f t="array" ref="G341">IF($A341="","",IFERROR(INDEX('04_Property_Economics'!$AC$5:$AC$404,MATCH($A341,'04_Property_Economics'!$AX$5:$AX$404,0)),""))</f>
        <v/>
      </c>
      <c r="H341" s="24" t="str">
        <f t="array" ref="H341">IF($A341="","",IFERROR(INDEX('04_Property_Economics'!$AD$5:$AD$404,MATCH($A341,'04_Property_Economics'!$AX$5:$AX$404,0)),""))</f>
        <v/>
      </c>
      <c r="I341" s="24" t="str">
        <f t="array" ref="I341">IF($A341="","",IFERROR(INDEX('04_Property_Economics'!$AH$5:$AH$404,MATCH($A341,'04_Property_Economics'!$AX$5:$AX$404,0)),""))</f>
        <v/>
      </c>
      <c r="J341" s="24" t="str">
        <f t="array" ref="J341">IF($A341="","",IFERROR(INDEX('04_Property_Economics'!$AI$5:$AI$404,MATCH($A341,'04_Property_Economics'!$AX$5:$AX$404,0)),""))</f>
        <v/>
      </c>
      <c r="K341" s="24" t="str">
        <f t="array" ref="K341">IF($A341="","",IFERROR(INDEX('04_Property_Economics'!$AJ$5:$AJ$404,MATCH($A341,'04_Property_Economics'!$AX$5:$AX$404,0)),""))</f>
        <v/>
      </c>
      <c r="L341" s="24" t="str">
        <f t="array" ref="L341">IF($A341="","",IFERROR(INDEX('04_Property_Economics'!$AF$5:$AF$404,MATCH($A341,'04_Property_Economics'!$AX$5:$AX$404,0)),""))</f>
        <v/>
      </c>
      <c r="M341" s="24" t="str">
        <f t="array" ref="M341">IF($A341="","",IFERROR(INDEX('04_Property_Economics'!$U$5:$U$404,MATCH($A341,'04_Property_Economics'!$AX$5:$AX$404,0)),""))</f>
        <v/>
      </c>
      <c r="N341" s="24" t="str">
        <f t="array" ref="N341">IF($A341="","",IFERROR(INDEX('04_Property_Economics'!$W$5:$W$404,MATCH($A341,'04_Property_Economics'!$AX$5:$AX$404,0)),""))</f>
        <v/>
      </c>
      <c r="O341" s="24" t="str">
        <f t="shared" si="2"/>
        <v/>
      </c>
      <c r="P341" s="24" t="str">
        <f t="array" ref="P341">IF($A341="","",IFERROR(INDEX('04_Property_Economics'!$S$5:$S$404,MATCH($A341,'04_Property_Economics'!$AX$5:$AX$404,0)),""))</f>
        <v/>
      </c>
      <c r="Q341" s="24" t="str">
        <f t="array" ref="Q341">IF($A341="","",IFERROR(INDEX('04_Property_Economics'!$AQ$5:$AQ$404,MATCH($A341,'04_Property_Economics'!$AX$5:$AX$404,0)),""))</f>
        <v/>
      </c>
      <c r="R341" s="27" t="str">
        <f t="array" ref="R341">IF($A341="","",IFERROR(INDEX('04_Property_Economics'!$AR$5:$AR$404,MATCH($A341,'04_Property_Economics'!$AX$5:$AX$404,0)),""))</f>
        <v/>
      </c>
      <c r="S341" s="2" t="str">
        <f t="array" ref="S341">IF($A341="","",IFERROR(INDEX('04_Property_Economics'!$AS$5:$AS$404,MATCH($A341,'04_Property_Economics'!$AX$5:$AX$404,0)),""))</f>
        <v/>
      </c>
      <c r="T341" s="2" t="str">
        <f t="array" ref="T341">IF($A341="","",IFERROR(INDEX('04_Property_Economics'!$AZ$5:$AZ$404,MATCH($A341,'04_Property_Economics'!$AX$5:$AX$404,0)),""))</f>
        <v/>
      </c>
    </row>
    <row r="342" ht="15.75" customHeight="1">
      <c r="A342" s="2" t="str">
        <f t="shared" si="1"/>
        <v/>
      </c>
      <c r="B342" s="2" t="str">
        <f t="array" ref="B342">IF($A342="","",IFERROR(INDEX('04_Property_Economics'!$B$5:$B$404,MATCH($A342,'04_Property_Economics'!$AX$5:$AX$404,0)),""))</f>
        <v/>
      </c>
      <c r="C342" s="2" t="str">
        <f t="array" ref="C342">IF($A342="","",IFERROR(INDEX('04_Property_Economics'!$C$5:$C$404,MATCH($A342,'04_Property_Economics'!$AX$5:$AX$404,0)),""))</f>
        <v/>
      </c>
      <c r="D342" s="24" t="str">
        <f t="array" ref="D342">IF($A342="","",IFERROR(INDEX('04_Property_Economics'!$H$5:$H$404,MATCH($A342,'04_Property_Economics'!$AX$5:$AX$404,0)),""))</f>
        <v/>
      </c>
      <c r="E342" s="25" t="str">
        <f t="array" ref="E342">IF($A342="","",IFERROR(INDEX('04_Property_Economics'!$I$5:$I$404,MATCH($A342,'04_Property_Economics'!$AX$5:$AX$404,0)),""))</f>
        <v/>
      </c>
      <c r="F342" s="25" t="str">
        <f t="array" ref="F342">IF($A342="","",IFERROR(INDEX('04_Property_Economics'!$J$5:$J$404,MATCH($A342,'04_Property_Economics'!$AX$5:$AX$404,0)),""))</f>
        <v/>
      </c>
      <c r="G342" s="26" t="str">
        <f t="array" ref="G342">IF($A342="","",IFERROR(INDEX('04_Property_Economics'!$AC$5:$AC$404,MATCH($A342,'04_Property_Economics'!$AX$5:$AX$404,0)),""))</f>
        <v/>
      </c>
      <c r="H342" s="24" t="str">
        <f t="array" ref="H342">IF($A342="","",IFERROR(INDEX('04_Property_Economics'!$AD$5:$AD$404,MATCH($A342,'04_Property_Economics'!$AX$5:$AX$404,0)),""))</f>
        <v/>
      </c>
      <c r="I342" s="24" t="str">
        <f t="array" ref="I342">IF($A342="","",IFERROR(INDEX('04_Property_Economics'!$AH$5:$AH$404,MATCH($A342,'04_Property_Economics'!$AX$5:$AX$404,0)),""))</f>
        <v/>
      </c>
      <c r="J342" s="24" t="str">
        <f t="array" ref="J342">IF($A342="","",IFERROR(INDEX('04_Property_Economics'!$AI$5:$AI$404,MATCH($A342,'04_Property_Economics'!$AX$5:$AX$404,0)),""))</f>
        <v/>
      </c>
      <c r="K342" s="24" t="str">
        <f t="array" ref="K342">IF($A342="","",IFERROR(INDEX('04_Property_Economics'!$AJ$5:$AJ$404,MATCH($A342,'04_Property_Economics'!$AX$5:$AX$404,0)),""))</f>
        <v/>
      </c>
      <c r="L342" s="24" t="str">
        <f t="array" ref="L342">IF($A342="","",IFERROR(INDEX('04_Property_Economics'!$AF$5:$AF$404,MATCH($A342,'04_Property_Economics'!$AX$5:$AX$404,0)),""))</f>
        <v/>
      </c>
      <c r="M342" s="24" t="str">
        <f t="array" ref="M342">IF($A342="","",IFERROR(INDEX('04_Property_Economics'!$U$5:$U$404,MATCH($A342,'04_Property_Economics'!$AX$5:$AX$404,0)),""))</f>
        <v/>
      </c>
      <c r="N342" s="24" t="str">
        <f t="array" ref="N342">IF($A342="","",IFERROR(INDEX('04_Property_Economics'!$W$5:$W$404,MATCH($A342,'04_Property_Economics'!$AX$5:$AX$404,0)),""))</f>
        <v/>
      </c>
      <c r="O342" s="24" t="str">
        <f t="shared" si="2"/>
        <v/>
      </c>
      <c r="P342" s="24" t="str">
        <f t="array" ref="P342">IF($A342="","",IFERROR(INDEX('04_Property_Economics'!$S$5:$S$404,MATCH($A342,'04_Property_Economics'!$AX$5:$AX$404,0)),""))</f>
        <v/>
      </c>
      <c r="Q342" s="24" t="str">
        <f t="array" ref="Q342">IF($A342="","",IFERROR(INDEX('04_Property_Economics'!$AQ$5:$AQ$404,MATCH($A342,'04_Property_Economics'!$AX$5:$AX$404,0)),""))</f>
        <v/>
      </c>
      <c r="R342" s="27" t="str">
        <f t="array" ref="R342">IF($A342="","",IFERROR(INDEX('04_Property_Economics'!$AR$5:$AR$404,MATCH($A342,'04_Property_Economics'!$AX$5:$AX$404,0)),""))</f>
        <v/>
      </c>
      <c r="S342" s="2" t="str">
        <f t="array" ref="S342">IF($A342="","",IFERROR(INDEX('04_Property_Economics'!$AS$5:$AS$404,MATCH($A342,'04_Property_Economics'!$AX$5:$AX$404,0)),""))</f>
        <v/>
      </c>
      <c r="T342" s="2" t="str">
        <f t="array" ref="T342">IF($A342="","",IFERROR(INDEX('04_Property_Economics'!$AZ$5:$AZ$404,MATCH($A342,'04_Property_Economics'!$AX$5:$AX$404,0)),""))</f>
        <v/>
      </c>
    </row>
    <row r="343" ht="15.75" customHeight="1">
      <c r="A343" s="2" t="str">
        <f t="shared" si="1"/>
        <v/>
      </c>
      <c r="B343" s="2" t="str">
        <f t="array" ref="B343">IF($A343="","",IFERROR(INDEX('04_Property_Economics'!$B$5:$B$404,MATCH($A343,'04_Property_Economics'!$AX$5:$AX$404,0)),""))</f>
        <v/>
      </c>
      <c r="C343" s="2" t="str">
        <f t="array" ref="C343">IF($A343="","",IFERROR(INDEX('04_Property_Economics'!$C$5:$C$404,MATCH($A343,'04_Property_Economics'!$AX$5:$AX$404,0)),""))</f>
        <v/>
      </c>
      <c r="D343" s="24" t="str">
        <f t="array" ref="D343">IF($A343="","",IFERROR(INDEX('04_Property_Economics'!$H$5:$H$404,MATCH($A343,'04_Property_Economics'!$AX$5:$AX$404,0)),""))</f>
        <v/>
      </c>
      <c r="E343" s="25" t="str">
        <f t="array" ref="E343">IF($A343="","",IFERROR(INDEX('04_Property_Economics'!$I$5:$I$404,MATCH($A343,'04_Property_Economics'!$AX$5:$AX$404,0)),""))</f>
        <v/>
      </c>
      <c r="F343" s="25" t="str">
        <f t="array" ref="F343">IF($A343="","",IFERROR(INDEX('04_Property_Economics'!$J$5:$J$404,MATCH($A343,'04_Property_Economics'!$AX$5:$AX$404,0)),""))</f>
        <v/>
      </c>
      <c r="G343" s="26" t="str">
        <f t="array" ref="G343">IF($A343="","",IFERROR(INDEX('04_Property_Economics'!$AC$5:$AC$404,MATCH($A343,'04_Property_Economics'!$AX$5:$AX$404,0)),""))</f>
        <v/>
      </c>
      <c r="H343" s="24" t="str">
        <f t="array" ref="H343">IF($A343="","",IFERROR(INDEX('04_Property_Economics'!$AD$5:$AD$404,MATCH($A343,'04_Property_Economics'!$AX$5:$AX$404,0)),""))</f>
        <v/>
      </c>
      <c r="I343" s="24" t="str">
        <f t="array" ref="I343">IF($A343="","",IFERROR(INDEX('04_Property_Economics'!$AH$5:$AH$404,MATCH($A343,'04_Property_Economics'!$AX$5:$AX$404,0)),""))</f>
        <v/>
      </c>
      <c r="J343" s="24" t="str">
        <f t="array" ref="J343">IF($A343="","",IFERROR(INDEX('04_Property_Economics'!$AI$5:$AI$404,MATCH($A343,'04_Property_Economics'!$AX$5:$AX$404,0)),""))</f>
        <v/>
      </c>
      <c r="K343" s="24" t="str">
        <f t="array" ref="K343">IF($A343="","",IFERROR(INDEX('04_Property_Economics'!$AJ$5:$AJ$404,MATCH($A343,'04_Property_Economics'!$AX$5:$AX$404,0)),""))</f>
        <v/>
      </c>
      <c r="L343" s="24" t="str">
        <f t="array" ref="L343">IF($A343="","",IFERROR(INDEX('04_Property_Economics'!$AF$5:$AF$404,MATCH($A343,'04_Property_Economics'!$AX$5:$AX$404,0)),""))</f>
        <v/>
      </c>
      <c r="M343" s="24" t="str">
        <f t="array" ref="M343">IF($A343="","",IFERROR(INDEX('04_Property_Economics'!$U$5:$U$404,MATCH($A343,'04_Property_Economics'!$AX$5:$AX$404,0)),""))</f>
        <v/>
      </c>
      <c r="N343" s="24" t="str">
        <f t="array" ref="N343">IF($A343="","",IFERROR(INDEX('04_Property_Economics'!$W$5:$W$404,MATCH($A343,'04_Property_Economics'!$AX$5:$AX$404,0)),""))</f>
        <v/>
      </c>
      <c r="O343" s="24" t="str">
        <f t="shared" si="2"/>
        <v/>
      </c>
      <c r="P343" s="24" t="str">
        <f t="array" ref="P343">IF($A343="","",IFERROR(INDEX('04_Property_Economics'!$S$5:$S$404,MATCH($A343,'04_Property_Economics'!$AX$5:$AX$404,0)),""))</f>
        <v/>
      </c>
      <c r="Q343" s="24" t="str">
        <f t="array" ref="Q343">IF($A343="","",IFERROR(INDEX('04_Property_Economics'!$AQ$5:$AQ$404,MATCH($A343,'04_Property_Economics'!$AX$5:$AX$404,0)),""))</f>
        <v/>
      </c>
      <c r="R343" s="27" t="str">
        <f t="array" ref="R343">IF($A343="","",IFERROR(INDEX('04_Property_Economics'!$AR$5:$AR$404,MATCH($A343,'04_Property_Economics'!$AX$5:$AX$404,0)),""))</f>
        <v/>
      </c>
      <c r="S343" s="2" t="str">
        <f t="array" ref="S343">IF($A343="","",IFERROR(INDEX('04_Property_Economics'!$AS$5:$AS$404,MATCH($A343,'04_Property_Economics'!$AX$5:$AX$404,0)),""))</f>
        <v/>
      </c>
      <c r="T343" s="2" t="str">
        <f t="array" ref="T343">IF($A343="","",IFERROR(INDEX('04_Property_Economics'!$AZ$5:$AZ$404,MATCH($A343,'04_Property_Economics'!$AX$5:$AX$404,0)),""))</f>
        <v/>
      </c>
    </row>
    <row r="344" ht="15.75" customHeight="1">
      <c r="A344" s="2" t="str">
        <f t="shared" si="1"/>
        <v/>
      </c>
      <c r="B344" s="2" t="str">
        <f t="array" ref="B344">IF($A344="","",IFERROR(INDEX('04_Property_Economics'!$B$5:$B$404,MATCH($A344,'04_Property_Economics'!$AX$5:$AX$404,0)),""))</f>
        <v/>
      </c>
      <c r="C344" s="2" t="str">
        <f t="array" ref="C344">IF($A344="","",IFERROR(INDEX('04_Property_Economics'!$C$5:$C$404,MATCH($A344,'04_Property_Economics'!$AX$5:$AX$404,0)),""))</f>
        <v/>
      </c>
      <c r="D344" s="24" t="str">
        <f t="array" ref="D344">IF($A344="","",IFERROR(INDEX('04_Property_Economics'!$H$5:$H$404,MATCH($A344,'04_Property_Economics'!$AX$5:$AX$404,0)),""))</f>
        <v/>
      </c>
      <c r="E344" s="25" t="str">
        <f t="array" ref="E344">IF($A344="","",IFERROR(INDEX('04_Property_Economics'!$I$5:$I$404,MATCH($A344,'04_Property_Economics'!$AX$5:$AX$404,0)),""))</f>
        <v/>
      </c>
      <c r="F344" s="25" t="str">
        <f t="array" ref="F344">IF($A344="","",IFERROR(INDEX('04_Property_Economics'!$J$5:$J$404,MATCH($A344,'04_Property_Economics'!$AX$5:$AX$404,0)),""))</f>
        <v/>
      </c>
      <c r="G344" s="26" t="str">
        <f t="array" ref="G344">IF($A344="","",IFERROR(INDEX('04_Property_Economics'!$AC$5:$AC$404,MATCH($A344,'04_Property_Economics'!$AX$5:$AX$404,0)),""))</f>
        <v/>
      </c>
      <c r="H344" s="24" t="str">
        <f t="array" ref="H344">IF($A344="","",IFERROR(INDEX('04_Property_Economics'!$AD$5:$AD$404,MATCH($A344,'04_Property_Economics'!$AX$5:$AX$404,0)),""))</f>
        <v/>
      </c>
      <c r="I344" s="24" t="str">
        <f t="array" ref="I344">IF($A344="","",IFERROR(INDEX('04_Property_Economics'!$AH$5:$AH$404,MATCH($A344,'04_Property_Economics'!$AX$5:$AX$404,0)),""))</f>
        <v/>
      </c>
      <c r="J344" s="24" t="str">
        <f t="array" ref="J344">IF($A344="","",IFERROR(INDEX('04_Property_Economics'!$AI$5:$AI$404,MATCH($A344,'04_Property_Economics'!$AX$5:$AX$404,0)),""))</f>
        <v/>
      </c>
      <c r="K344" s="24" t="str">
        <f t="array" ref="K344">IF($A344="","",IFERROR(INDEX('04_Property_Economics'!$AJ$5:$AJ$404,MATCH($A344,'04_Property_Economics'!$AX$5:$AX$404,0)),""))</f>
        <v/>
      </c>
      <c r="L344" s="24" t="str">
        <f t="array" ref="L344">IF($A344="","",IFERROR(INDEX('04_Property_Economics'!$AF$5:$AF$404,MATCH($A344,'04_Property_Economics'!$AX$5:$AX$404,0)),""))</f>
        <v/>
      </c>
      <c r="M344" s="24" t="str">
        <f t="array" ref="M344">IF($A344="","",IFERROR(INDEX('04_Property_Economics'!$U$5:$U$404,MATCH($A344,'04_Property_Economics'!$AX$5:$AX$404,0)),""))</f>
        <v/>
      </c>
      <c r="N344" s="24" t="str">
        <f t="array" ref="N344">IF($A344="","",IFERROR(INDEX('04_Property_Economics'!$W$5:$W$404,MATCH($A344,'04_Property_Economics'!$AX$5:$AX$404,0)),""))</f>
        <v/>
      </c>
      <c r="O344" s="24" t="str">
        <f t="shared" si="2"/>
        <v/>
      </c>
      <c r="P344" s="24" t="str">
        <f t="array" ref="P344">IF($A344="","",IFERROR(INDEX('04_Property_Economics'!$S$5:$S$404,MATCH($A344,'04_Property_Economics'!$AX$5:$AX$404,0)),""))</f>
        <v/>
      </c>
      <c r="Q344" s="24" t="str">
        <f t="array" ref="Q344">IF($A344="","",IFERROR(INDEX('04_Property_Economics'!$AQ$5:$AQ$404,MATCH($A344,'04_Property_Economics'!$AX$5:$AX$404,0)),""))</f>
        <v/>
      </c>
      <c r="R344" s="27" t="str">
        <f t="array" ref="R344">IF($A344="","",IFERROR(INDEX('04_Property_Economics'!$AR$5:$AR$404,MATCH($A344,'04_Property_Economics'!$AX$5:$AX$404,0)),""))</f>
        <v/>
      </c>
      <c r="S344" s="2" t="str">
        <f t="array" ref="S344">IF($A344="","",IFERROR(INDEX('04_Property_Economics'!$AS$5:$AS$404,MATCH($A344,'04_Property_Economics'!$AX$5:$AX$404,0)),""))</f>
        <v/>
      </c>
      <c r="T344" s="2" t="str">
        <f t="array" ref="T344">IF($A344="","",IFERROR(INDEX('04_Property_Economics'!$AZ$5:$AZ$404,MATCH($A344,'04_Property_Economics'!$AX$5:$AX$404,0)),""))</f>
        <v/>
      </c>
    </row>
    <row r="345" ht="15.75" customHeight="1">
      <c r="A345" s="2" t="str">
        <f t="shared" si="1"/>
        <v/>
      </c>
      <c r="B345" s="2" t="str">
        <f t="array" ref="B345">IF($A345="","",IFERROR(INDEX('04_Property_Economics'!$B$5:$B$404,MATCH($A345,'04_Property_Economics'!$AX$5:$AX$404,0)),""))</f>
        <v/>
      </c>
      <c r="C345" s="2" t="str">
        <f t="array" ref="C345">IF($A345="","",IFERROR(INDEX('04_Property_Economics'!$C$5:$C$404,MATCH($A345,'04_Property_Economics'!$AX$5:$AX$404,0)),""))</f>
        <v/>
      </c>
      <c r="D345" s="24" t="str">
        <f t="array" ref="D345">IF($A345="","",IFERROR(INDEX('04_Property_Economics'!$H$5:$H$404,MATCH($A345,'04_Property_Economics'!$AX$5:$AX$404,0)),""))</f>
        <v/>
      </c>
      <c r="E345" s="25" t="str">
        <f t="array" ref="E345">IF($A345="","",IFERROR(INDEX('04_Property_Economics'!$I$5:$I$404,MATCH($A345,'04_Property_Economics'!$AX$5:$AX$404,0)),""))</f>
        <v/>
      </c>
      <c r="F345" s="25" t="str">
        <f t="array" ref="F345">IF($A345="","",IFERROR(INDEX('04_Property_Economics'!$J$5:$J$404,MATCH($A345,'04_Property_Economics'!$AX$5:$AX$404,0)),""))</f>
        <v/>
      </c>
      <c r="G345" s="26" t="str">
        <f t="array" ref="G345">IF($A345="","",IFERROR(INDEX('04_Property_Economics'!$AC$5:$AC$404,MATCH($A345,'04_Property_Economics'!$AX$5:$AX$404,0)),""))</f>
        <v/>
      </c>
      <c r="H345" s="24" t="str">
        <f t="array" ref="H345">IF($A345="","",IFERROR(INDEX('04_Property_Economics'!$AD$5:$AD$404,MATCH($A345,'04_Property_Economics'!$AX$5:$AX$404,0)),""))</f>
        <v/>
      </c>
      <c r="I345" s="24" t="str">
        <f t="array" ref="I345">IF($A345="","",IFERROR(INDEX('04_Property_Economics'!$AH$5:$AH$404,MATCH($A345,'04_Property_Economics'!$AX$5:$AX$404,0)),""))</f>
        <v/>
      </c>
      <c r="J345" s="24" t="str">
        <f t="array" ref="J345">IF($A345="","",IFERROR(INDEX('04_Property_Economics'!$AI$5:$AI$404,MATCH($A345,'04_Property_Economics'!$AX$5:$AX$404,0)),""))</f>
        <v/>
      </c>
      <c r="K345" s="24" t="str">
        <f t="array" ref="K345">IF($A345="","",IFERROR(INDEX('04_Property_Economics'!$AJ$5:$AJ$404,MATCH($A345,'04_Property_Economics'!$AX$5:$AX$404,0)),""))</f>
        <v/>
      </c>
      <c r="L345" s="24" t="str">
        <f t="array" ref="L345">IF($A345="","",IFERROR(INDEX('04_Property_Economics'!$AF$5:$AF$404,MATCH($A345,'04_Property_Economics'!$AX$5:$AX$404,0)),""))</f>
        <v/>
      </c>
      <c r="M345" s="24" t="str">
        <f t="array" ref="M345">IF($A345="","",IFERROR(INDEX('04_Property_Economics'!$U$5:$U$404,MATCH($A345,'04_Property_Economics'!$AX$5:$AX$404,0)),""))</f>
        <v/>
      </c>
      <c r="N345" s="24" t="str">
        <f t="array" ref="N345">IF($A345="","",IFERROR(INDEX('04_Property_Economics'!$W$5:$W$404,MATCH($A345,'04_Property_Economics'!$AX$5:$AX$404,0)),""))</f>
        <v/>
      </c>
      <c r="O345" s="24" t="str">
        <f t="shared" si="2"/>
        <v/>
      </c>
      <c r="P345" s="24" t="str">
        <f t="array" ref="P345">IF($A345="","",IFERROR(INDEX('04_Property_Economics'!$S$5:$S$404,MATCH($A345,'04_Property_Economics'!$AX$5:$AX$404,0)),""))</f>
        <v/>
      </c>
      <c r="Q345" s="24" t="str">
        <f t="array" ref="Q345">IF($A345="","",IFERROR(INDEX('04_Property_Economics'!$AQ$5:$AQ$404,MATCH($A345,'04_Property_Economics'!$AX$5:$AX$404,0)),""))</f>
        <v/>
      </c>
      <c r="R345" s="27" t="str">
        <f t="array" ref="R345">IF($A345="","",IFERROR(INDEX('04_Property_Economics'!$AR$5:$AR$404,MATCH($A345,'04_Property_Economics'!$AX$5:$AX$404,0)),""))</f>
        <v/>
      </c>
      <c r="S345" s="2" t="str">
        <f t="array" ref="S345">IF($A345="","",IFERROR(INDEX('04_Property_Economics'!$AS$5:$AS$404,MATCH($A345,'04_Property_Economics'!$AX$5:$AX$404,0)),""))</f>
        <v/>
      </c>
      <c r="T345" s="2" t="str">
        <f t="array" ref="T345">IF($A345="","",IFERROR(INDEX('04_Property_Economics'!$AZ$5:$AZ$404,MATCH($A345,'04_Property_Economics'!$AX$5:$AX$404,0)),""))</f>
        <v/>
      </c>
    </row>
    <row r="346" ht="15.75" customHeight="1">
      <c r="A346" s="2" t="str">
        <f t="shared" si="1"/>
        <v/>
      </c>
      <c r="B346" s="2" t="str">
        <f t="array" ref="B346">IF($A346="","",IFERROR(INDEX('04_Property_Economics'!$B$5:$B$404,MATCH($A346,'04_Property_Economics'!$AX$5:$AX$404,0)),""))</f>
        <v/>
      </c>
      <c r="C346" s="2" t="str">
        <f t="array" ref="C346">IF($A346="","",IFERROR(INDEX('04_Property_Economics'!$C$5:$C$404,MATCH($A346,'04_Property_Economics'!$AX$5:$AX$404,0)),""))</f>
        <v/>
      </c>
      <c r="D346" s="24" t="str">
        <f t="array" ref="D346">IF($A346="","",IFERROR(INDEX('04_Property_Economics'!$H$5:$H$404,MATCH($A346,'04_Property_Economics'!$AX$5:$AX$404,0)),""))</f>
        <v/>
      </c>
      <c r="E346" s="25" t="str">
        <f t="array" ref="E346">IF($A346="","",IFERROR(INDEX('04_Property_Economics'!$I$5:$I$404,MATCH($A346,'04_Property_Economics'!$AX$5:$AX$404,0)),""))</f>
        <v/>
      </c>
      <c r="F346" s="25" t="str">
        <f t="array" ref="F346">IF($A346="","",IFERROR(INDEX('04_Property_Economics'!$J$5:$J$404,MATCH($A346,'04_Property_Economics'!$AX$5:$AX$404,0)),""))</f>
        <v/>
      </c>
      <c r="G346" s="26" t="str">
        <f t="array" ref="G346">IF($A346="","",IFERROR(INDEX('04_Property_Economics'!$AC$5:$AC$404,MATCH($A346,'04_Property_Economics'!$AX$5:$AX$404,0)),""))</f>
        <v/>
      </c>
      <c r="H346" s="24" t="str">
        <f t="array" ref="H346">IF($A346="","",IFERROR(INDEX('04_Property_Economics'!$AD$5:$AD$404,MATCH($A346,'04_Property_Economics'!$AX$5:$AX$404,0)),""))</f>
        <v/>
      </c>
      <c r="I346" s="24" t="str">
        <f t="array" ref="I346">IF($A346="","",IFERROR(INDEX('04_Property_Economics'!$AH$5:$AH$404,MATCH($A346,'04_Property_Economics'!$AX$5:$AX$404,0)),""))</f>
        <v/>
      </c>
      <c r="J346" s="24" t="str">
        <f t="array" ref="J346">IF($A346="","",IFERROR(INDEX('04_Property_Economics'!$AI$5:$AI$404,MATCH($A346,'04_Property_Economics'!$AX$5:$AX$404,0)),""))</f>
        <v/>
      </c>
      <c r="K346" s="24" t="str">
        <f t="array" ref="K346">IF($A346="","",IFERROR(INDEX('04_Property_Economics'!$AJ$5:$AJ$404,MATCH($A346,'04_Property_Economics'!$AX$5:$AX$404,0)),""))</f>
        <v/>
      </c>
      <c r="L346" s="24" t="str">
        <f t="array" ref="L346">IF($A346="","",IFERROR(INDEX('04_Property_Economics'!$AF$5:$AF$404,MATCH($A346,'04_Property_Economics'!$AX$5:$AX$404,0)),""))</f>
        <v/>
      </c>
      <c r="M346" s="24" t="str">
        <f t="array" ref="M346">IF($A346="","",IFERROR(INDEX('04_Property_Economics'!$U$5:$U$404,MATCH($A346,'04_Property_Economics'!$AX$5:$AX$404,0)),""))</f>
        <v/>
      </c>
      <c r="N346" s="24" t="str">
        <f t="array" ref="N346">IF($A346="","",IFERROR(INDEX('04_Property_Economics'!$W$5:$W$404,MATCH($A346,'04_Property_Economics'!$AX$5:$AX$404,0)),""))</f>
        <v/>
      </c>
      <c r="O346" s="24" t="str">
        <f t="shared" si="2"/>
        <v/>
      </c>
      <c r="P346" s="24" t="str">
        <f t="array" ref="P346">IF($A346="","",IFERROR(INDEX('04_Property_Economics'!$S$5:$S$404,MATCH($A346,'04_Property_Economics'!$AX$5:$AX$404,0)),""))</f>
        <v/>
      </c>
      <c r="Q346" s="24" t="str">
        <f t="array" ref="Q346">IF($A346="","",IFERROR(INDEX('04_Property_Economics'!$AQ$5:$AQ$404,MATCH($A346,'04_Property_Economics'!$AX$5:$AX$404,0)),""))</f>
        <v/>
      </c>
      <c r="R346" s="27" t="str">
        <f t="array" ref="R346">IF($A346="","",IFERROR(INDEX('04_Property_Economics'!$AR$5:$AR$404,MATCH($A346,'04_Property_Economics'!$AX$5:$AX$404,0)),""))</f>
        <v/>
      </c>
      <c r="S346" s="2" t="str">
        <f t="array" ref="S346">IF($A346="","",IFERROR(INDEX('04_Property_Economics'!$AS$5:$AS$404,MATCH($A346,'04_Property_Economics'!$AX$5:$AX$404,0)),""))</f>
        <v/>
      </c>
      <c r="T346" s="2" t="str">
        <f t="array" ref="T346">IF($A346="","",IFERROR(INDEX('04_Property_Economics'!$AZ$5:$AZ$404,MATCH($A346,'04_Property_Economics'!$AX$5:$AX$404,0)),""))</f>
        <v/>
      </c>
    </row>
    <row r="347" ht="15.75" customHeight="1">
      <c r="A347" s="2" t="str">
        <f t="shared" si="1"/>
        <v/>
      </c>
      <c r="B347" s="2" t="str">
        <f t="array" ref="B347">IF($A347="","",IFERROR(INDEX('04_Property_Economics'!$B$5:$B$404,MATCH($A347,'04_Property_Economics'!$AX$5:$AX$404,0)),""))</f>
        <v/>
      </c>
      <c r="C347" s="2" t="str">
        <f t="array" ref="C347">IF($A347="","",IFERROR(INDEX('04_Property_Economics'!$C$5:$C$404,MATCH($A347,'04_Property_Economics'!$AX$5:$AX$404,0)),""))</f>
        <v/>
      </c>
      <c r="D347" s="24" t="str">
        <f t="array" ref="D347">IF($A347="","",IFERROR(INDEX('04_Property_Economics'!$H$5:$H$404,MATCH($A347,'04_Property_Economics'!$AX$5:$AX$404,0)),""))</f>
        <v/>
      </c>
      <c r="E347" s="25" t="str">
        <f t="array" ref="E347">IF($A347="","",IFERROR(INDEX('04_Property_Economics'!$I$5:$I$404,MATCH($A347,'04_Property_Economics'!$AX$5:$AX$404,0)),""))</f>
        <v/>
      </c>
      <c r="F347" s="25" t="str">
        <f t="array" ref="F347">IF($A347="","",IFERROR(INDEX('04_Property_Economics'!$J$5:$J$404,MATCH($A347,'04_Property_Economics'!$AX$5:$AX$404,0)),""))</f>
        <v/>
      </c>
      <c r="G347" s="26" t="str">
        <f t="array" ref="G347">IF($A347="","",IFERROR(INDEX('04_Property_Economics'!$AC$5:$AC$404,MATCH($A347,'04_Property_Economics'!$AX$5:$AX$404,0)),""))</f>
        <v/>
      </c>
      <c r="H347" s="24" t="str">
        <f t="array" ref="H347">IF($A347="","",IFERROR(INDEX('04_Property_Economics'!$AD$5:$AD$404,MATCH($A347,'04_Property_Economics'!$AX$5:$AX$404,0)),""))</f>
        <v/>
      </c>
      <c r="I347" s="24" t="str">
        <f t="array" ref="I347">IF($A347="","",IFERROR(INDEX('04_Property_Economics'!$AH$5:$AH$404,MATCH($A347,'04_Property_Economics'!$AX$5:$AX$404,0)),""))</f>
        <v/>
      </c>
      <c r="J347" s="24" t="str">
        <f t="array" ref="J347">IF($A347="","",IFERROR(INDEX('04_Property_Economics'!$AI$5:$AI$404,MATCH($A347,'04_Property_Economics'!$AX$5:$AX$404,0)),""))</f>
        <v/>
      </c>
      <c r="K347" s="24" t="str">
        <f t="array" ref="K347">IF($A347="","",IFERROR(INDEX('04_Property_Economics'!$AJ$5:$AJ$404,MATCH($A347,'04_Property_Economics'!$AX$5:$AX$404,0)),""))</f>
        <v/>
      </c>
      <c r="L347" s="24" t="str">
        <f t="array" ref="L347">IF($A347="","",IFERROR(INDEX('04_Property_Economics'!$AF$5:$AF$404,MATCH($A347,'04_Property_Economics'!$AX$5:$AX$404,0)),""))</f>
        <v/>
      </c>
      <c r="M347" s="24" t="str">
        <f t="array" ref="M347">IF($A347="","",IFERROR(INDEX('04_Property_Economics'!$U$5:$U$404,MATCH($A347,'04_Property_Economics'!$AX$5:$AX$404,0)),""))</f>
        <v/>
      </c>
      <c r="N347" s="24" t="str">
        <f t="array" ref="N347">IF($A347="","",IFERROR(INDEX('04_Property_Economics'!$W$5:$W$404,MATCH($A347,'04_Property_Economics'!$AX$5:$AX$404,0)),""))</f>
        <v/>
      </c>
      <c r="O347" s="24" t="str">
        <f t="shared" si="2"/>
        <v/>
      </c>
      <c r="P347" s="24" t="str">
        <f t="array" ref="P347">IF($A347="","",IFERROR(INDEX('04_Property_Economics'!$S$5:$S$404,MATCH($A347,'04_Property_Economics'!$AX$5:$AX$404,0)),""))</f>
        <v/>
      </c>
      <c r="Q347" s="24" t="str">
        <f t="array" ref="Q347">IF($A347="","",IFERROR(INDEX('04_Property_Economics'!$AQ$5:$AQ$404,MATCH($A347,'04_Property_Economics'!$AX$5:$AX$404,0)),""))</f>
        <v/>
      </c>
      <c r="R347" s="27" t="str">
        <f t="array" ref="R347">IF($A347="","",IFERROR(INDEX('04_Property_Economics'!$AR$5:$AR$404,MATCH($A347,'04_Property_Economics'!$AX$5:$AX$404,0)),""))</f>
        <v/>
      </c>
      <c r="S347" s="2" t="str">
        <f t="array" ref="S347">IF($A347="","",IFERROR(INDEX('04_Property_Economics'!$AS$5:$AS$404,MATCH($A347,'04_Property_Economics'!$AX$5:$AX$404,0)),""))</f>
        <v/>
      </c>
      <c r="T347" s="2" t="str">
        <f t="array" ref="T347">IF($A347="","",IFERROR(INDEX('04_Property_Economics'!$AZ$5:$AZ$404,MATCH($A347,'04_Property_Economics'!$AX$5:$AX$404,0)),""))</f>
        <v/>
      </c>
    </row>
    <row r="348" ht="15.75" customHeight="1">
      <c r="A348" s="2" t="str">
        <f t="shared" si="1"/>
        <v/>
      </c>
      <c r="B348" s="2" t="str">
        <f t="array" ref="B348">IF($A348="","",IFERROR(INDEX('04_Property_Economics'!$B$5:$B$404,MATCH($A348,'04_Property_Economics'!$AX$5:$AX$404,0)),""))</f>
        <v/>
      </c>
      <c r="C348" s="2" t="str">
        <f t="array" ref="C348">IF($A348="","",IFERROR(INDEX('04_Property_Economics'!$C$5:$C$404,MATCH($A348,'04_Property_Economics'!$AX$5:$AX$404,0)),""))</f>
        <v/>
      </c>
      <c r="D348" s="24" t="str">
        <f t="array" ref="D348">IF($A348="","",IFERROR(INDEX('04_Property_Economics'!$H$5:$H$404,MATCH($A348,'04_Property_Economics'!$AX$5:$AX$404,0)),""))</f>
        <v/>
      </c>
      <c r="E348" s="25" t="str">
        <f t="array" ref="E348">IF($A348="","",IFERROR(INDEX('04_Property_Economics'!$I$5:$I$404,MATCH($A348,'04_Property_Economics'!$AX$5:$AX$404,0)),""))</f>
        <v/>
      </c>
      <c r="F348" s="25" t="str">
        <f t="array" ref="F348">IF($A348="","",IFERROR(INDEX('04_Property_Economics'!$J$5:$J$404,MATCH($A348,'04_Property_Economics'!$AX$5:$AX$404,0)),""))</f>
        <v/>
      </c>
      <c r="G348" s="26" t="str">
        <f t="array" ref="G348">IF($A348="","",IFERROR(INDEX('04_Property_Economics'!$AC$5:$AC$404,MATCH($A348,'04_Property_Economics'!$AX$5:$AX$404,0)),""))</f>
        <v/>
      </c>
      <c r="H348" s="24" t="str">
        <f t="array" ref="H348">IF($A348="","",IFERROR(INDEX('04_Property_Economics'!$AD$5:$AD$404,MATCH($A348,'04_Property_Economics'!$AX$5:$AX$404,0)),""))</f>
        <v/>
      </c>
      <c r="I348" s="24" t="str">
        <f t="array" ref="I348">IF($A348="","",IFERROR(INDEX('04_Property_Economics'!$AH$5:$AH$404,MATCH($A348,'04_Property_Economics'!$AX$5:$AX$404,0)),""))</f>
        <v/>
      </c>
      <c r="J348" s="24" t="str">
        <f t="array" ref="J348">IF($A348="","",IFERROR(INDEX('04_Property_Economics'!$AI$5:$AI$404,MATCH($A348,'04_Property_Economics'!$AX$5:$AX$404,0)),""))</f>
        <v/>
      </c>
      <c r="K348" s="24" t="str">
        <f t="array" ref="K348">IF($A348="","",IFERROR(INDEX('04_Property_Economics'!$AJ$5:$AJ$404,MATCH($A348,'04_Property_Economics'!$AX$5:$AX$404,0)),""))</f>
        <v/>
      </c>
      <c r="L348" s="24" t="str">
        <f t="array" ref="L348">IF($A348="","",IFERROR(INDEX('04_Property_Economics'!$AF$5:$AF$404,MATCH($A348,'04_Property_Economics'!$AX$5:$AX$404,0)),""))</f>
        <v/>
      </c>
      <c r="M348" s="24" t="str">
        <f t="array" ref="M348">IF($A348="","",IFERROR(INDEX('04_Property_Economics'!$U$5:$U$404,MATCH($A348,'04_Property_Economics'!$AX$5:$AX$404,0)),""))</f>
        <v/>
      </c>
      <c r="N348" s="24" t="str">
        <f t="array" ref="N348">IF($A348="","",IFERROR(INDEX('04_Property_Economics'!$W$5:$W$404,MATCH($A348,'04_Property_Economics'!$AX$5:$AX$404,0)),""))</f>
        <v/>
      </c>
      <c r="O348" s="24" t="str">
        <f t="shared" si="2"/>
        <v/>
      </c>
      <c r="P348" s="24" t="str">
        <f t="array" ref="P348">IF($A348="","",IFERROR(INDEX('04_Property_Economics'!$S$5:$S$404,MATCH($A348,'04_Property_Economics'!$AX$5:$AX$404,0)),""))</f>
        <v/>
      </c>
      <c r="Q348" s="24" t="str">
        <f t="array" ref="Q348">IF($A348="","",IFERROR(INDEX('04_Property_Economics'!$AQ$5:$AQ$404,MATCH($A348,'04_Property_Economics'!$AX$5:$AX$404,0)),""))</f>
        <v/>
      </c>
      <c r="R348" s="27" t="str">
        <f t="array" ref="R348">IF($A348="","",IFERROR(INDEX('04_Property_Economics'!$AR$5:$AR$404,MATCH($A348,'04_Property_Economics'!$AX$5:$AX$404,0)),""))</f>
        <v/>
      </c>
      <c r="S348" s="2" t="str">
        <f t="array" ref="S348">IF($A348="","",IFERROR(INDEX('04_Property_Economics'!$AS$5:$AS$404,MATCH($A348,'04_Property_Economics'!$AX$5:$AX$404,0)),""))</f>
        <v/>
      </c>
      <c r="T348" s="2" t="str">
        <f t="array" ref="T348">IF($A348="","",IFERROR(INDEX('04_Property_Economics'!$AZ$5:$AZ$404,MATCH($A348,'04_Property_Economics'!$AX$5:$AX$404,0)),""))</f>
        <v/>
      </c>
    </row>
    <row r="349" ht="15.75" customHeight="1">
      <c r="A349" s="2" t="str">
        <f t="shared" si="1"/>
        <v/>
      </c>
      <c r="B349" s="2" t="str">
        <f t="array" ref="B349">IF($A349="","",IFERROR(INDEX('04_Property_Economics'!$B$5:$B$404,MATCH($A349,'04_Property_Economics'!$AX$5:$AX$404,0)),""))</f>
        <v/>
      </c>
      <c r="C349" s="2" t="str">
        <f t="array" ref="C349">IF($A349="","",IFERROR(INDEX('04_Property_Economics'!$C$5:$C$404,MATCH($A349,'04_Property_Economics'!$AX$5:$AX$404,0)),""))</f>
        <v/>
      </c>
      <c r="D349" s="24" t="str">
        <f t="array" ref="D349">IF($A349="","",IFERROR(INDEX('04_Property_Economics'!$H$5:$H$404,MATCH($A349,'04_Property_Economics'!$AX$5:$AX$404,0)),""))</f>
        <v/>
      </c>
      <c r="E349" s="25" t="str">
        <f t="array" ref="E349">IF($A349="","",IFERROR(INDEX('04_Property_Economics'!$I$5:$I$404,MATCH($A349,'04_Property_Economics'!$AX$5:$AX$404,0)),""))</f>
        <v/>
      </c>
      <c r="F349" s="25" t="str">
        <f t="array" ref="F349">IF($A349="","",IFERROR(INDEX('04_Property_Economics'!$J$5:$J$404,MATCH($A349,'04_Property_Economics'!$AX$5:$AX$404,0)),""))</f>
        <v/>
      </c>
      <c r="G349" s="26" t="str">
        <f t="array" ref="G349">IF($A349="","",IFERROR(INDEX('04_Property_Economics'!$AC$5:$AC$404,MATCH($A349,'04_Property_Economics'!$AX$5:$AX$404,0)),""))</f>
        <v/>
      </c>
      <c r="H349" s="24" t="str">
        <f t="array" ref="H349">IF($A349="","",IFERROR(INDEX('04_Property_Economics'!$AD$5:$AD$404,MATCH($A349,'04_Property_Economics'!$AX$5:$AX$404,0)),""))</f>
        <v/>
      </c>
      <c r="I349" s="24" t="str">
        <f t="array" ref="I349">IF($A349="","",IFERROR(INDEX('04_Property_Economics'!$AH$5:$AH$404,MATCH($A349,'04_Property_Economics'!$AX$5:$AX$404,0)),""))</f>
        <v/>
      </c>
      <c r="J349" s="24" t="str">
        <f t="array" ref="J349">IF($A349="","",IFERROR(INDEX('04_Property_Economics'!$AI$5:$AI$404,MATCH($A349,'04_Property_Economics'!$AX$5:$AX$404,0)),""))</f>
        <v/>
      </c>
      <c r="K349" s="24" t="str">
        <f t="array" ref="K349">IF($A349="","",IFERROR(INDEX('04_Property_Economics'!$AJ$5:$AJ$404,MATCH($A349,'04_Property_Economics'!$AX$5:$AX$404,0)),""))</f>
        <v/>
      </c>
      <c r="L349" s="24" t="str">
        <f t="array" ref="L349">IF($A349="","",IFERROR(INDEX('04_Property_Economics'!$AF$5:$AF$404,MATCH($A349,'04_Property_Economics'!$AX$5:$AX$404,0)),""))</f>
        <v/>
      </c>
      <c r="M349" s="24" t="str">
        <f t="array" ref="M349">IF($A349="","",IFERROR(INDEX('04_Property_Economics'!$U$5:$U$404,MATCH($A349,'04_Property_Economics'!$AX$5:$AX$404,0)),""))</f>
        <v/>
      </c>
      <c r="N349" s="24" t="str">
        <f t="array" ref="N349">IF($A349="","",IFERROR(INDEX('04_Property_Economics'!$W$5:$W$404,MATCH($A349,'04_Property_Economics'!$AX$5:$AX$404,0)),""))</f>
        <v/>
      </c>
      <c r="O349" s="24" t="str">
        <f t="shared" si="2"/>
        <v/>
      </c>
      <c r="P349" s="24" t="str">
        <f t="array" ref="P349">IF($A349="","",IFERROR(INDEX('04_Property_Economics'!$S$5:$S$404,MATCH($A349,'04_Property_Economics'!$AX$5:$AX$404,0)),""))</f>
        <v/>
      </c>
      <c r="Q349" s="24" t="str">
        <f t="array" ref="Q349">IF($A349="","",IFERROR(INDEX('04_Property_Economics'!$AQ$5:$AQ$404,MATCH($A349,'04_Property_Economics'!$AX$5:$AX$404,0)),""))</f>
        <v/>
      </c>
      <c r="R349" s="27" t="str">
        <f t="array" ref="R349">IF($A349="","",IFERROR(INDEX('04_Property_Economics'!$AR$5:$AR$404,MATCH($A349,'04_Property_Economics'!$AX$5:$AX$404,0)),""))</f>
        <v/>
      </c>
      <c r="S349" s="2" t="str">
        <f t="array" ref="S349">IF($A349="","",IFERROR(INDEX('04_Property_Economics'!$AS$5:$AS$404,MATCH($A349,'04_Property_Economics'!$AX$5:$AX$404,0)),""))</f>
        <v/>
      </c>
      <c r="T349" s="2" t="str">
        <f t="array" ref="T349">IF($A349="","",IFERROR(INDEX('04_Property_Economics'!$AZ$5:$AZ$404,MATCH($A349,'04_Property_Economics'!$AX$5:$AX$404,0)),""))</f>
        <v/>
      </c>
    </row>
    <row r="350" ht="15.75" customHeight="1">
      <c r="A350" s="2" t="str">
        <f t="shared" si="1"/>
        <v/>
      </c>
      <c r="B350" s="2" t="str">
        <f t="array" ref="B350">IF($A350="","",IFERROR(INDEX('04_Property_Economics'!$B$5:$B$404,MATCH($A350,'04_Property_Economics'!$AX$5:$AX$404,0)),""))</f>
        <v/>
      </c>
      <c r="C350" s="2" t="str">
        <f t="array" ref="C350">IF($A350="","",IFERROR(INDEX('04_Property_Economics'!$C$5:$C$404,MATCH($A350,'04_Property_Economics'!$AX$5:$AX$404,0)),""))</f>
        <v/>
      </c>
      <c r="D350" s="24" t="str">
        <f t="array" ref="D350">IF($A350="","",IFERROR(INDEX('04_Property_Economics'!$H$5:$H$404,MATCH($A350,'04_Property_Economics'!$AX$5:$AX$404,0)),""))</f>
        <v/>
      </c>
      <c r="E350" s="25" t="str">
        <f t="array" ref="E350">IF($A350="","",IFERROR(INDEX('04_Property_Economics'!$I$5:$I$404,MATCH($A350,'04_Property_Economics'!$AX$5:$AX$404,0)),""))</f>
        <v/>
      </c>
      <c r="F350" s="25" t="str">
        <f t="array" ref="F350">IF($A350="","",IFERROR(INDEX('04_Property_Economics'!$J$5:$J$404,MATCH($A350,'04_Property_Economics'!$AX$5:$AX$404,0)),""))</f>
        <v/>
      </c>
      <c r="G350" s="26" t="str">
        <f t="array" ref="G350">IF($A350="","",IFERROR(INDEX('04_Property_Economics'!$AC$5:$AC$404,MATCH($A350,'04_Property_Economics'!$AX$5:$AX$404,0)),""))</f>
        <v/>
      </c>
      <c r="H350" s="24" t="str">
        <f t="array" ref="H350">IF($A350="","",IFERROR(INDEX('04_Property_Economics'!$AD$5:$AD$404,MATCH($A350,'04_Property_Economics'!$AX$5:$AX$404,0)),""))</f>
        <v/>
      </c>
      <c r="I350" s="24" t="str">
        <f t="array" ref="I350">IF($A350="","",IFERROR(INDEX('04_Property_Economics'!$AH$5:$AH$404,MATCH($A350,'04_Property_Economics'!$AX$5:$AX$404,0)),""))</f>
        <v/>
      </c>
      <c r="J350" s="24" t="str">
        <f t="array" ref="J350">IF($A350="","",IFERROR(INDEX('04_Property_Economics'!$AI$5:$AI$404,MATCH($A350,'04_Property_Economics'!$AX$5:$AX$404,0)),""))</f>
        <v/>
      </c>
      <c r="K350" s="24" t="str">
        <f t="array" ref="K350">IF($A350="","",IFERROR(INDEX('04_Property_Economics'!$AJ$5:$AJ$404,MATCH($A350,'04_Property_Economics'!$AX$5:$AX$404,0)),""))</f>
        <v/>
      </c>
      <c r="L350" s="24" t="str">
        <f t="array" ref="L350">IF($A350="","",IFERROR(INDEX('04_Property_Economics'!$AF$5:$AF$404,MATCH($A350,'04_Property_Economics'!$AX$5:$AX$404,0)),""))</f>
        <v/>
      </c>
      <c r="M350" s="24" t="str">
        <f t="array" ref="M350">IF($A350="","",IFERROR(INDEX('04_Property_Economics'!$U$5:$U$404,MATCH($A350,'04_Property_Economics'!$AX$5:$AX$404,0)),""))</f>
        <v/>
      </c>
      <c r="N350" s="24" t="str">
        <f t="array" ref="N350">IF($A350="","",IFERROR(INDEX('04_Property_Economics'!$W$5:$W$404,MATCH($A350,'04_Property_Economics'!$AX$5:$AX$404,0)),""))</f>
        <v/>
      </c>
      <c r="O350" s="24" t="str">
        <f t="shared" si="2"/>
        <v/>
      </c>
      <c r="P350" s="24" t="str">
        <f t="array" ref="P350">IF($A350="","",IFERROR(INDEX('04_Property_Economics'!$S$5:$S$404,MATCH($A350,'04_Property_Economics'!$AX$5:$AX$404,0)),""))</f>
        <v/>
      </c>
      <c r="Q350" s="24" t="str">
        <f t="array" ref="Q350">IF($A350="","",IFERROR(INDEX('04_Property_Economics'!$AQ$5:$AQ$404,MATCH($A350,'04_Property_Economics'!$AX$5:$AX$404,0)),""))</f>
        <v/>
      </c>
      <c r="R350" s="27" t="str">
        <f t="array" ref="R350">IF($A350="","",IFERROR(INDEX('04_Property_Economics'!$AR$5:$AR$404,MATCH($A350,'04_Property_Economics'!$AX$5:$AX$404,0)),""))</f>
        <v/>
      </c>
      <c r="S350" s="2" t="str">
        <f t="array" ref="S350">IF($A350="","",IFERROR(INDEX('04_Property_Economics'!$AS$5:$AS$404,MATCH($A350,'04_Property_Economics'!$AX$5:$AX$404,0)),""))</f>
        <v/>
      </c>
      <c r="T350" s="2" t="str">
        <f t="array" ref="T350">IF($A350="","",IFERROR(INDEX('04_Property_Economics'!$AZ$5:$AZ$404,MATCH($A350,'04_Property_Economics'!$AX$5:$AX$404,0)),""))</f>
        <v/>
      </c>
    </row>
    <row r="351" ht="15.75" customHeight="1">
      <c r="A351" s="2" t="str">
        <f t="shared" si="1"/>
        <v/>
      </c>
      <c r="B351" s="2" t="str">
        <f t="array" ref="B351">IF($A351="","",IFERROR(INDEX('04_Property_Economics'!$B$5:$B$404,MATCH($A351,'04_Property_Economics'!$AX$5:$AX$404,0)),""))</f>
        <v/>
      </c>
      <c r="C351" s="2" t="str">
        <f t="array" ref="C351">IF($A351="","",IFERROR(INDEX('04_Property_Economics'!$C$5:$C$404,MATCH($A351,'04_Property_Economics'!$AX$5:$AX$404,0)),""))</f>
        <v/>
      </c>
      <c r="D351" s="24" t="str">
        <f t="array" ref="D351">IF($A351="","",IFERROR(INDEX('04_Property_Economics'!$H$5:$H$404,MATCH($A351,'04_Property_Economics'!$AX$5:$AX$404,0)),""))</f>
        <v/>
      </c>
      <c r="E351" s="25" t="str">
        <f t="array" ref="E351">IF($A351="","",IFERROR(INDEX('04_Property_Economics'!$I$5:$I$404,MATCH($A351,'04_Property_Economics'!$AX$5:$AX$404,0)),""))</f>
        <v/>
      </c>
      <c r="F351" s="25" t="str">
        <f t="array" ref="F351">IF($A351="","",IFERROR(INDEX('04_Property_Economics'!$J$5:$J$404,MATCH($A351,'04_Property_Economics'!$AX$5:$AX$404,0)),""))</f>
        <v/>
      </c>
      <c r="G351" s="26" t="str">
        <f t="array" ref="G351">IF($A351="","",IFERROR(INDEX('04_Property_Economics'!$AC$5:$AC$404,MATCH($A351,'04_Property_Economics'!$AX$5:$AX$404,0)),""))</f>
        <v/>
      </c>
      <c r="H351" s="24" t="str">
        <f t="array" ref="H351">IF($A351="","",IFERROR(INDEX('04_Property_Economics'!$AD$5:$AD$404,MATCH($A351,'04_Property_Economics'!$AX$5:$AX$404,0)),""))</f>
        <v/>
      </c>
      <c r="I351" s="24" t="str">
        <f t="array" ref="I351">IF($A351="","",IFERROR(INDEX('04_Property_Economics'!$AH$5:$AH$404,MATCH($A351,'04_Property_Economics'!$AX$5:$AX$404,0)),""))</f>
        <v/>
      </c>
      <c r="J351" s="24" t="str">
        <f t="array" ref="J351">IF($A351="","",IFERROR(INDEX('04_Property_Economics'!$AI$5:$AI$404,MATCH($A351,'04_Property_Economics'!$AX$5:$AX$404,0)),""))</f>
        <v/>
      </c>
      <c r="K351" s="24" t="str">
        <f t="array" ref="K351">IF($A351="","",IFERROR(INDEX('04_Property_Economics'!$AJ$5:$AJ$404,MATCH($A351,'04_Property_Economics'!$AX$5:$AX$404,0)),""))</f>
        <v/>
      </c>
      <c r="L351" s="24" t="str">
        <f t="array" ref="L351">IF($A351="","",IFERROR(INDEX('04_Property_Economics'!$AF$5:$AF$404,MATCH($A351,'04_Property_Economics'!$AX$5:$AX$404,0)),""))</f>
        <v/>
      </c>
      <c r="M351" s="24" t="str">
        <f t="array" ref="M351">IF($A351="","",IFERROR(INDEX('04_Property_Economics'!$U$5:$U$404,MATCH($A351,'04_Property_Economics'!$AX$5:$AX$404,0)),""))</f>
        <v/>
      </c>
      <c r="N351" s="24" t="str">
        <f t="array" ref="N351">IF($A351="","",IFERROR(INDEX('04_Property_Economics'!$W$5:$W$404,MATCH($A351,'04_Property_Economics'!$AX$5:$AX$404,0)),""))</f>
        <v/>
      </c>
      <c r="O351" s="24" t="str">
        <f t="shared" si="2"/>
        <v/>
      </c>
      <c r="P351" s="24" t="str">
        <f t="array" ref="P351">IF($A351="","",IFERROR(INDEX('04_Property_Economics'!$S$5:$S$404,MATCH($A351,'04_Property_Economics'!$AX$5:$AX$404,0)),""))</f>
        <v/>
      </c>
      <c r="Q351" s="24" t="str">
        <f t="array" ref="Q351">IF($A351="","",IFERROR(INDEX('04_Property_Economics'!$AQ$5:$AQ$404,MATCH($A351,'04_Property_Economics'!$AX$5:$AX$404,0)),""))</f>
        <v/>
      </c>
      <c r="R351" s="27" t="str">
        <f t="array" ref="R351">IF($A351="","",IFERROR(INDEX('04_Property_Economics'!$AR$5:$AR$404,MATCH($A351,'04_Property_Economics'!$AX$5:$AX$404,0)),""))</f>
        <v/>
      </c>
      <c r="S351" s="2" t="str">
        <f t="array" ref="S351">IF($A351="","",IFERROR(INDEX('04_Property_Economics'!$AS$5:$AS$404,MATCH($A351,'04_Property_Economics'!$AX$5:$AX$404,0)),""))</f>
        <v/>
      </c>
      <c r="T351" s="2" t="str">
        <f t="array" ref="T351">IF($A351="","",IFERROR(INDEX('04_Property_Economics'!$AZ$5:$AZ$404,MATCH($A351,'04_Property_Economics'!$AX$5:$AX$404,0)),""))</f>
        <v/>
      </c>
    </row>
    <row r="352" ht="15.75" customHeight="1">
      <c r="A352" s="2" t="str">
        <f t="shared" si="1"/>
        <v/>
      </c>
      <c r="B352" s="2" t="str">
        <f t="array" ref="B352">IF($A352="","",IFERROR(INDEX('04_Property_Economics'!$B$5:$B$404,MATCH($A352,'04_Property_Economics'!$AX$5:$AX$404,0)),""))</f>
        <v/>
      </c>
      <c r="C352" s="2" t="str">
        <f t="array" ref="C352">IF($A352="","",IFERROR(INDEX('04_Property_Economics'!$C$5:$C$404,MATCH($A352,'04_Property_Economics'!$AX$5:$AX$404,0)),""))</f>
        <v/>
      </c>
      <c r="D352" s="24" t="str">
        <f t="array" ref="D352">IF($A352="","",IFERROR(INDEX('04_Property_Economics'!$H$5:$H$404,MATCH($A352,'04_Property_Economics'!$AX$5:$AX$404,0)),""))</f>
        <v/>
      </c>
      <c r="E352" s="25" t="str">
        <f t="array" ref="E352">IF($A352="","",IFERROR(INDEX('04_Property_Economics'!$I$5:$I$404,MATCH($A352,'04_Property_Economics'!$AX$5:$AX$404,0)),""))</f>
        <v/>
      </c>
      <c r="F352" s="25" t="str">
        <f t="array" ref="F352">IF($A352="","",IFERROR(INDEX('04_Property_Economics'!$J$5:$J$404,MATCH($A352,'04_Property_Economics'!$AX$5:$AX$404,0)),""))</f>
        <v/>
      </c>
      <c r="G352" s="26" t="str">
        <f t="array" ref="G352">IF($A352="","",IFERROR(INDEX('04_Property_Economics'!$AC$5:$AC$404,MATCH($A352,'04_Property_Economics'!$AX$5:$AX$404,0)),""))</f>
        <v/>
      </c>
      <c r="H352" s="24" t="str">
        <f t="array" ref="H352">IF($A352="","",IFERROR(INDEX('04_Property_Economics'!$AD$5:$AD$404,MATCH($A352,'04_Property_Economics'!$AX$5:$AX$404,0)),""))</f>
        <v/>
      </c>
      <c r="I352" s="24" t="str">
        <f t="array" ref="I352">IF($A352="","",IFERROR(INDEX('04_Property_Economics'!$AH$5:$AH$404,MATCH($A352,'04_Property_Economics'!$AX$5:$AX$404,0)),""))</f>
        <v/>
      </c>
      <c r="J352" s="24" t="str">
        <f t="array" ref="J352">IF($A352="","",IFERROR(INDEX('04_Property_Economics'!$AI$5:$AI$404,MATCH($A352,'04_Property_Economics'!$AX$5:$AX$404,0)),""))</f>
        <v/>
      </c>
      <c r="K352" s="24" t="str">
        <f t="array" ref="K352">IF($A352="","",IFERROR(INDEX('04_Property_Economics'!$AJ$5:$AJ$404,MATCH($A352,'04_Property_Economics'!$AX$5:$AX$404,0)),""))</f>
        <v/>
      </c>
      <c r="L352" s="24" t="str">
        <f t="array" ref="L352">IF($A352="","",IFERROR(INDEX('04_Property_Economics'!$AF$5:$AF$404,MATCH($A352,'04_Property_Economics'!$AX$5:$AX$404,0)),""))</f>
        <v/>
      </c>
      <c r="M352" s="24" t="str">
        <f t="array" ref="M352">IF($A352="","",IFERROR(INDEX('04_Property_Economics'!$U$5:$U$404,MATCH($A352,'04_Property_Economics'!$AX$5:$AX$404,0)),""))</f>
        <v/>
      </c>
      <c r="N352" s="24" t="str">
        <f t="array" ref="N352">IF($A352="","",IFERROR(INDEX('04_Property_Economics'!$W$5:$W$404,MATCH($A352,'04_Property_Economics'!$AX$5:$AX$404,0)),""))</f>
        <v/>
      </c>
      <c r="O352" s="24" t="str">
        <f t="shared" si="2"/>
        <v/>
      </c>
      <c r="P352" s="24" t="str">
        <f t="array" ref="P352">IF($A352="","",IFERROR(INDEX('04_Property_Economics'!$S$5:$S$404,MATCH($A352,'04_Property_Economics'!$AX$5:$AX$404,0)),""))</f>
        <v/>
      </c>
      <c r="Q352" s="24" t="str">
        <f t="array" ref="Q352">IF($A352="","",IFERROR(INDEX('04_Property_Economics'!$AQ$5:$AQ$404,MATCH($A352,'04_Property_Economics'!$AX$5:$AX$404,0)),""))</f>
        <v/>
      </c>
      <c r="R352" s="27" t="str">
        <f t="array" ref="R352">IF($A352="","",IFERROR(INDEX('04_Property_Economics'!$AR$5:$AR$404,MATCH($A352,'04_Property_Economics'!$AX$5:$AX$404,0)),""))</f>
        <v/>
      </c>
      <c r="S352" s="2" t="str">
        <f t="array" ref="S352">IF($A352="","",IFERROR(INDEX('04_Property_Economics'!$AS$5:$AS$404,MATCH($A352,'04_Property_Economics'!$AX$5:$AX$404,0)),""))</f>
        <v/>
      </c>
      <c r="T352" s="2" t="str">
        <f t="array" ref="T352">IF($A352="","",IFERROR(INDEX('04_Property_Economics'!$AZ$5:$AZ$404,MATCH($A352,'04_Property_Economics'!$AX$5:$AX$404,0)),""))</f>
        <v/>
      </c>
    </row>
    <row r="353" ht="15.75" customHeight="1">
      <c r="A353" s="2" t="str">
        <f t="shared" si="1"/>
        <v/>
      </c>
      <c r="B353" s="2" t="str">
        <f t="array" ref="B353">IF($A353="","",IFERROR(INDEX('04_Property_Economics'!$B$5:$B$404,MATCH($A353,'04_Property_Economics'!$AX$5:$AX$404,0)),""))</f>
        <v/>
      </c>
      <c r="C353" s="2" t="str">
        <f t="array" ref="C353">IF($A353="","",IFERROR(INDEX('04_Property_Economics'!$C$5:$C$404,MATCH($A353,'04_Property_Economics'!$AX$5:$AX$404,0)),""))</f>
        <v/>
      </c>
      <c r="D353" s="24" t="str">
        <f t="array" ref="D353">IF($A353="","",IFERROR(INDEX('04_Property_Economics'!$H$5:$H$404,MATCH($A353,'04_Property_Economics'!$AX$5:$AX$404,0)),""))</f>
        <v/>
      </c>
      <c r="E353" s="25" t="str">
        <f t="array" ref="E353">IF($A353="","",IFERROR(INDEX('04_Property_Economics'!$I$5:$I$404,MATCH($A353,'04_Property_Economics'!$AX$5:$AX$404,0)),""))</f>
        <v/>
      </c>
      <c r="F353" s="25" t="str">
        <f t="array" ref="F353">IF($A353="","",IFERROR(INDEX('04_Property_Economics'!$J$5:$J$404,MATCH($A353,'04_Property_Economics'!$AX$5:$AX$404,0)),""))</f>
        <v/>
      </c>
      <c r="G353" s="26" t="str">
        <f t="array" ref="G353">IF($A353="","",IFERROR(INDEX('04_Property_Economics'!$AC$5:$AC$404,MATCH($A353,'04_Property_Economics'!$AX$5:$AX$404,0)),""))</f>
        <v/>
      </c>
      <c r="H353" s="24" t="str">
        <f t="array" ref="H353">IF($A353="","",IFERROR(INDEX('04_Property_Economics'!$AD$5:$AD$404,MATCH($A353,'04_Property_Economics'!$AX$5:$AX$404,0)),""))</f>
        <v/>
      </c>
      <c r="I353" s="24" t="str">
        <f t="array" ref="I353">IF($A353="","",IFERROR(INDEX('04_Property_Economics'!$AH$5:$AH$404,MATCH($A353,'04_Property_Economics'!$AX$5:$AX$404,0)),""))</f>
        <v/>
      </c>
      <c r="J353" s="24" t="str">
        <f t="array" ref="J353">IF($A353="","",IFERROR(INDEX('04_Property_Economics'!$AI$5:$AI$404,MATCH($A353,'04_Property_Economics'!$AX$5:$AX$404,0)),""))</f>
        <v/>
      </c>
      <c r="K353" s="24" t="str">
        <f t="array" ref="K353">IF($A353="","",IFERROR(INDEX('04_Property_Economics'!$AJ$5:$AJ$404,MATCH($A353,'04_Property_Economics'!$AX$5:$AX$404,0)),""))</f>
        <v/>
      </c>
      <c r="L353" s="24" t="str">
        <f t="array" ref="L353">IF($A353="","",IFERROR(INDEX('04_Property_Economics'!$AF$5:$AF$404,MATCH($A353,'04_Property_Economics'!$AX$5:$AX$404,0)),""))</f>
        <v/>
      </c>
      <c r="M353" s="24" t="str">
        <f t="array" ref="M353">IF($A353="","",IFERROR(INDEX('04_Property_Economics'!$U$5:$U$404,MATCH($A353,'04_Property_Economics'!$AX$5:$AX$404,0)),""))</f>
        <v/>
      </c>
      <c r="N353" s="24" t="str">
        <f t="array" ref="N353">IF($A353="","",IFERROR(INDEX('04_Property_Economics'!$W$5:$W$404,MATCH($A353,'04_Property_Economics'!$AX$5:$AX$404,0)),""))</f>
        <v/>
      </c>
      <c r="O353" s="24" t="str">
        <f t="shared" si="2"/>
        <v/>
      </c>
      <c r="P353" s="24" t="str">
        <f t="array" ref="P353">IF($A353="","",IFERROR(INDEX('04_Property_Economics'!$S$5:$S$404,MATCH($A353,'04_Property_Economics'!$AX$5:$AX$404,0)),""))</f>
        <v/>
      </c>
      <c r="Q353" s="24" t="str">
        <f t="array" ref="Q353">IF($A353="","",IFERROR(INDEX('04_Property_Economics'!$AQ$5:$AQ$404,MATCH($A353,'04_Property_Economics'!$AX$5:$AX$404,0)),""))</f>
        <v/>
      </c>
      <c r="R353" s="27" t="str">
        <f t="array" ref="R353">IF($A353="","",IFERROR(INDEX('04_Property_Economics'!$AR$5:$AR$404,MATCH($A353,'04_Property_Economics'!$AX$5:$AX$404,0)),""))</f>
        <v/>
      </c>
      <c r="S353" s="2" t="str">
        <f t="array" ref="S353">IF($A353="","",IFERROR(INDEX('04_Property_Economics'!$AS$5:$AS$404,MATCH($A353,'04_Property_Economics'!$AX$5:$AX$404,0)),""))</f>
        <v/>
      </c>
      <c r="T353" s="2" t="str">
        <f t="array" ref="T353">IF($A353="","",IFERROR(INDEX('04_Property_Economics'!$AZ$5:$AZ$404,MATCH($A353,'04_Property_Economics'!$AX$5:$AX$404,0)),""))</f>
        <v/>
      </c>
    </row>
    <row r="354" ht="15.75" customHeight="1">
      <c r="A354" s="2" t="str">
        <f t="shared" si="1"/>
        <v/>
      </c>
      <c r="B354" s="2" t="str">
        <f t="array" ref="B354">IF($A354="","",IFERROR(INDEX('04_Property_Economics'!$B$5:$B$404,MATCH($A354,'04_Property_Economics'!$AX$5:$AX$404,0)),""))</f>
        <v/>
      </c>
      <c r="C354" s="2" t="str">
        <f t="array" ref="C354">IF($A354="","",IFERROR(INDEX('04_Property_Economics'!$C$5:$C$404,MATCH($A354,'04_Property_Economics'!$AX$5:$AX$404,0)),""))</f>
        <v/>
      </c>
      <c r="D354" s="24" t="str">
        <f t="array" ref="D354">IF($A354="","",IFERROR(INDEX('04_Property_Economics'!$H$5:$H$404,MATCH($A354,'04_Property_Economics'!$AX$5:$AX$404,0)),""))</f>
        <v/>
      </c>
      <c r="E354" s="25" t="str">
        <f t="array" ref="E354">IF($A354="","",IFERROR(INDEX('04_Property_Economics'!$I$5:$I$404,MATCH($A354,'04_Property_Economics'!$AX$5:$AX$404,0)),""))</f>
        <v/>
      </c>
      <c r="F354" s="25" t="str">
        <f t="array" ref="F354">IF($A354="","",IFERROR(INDEX('04_Property_Economics'!$J$5:$J$404,MATCH($A354,'04_Property_Economics'!$AX$5:$AX$404,0)),""))</f>
        <v/>
      </c>
      <c r="G354" s="26" t="str">
        <f t="array" ref="G354">IF($A354="","",IFERROR(INDEX('04_Property_Economics'!$AC$5:$AC$404,MATCH($A354,'04_Property_Economics'!$AX$5:$AX$404,0)),""))</f>
        <v/>
      </c>
      <c r="H354" s="24" t="str">
        <f t="array" ref="H354">IF($A354="","",IFERROR(INDEX('04_Property_Economics'!$AD$5:$AD$404,MATCH($A354,'04_Property_Economics'!$AX$5:$AX$404,0)),""))</f>
        <v/>
      </c>
      <c r="I354" s="24" t="str">
        <f t="array" ref="I354">IF($A354="","",IFERROR(INDEX('04_Property_Economics'!$AH$5:$AH$404,MATCH($A354,'04_Property_Economics'!$AX$5:$AX$404,0)),""))</f>
        <v/>
      </c>
      <c r="J354" s="24" t="str">
        <f t="array" ref="J354">IF($A354="","",IFERROR(INDEX('04_Property_Economics'!$AI$5:$AI$404,MATCH($A354,'04_Property_Economics'!$AX$5:$AX$404,0)),""))</f>
        <v/>
      </c>
      <c r="K354" s="24" t="str">
        <f t="array" ref="K354">IF($A354="","",IFERROR(INDEX('04_Property_Economics'!$AJ$5:$AJ$404,MATCH($A354,'04_Property_Economics'!$AX$5:$AX$404,0)),""))</f>
        <v/>
      </c>
      <c r="L354" s="24" t="str">
        <f t="array" ref="L354">IF($A354="","",IFERROR(INDEX('04_Property_Economics'!$AF$5:$AF$404,MATCH($A354,'04_Property_Economics'!$AX$5:$AX$404,0)),""))</f>
        <v/>
      </c>
      <c r="M354" s="24" t="str">
        <f t="array" ref="M354">IF($A354="","",IFERROR(INDEX('04_Property_Economics'!$U$5:$U$404,MATCH($A354,'04_Property_Economics'!$AX$5:$AX$404,0)),""))</f>
        <v/>
      </c>
      <c r="N354" s="24" t="str">
        <f t="array" ref="N354">IF($A354="","",IFERROR(INDEX('04_Property_Economics'!$W$5:$W$404,MATCH($A354,'04_Property_Economics'!$AX$5:$AX$404,0)),""))</f>
        <v/>
      </c>
      <c r="O354" s="24" t="str">
        <f t="shared" si="2"/>
        <v/>
      </c>
      <c r="P354" s="24" t="str">
        <f t="array" ref="P354">IF($A354="","",IFERROR(INDEX('04_Property_Economics'!$S$5:$S$404,MATCH($A354,'04_Property_Economics'!$AX$5:$AX$404,0)),""))</f>
        <v/>
      </c>
      <c r="Q354" s="24" t="str">
        <f t="array" ref="Q354">IF($A354="","",IFERROR(INDEX('04_Property_Economics'!$AQ$5:$AQ$404,MATCH($A354,'04_Property_Economics'!$AX$5:$AX$404,0)),""))</f>
        <v/>
      </c>
      <c r="R354" s="27" t="str">
        <f t="array" ref="R354">IF($A354="","",IFERROR(INDEX('04_Property_Economics'!$AR$5:$AR$404,MATCH($A354,'04_Property_Economics'!$AX$5:$AX$404,0)),""))</f>
        <v/>
      </c>
      <c r="S354" s="2" t="str">
        <f t="array" ref="S354">IF($A354="","",IFERROR(INDEX('04_Property_Economics'!$AS$5:$AS$404,MATCH($A354,'04_Property_Economics'!$AX$5:$AX$404,0)),""))</f>
        <v/>
      </c>
      <c r="T354" s="2" t="str">
        <f t="array" ref="T354">IF($A354="","",IFERROR(INDEX('04_Property_Economics'!$AZ$5:$AZ$404,MATCH($A354,'04_Property_Economics'!$AX$5:$AX$404,0)),""))</f>
        <v/>
      </c>
    </row>
    <row r="355" ht="15.75" customHeight="1">
      <c r="A355" s="2" t="str">
        <f t="shared" si="1"/>
        <v/>
      </c>
      <c r="B355" s="2" t="str">
        <f t="array" ref="B355">IF($A355="","",IFERROR(INDEX('04_Property_Economics'!$B$5:$B$404,MATCH($A355,'04_Property_Economics'!$AX$5:$AX$404,0)),""))</f>
        <v/>
      </c>
      <c r="C355" s="2" t="str">
        <f t="array" ref="C355">IF($A355="","",IFERROR(INDEX('04_Property_Economics'!$C$5:$C$404,MATCH($A355,'04_Property_Economics'!$AX$5:$AX$404,0)),""))</f>
        <v/>
      </c>
      <c r="D355" s="24" t="str">
        <f t="array" ref="D355">IF($A355="","",IFERROR(INDEX('04_Property_Economics'!$H$5:$H$404,MATCH($A355,'04_Property_Economics'!$AX$5:$AX$404,0)),""))</f>
        <v/>
      </c>
      <c r="E355" s="25" t="str">
        <f t="array" ref="E355">IF($A355="","",IFERROR(INDEX('04_Property_Economics'!$I$5:$I$404,MATCH($A355,'04_Property_Economics'!$AX$5:$AX$404,0)),""))</f>
        <v/>
      </c>
      <c r="F355" s="25" t="str">
        <f t="array" ref="F355">IF($A355="","",IFERROR(INDEX('04_Property_Economics'!$J$5:$J$404,MATCH($A355,'04_Property_Economics'!$AX$5:$AX$404,0)),""))</f>
        <v/>
      </c>
      <c r="G355" s="26" t="str">
        <f t="array" ref="G355">IF($A355="","",IFERROR(INDEX('04_Property_Economics'!$AC$5:$AC$404,MATCH($A355,'04_Property_Economics'!$AX$5:$AX$404,0)),""))</f>
        <v/>
      </c>
      <c r="H355" s="24" t="str">
        <f t="array" ref="H355">IF($A355="","",IFERROR(INDEX('04_Property_Economics'!$AD$5:$AD$404,MATCH($A355,'04_Property_Economics'!$AX$5:$AX$404,0)),""))</f>
        <v/>
      </c>
      <c r="I355" s="24" t="str">
        <f t="array" ref="I355">IF($A355="","",IFERROR(INDEX('04_Property_Economics'!$AH$5:$AH$404,MATCH($A355,'04_Property_Economics'!$AX$5:$AX$404,0)),""))</f>
        <v/>
      </c>
      <c r="J355" s="24" t="str">
        <f t="array" ref="J355">IF($A355="","",IFERROR(INDEX('04_Property_Economics'!$AI$5:$AI$404,MATCH($A355,'04_Property_Economics'!$AX$5:$AX$404,0)),""))</f>
        <v/>
      </c>
      <c r="K355" s="24" t="str">
        <f t="array" ref="K355">IF($A355="","",IFERROR(INDEX('04_Property_Economics'!$AJ$5:$AJ$404,MATCH($A355,'04_Property_Economics'!$AX$5:$AX$404,0)),""))</f>
        <v/>
      </c>
      <c r="L355" s="24" t="str">
        <f t="array" ref="L355">IF($A355="","",IFERROR(INDEX('04_Property_Economics'!$AF$5:$AF$404,MATCH($A355,'04_Property_Economics'!$AX$5:$AX$404,0)),""))</f>
        <v/>
      </c>
      <c r="M355" s="24" t="str">
        <f t="array" ref="M355">IF($A355="","",IFERROR(INDEX('04_Property_Economics'!$U$5:$U$404,MATCH($A355,'04_Property_Economics'!$AX$5:$AX$404,0)),""))</f>
        <v/>
      </c>
      <c r="N355" s="24" t="str">
        <f t="array" ref="N355">IF($A355="","",IFERROR(INDEX('04_Property_Economics'!$W$5:$W$404,MATCH($A355,'04_Property_Economics'!$AX$5:$AX$404,0)),""))</f>
        <v/>
      </c>
      <c r="O355" s="24" t="str">
        <f t="shared" si="2"/>
        <v/>
      </c>
      <c r="P355" s="24" t="str">
        <f t="array" ref="P355">IF($A355="","",IFERROR(INDEX('04_Property_Economics'!$S$5:$S$404,MATCH($A355,'04_Property_Economics'!$AX$5:$AX$404,0)),""))</f>
        <v/>
      </c>
      <c r="Q355" s="24" t="str">
        <f t="array" ref="Q355">IF($A355="","",IFERROR(INDEX('04_Property_Economics'!$AQ$5:$AQ$404,MATCH($A355,'04_Property_Economics'!$AX$5:$AX$404,0)),""))</f>
        <v/>
      </c>
      <c r="R355" s="27" t="str">
        <f t="array" ref="R355">IF($A355="","",IFERROR(INDEX('04_Property_Economics'!$AR$5:$AR$404,MATCH($A355,'04_Property_Economics'!$AX$5:$AX$404,0)),""))</f>
        <v/>
      </c>
      <c r="S355" s="2" t="str">
        <f t="array" ref="S355">IF($A355="","",IFERROR(INDEX('04_Property_Economics'!$AS$5:$AS$404,MATCH($A355,'04_Property_Economics'!$AX$5:$AX$404,0)),""))</f>
        <v/>
      </c>
      <c r="T355" s="2" t="str">
        <f t="array" ref="T355">IF($A355="","",IFERROR(INDEX('04_Property_Economics'!$AZ$5:$AZ$404,MATCH($A355,'04_Property_Economics'!$AX$5:$AX$404,0)),""))</f>
        <v/>
      </c>
    </row>
    <row r="356" ht="15.75" customHeight="1">
      <c r="A356" s="2" t="str">
        <f t="shared" si="1"/>
        <v/>
      </c>
      <c r="B356" s="2" t="str">
        <f t="array" ref="B356">IF($A356="","",IFERROR(INDEX('04_Property_Economics'!$B$5:$B$404,MATCH($A356,'04_Property_Economics'!$AX$5:$AX$404,0)),""))</f>
        <v/>
      </c>
      <c r="C356" s="2" t="str">
        <f t="array" ref="C356">IF($A356="","",IFERROR(INDEX('04_Property_Economics'!$C$5:$C$404,MATCH($A356,'04_Property_Economics'!$AX$5:$AX$404,0)),""))</f>
        <v/>
      </c>
      <c r="D356" s="24" t="str">
        <f t="array" ref="D356">IF($A356="","",IFERROR(INDEX('04_Property_Economics'!$H$5:$H$404,MATCH($A356,'04_Property_Economics'!$AX$5:$AX$404,0)),""))</f>
        <v/>
      </c>
      <c r="E356" s="25" t="str">
        <f t="array" ref="E356">IF($A356="","",IFERROR(INDEX('04_Property_Economics'!$I$5:$I$404,MATCH($A356,'04_Property_Economics'!$AX$5:$AX$404,0)),""))</f>
        <v/>
      </c>
      <c r="F356" s="25" t="str">
        <f t="array" ref="F356">IF($A356="","",IFERROR(INDEX('04_Property_Economics'!$J$5:$J$404,MATCH($A356,'04_Property_Economics'!$AX$5:$AX$404,0)),""))</f>
        <v/>
      </c>
      <c r="G356" s="26" t="str">
        <f t="array" ref="G356">IF($A356="","",IFERROR(INDEX('04_Property_Economics'!$AC$5:$AC$404,MATCH($A356,'04_Property_Economics'!$AX$5:$AX$404,0)),""))</f>
        <v/>
      </c>
      <c r="H356" s="24" t="str">
        <f t="array" ref="H356">IF($A356="","",IFERROR(INDEX('04_Property_Economics'!$AD$5:$AD$404,MATCH($A356,'04_Property_Economics'!$AX$5:$AX$404,0)),""))</f>
        <v/>
      </c>
      <c r="I356" s="24" t="str">
        <f t="array" ref="I356">IF($A356="","",IFERROR(INDEX('04_Property_Economics'!$AH$5:$AH$404,MATCH($A356,'04_Property_Economics'!$AX$5:$AX$404,0)),""))</f>
        <v/>
      </c>
      <c r="J356" s="24" t="str">
        <f t="array" ref="J356">IF($A356="","",IFERROR(INDEX('04_Property_Economics'!$AI$5:$AI$404,MATCH($A356,'04_Property_Economics'!$AX$5:$AX$404,0)),""))</f>
        <v/>
      </c>
      <c r="K356" s="24" t="str">
        <f t="array" ref="K356">IF($A356="","",IFERROR(INDEX('04_Property_Economics'!$AJ$5:$AJ$404,MATCH($A356,'04_Property_Economics'!$AX$5:$AX$404,0)),""))</f>
        <v/>
      </c>
      <c r="L356" s="24" t="str">
        <f t="array" ref="L356">IF($A356="","",IFERROR(INDEX('04_Property_Economics'!$AF$5:$AF$404,MATCH($A356,'04_Property_Economics'!$AX$5:$AX$404,0)),""))</f>
        <v/>
      </c>
      <c r="M356" s="24" t="str">
        <f t="array" ref="M356">IF($A356="","",IFERROR(INDEX('04_Property_Economics'!$U$5:$U$404,MATCH($A356,'04_Property_Economics'!$AX$5:$AX$404,0)),""))</f>
        <v/>
      </c>
      <c r="N356" s="24" t="str">
        <f t="array" ref="N356">IF($A356="","",IFERROR(INDEX('04_Property_Economics'!$W$5:$W$404,MATCH($A356,'04_Property_Economics'!$AX$5:$AX$404,0)),""))</f>
        <v/>
      </c>
      <c r="O356" s="24" t="str">
        <f t="shared" si="2"/>
        <v/>
      </c>
      <c r="P356" s="24" t="str">
        <f t="array" ref="P356">IF($A356="","",IFERROR(INDEX('04_Property_Economics'!$S$5:$S$404,MATCH($A356,'04_Property_Economics'!$AX$5:$AX$404,0)),""))</f>
        <v/>
      </c>
      <c r="Q356" s="24" t="str">
        <f t="array" ref="Q356">IF($A356="","",IFERROR(INDEX('04_Property_Economics'!$AQ$5:$AQ$404,MATCH($A356,'04_Property_Economics'!$AX$5:$AX$404,0)),""))</f>
        <v/>
      </c>
      <c r="R356" s="27" t="str">
        <f t="array" ref="R356">IF($A356="","",IFERROR(INDEX('04_Property_Economics'!$AR$5:$AR$404,MATCH($A356,'04_Property_Economics'!$AX$5:$AX$404,0)),""))</f>
        <v/>
      </c>
      <c r="S356" s="2" t="str">
        <f t="array" ref="S356">IF($A356="","",IFERROR(INDEX('04_Property_Economics'!$AS$5:$AS$404,MATCH($A356,'04_Property_Economics'!$AX$5:$AX$404,0)),""))</f>
        <v/>
      </c>
      <c r="T356" s="2" t="str">
        <f t="array" ref="T356">IF($A356="","",IFERROR(INDEX('04_Property_Economics'!$AZ$5:$AZ$404,MATCH($A356,'04_Property_Economics'!$AX$5:$AX$404,0)),""))</f>
        <v/>
      </c>
    </row>
    <row r="357" ht="15.75" customHeight="1">
      <c r="A357" s="2" t="str">
        <f t="shared" si="1"/>
        <v/>
      </c>
      <c r="B357" s="2" t="str">
        <f t="array" ref="B357">IF($A357="","",IFERROR(INDEX('04_Property_Economics'!$B$5:$B$404,MATCH($A357,'04_Property_Economics'!$AX$5:$AX$404,0)),""))</f>
        <v/>
      </c>
      <c r="C357" s="2" t="str">
        <f t="array" ref="C357">IF($A357="","",IFERROR(INDEX('04_Property_Economics'!$C$5:$C$404,MATCH($A357,'04_Property_Economics'!$AX$5:$AX$404,0)),""))</f>
        <v/>
      </c>
      <c r="D357" s="24" t="str">
        <f t="array" ref="D357">IF($A357="","",IFERROR(INDEX('04_Property_Economics'!$H$5:$H$404,MATCH($A357,'04_Property_Economics'!$AX$5:$AX$404,0)),""))</f>
        <v/>
      </c>
      <c r="E357" s="25" t="str">
        <f t="array" ref="E357">IF($A357="","",IFERROR(INDEX('04_Property_Economics'!$I$5:$I$404,MATCH($A357,'04_Property_Economics'!$AX$5:$AX$404,0)),""))</f>
        <v/>
      </c>
      <c r="F357" s="25" t="str">
        <f t="array" ref="F357">IF($A357="","",IFERROR(INDEX('04_Property_Economics'!$J$5:$J$404,MATCH($A357,'04_Property_Economics'!$AX$5:$AX$404,0)),""))</f>
        <v/>
      </c>
      <c r="G357" s="26" t="str">
        <f t="array" ref="G357">IF($A357="","",IFERROR(INDEX('04_Property_Economics'!$AC$5:$AC$404,MATCH($A357,'04_Property_Economics'!$AX$5:$AX$404,0)),""))</f>
        <v/>
      </c>
      <c r="H357" s="24" t="str">
        <f t="array" ref="H357">IF($A357="","",IFERROR(INDEX('04_Property_Economics'!$AD$5:$AD$404,MATCH($A357,'04_Property_Economics'!$AX$5:$AX$404,0)),""))</f>
        <v/>
      </c>
      <c r="I357" s="24" t="str">
        <f t="array" ref="I357">IF($A357="","",IFERROR(INDEX('04_Property_Economics'!$AH$5:$AH$404,MATCH($A357,'04_Property_Economics'!$AX$5:$AX$404,0)),""))</f>
        <v/>
      </c>
      <c r="J357" s="24" t="str">
        <f t="array" ref="J357">IF($A357="","",IFERROR(INDEX('04_Property_Economics'!$AI$5:$AI$404,MATCH($A357,'04_Property_Economics'!$AX$5:$AX$404,0)),""))</f>
        <v/>
      </c>
      <c r="K357" s="24" t="str">
        <f t="array" ref="K357">IF($A357="","",IFERROR(INDEX('04_Property_Economics'!$AJ$5:$AJ$404,MATCH($A357,'04_Property_Economics'!$AX$5:$AX$404,0)),""))</f>
        <v/>
      </c>
      <c r="L357" s="24" t="str">
        <f t="array" ref="L357">IF($A357="","",IFERROR(INDEX('04_Property_Economics'!$AF$5:$AF$404,MATCH($A357,'04_Property_Economics'!$AX$5:$AX$404,0)),""))</f>
        <v/>
      </c>
      <c r="M357" s="24" t="str">
        <f t="array" ref="M357">IF($A357="","",IFERROR(INDEX('04_Property_Economics'!$U$5:$U$404,MATCH($A357,'04_Property_Economics'!$AX$5:$AX$404,0)),""))</f>
        <v/>
      </c>
      <c r="N357" s="24" t="str">
        <f t="array" ref="N357">IF($A357="","",IFERROR(INDEX('04_Property_Economics'!$W$5:$W$404,MATCH($A357,'04_Property_Economics'!$AX$5:$AX$404,0)),""))</f>
        <v/>
      </c>
      <c r="O357" s="24" t="str">
        <f t="shared" si="2"/>
        <v/>
      </c>
      <c r="P357" s="24" t="str">
        <f t="array" ref="P357">IF($A357="","",IFERROR(INDEX('04_Property_Economics'!$S$5:$S$404,MATCH($A357,'04_Property_Economics'!$AX$5:$AX$404,0)),""))</f>
        <v/>
      </c>
      <c r="Q357" s="24" t="str">
        <f t="array" ref="Q357">IF($A357="","",IFERROR(INDEX('04_Property_Economics'!$AQ$5:$AQ$404,MATCH($A357,'04_Property_Economics'!$AX$5:$AX$404,0)),""))</f>
        <v/>
      </c>
      <c r="R357" s="27" t="str">
        <f t="array" ref="R357">IF($A357="","",IFERROR(INDEX('04_Property_Economics'!$AR$5:$AR$404,MATCH($A357,'04_Property_Economics'!$AX$5:$AX$404,0)),""))</f>
        <v/>
      </c>
      <c r="S357" s="2" t="str">
        <f t="array" ref="S357">IF($A357="","",IFERROR(INDEX('04_Property_Economics'!$AS$5:$AS$404,MATCH($A357,'04_Property_Economics'!$AX$5:$AX$404,0)),""))</f>
        <v/>
      </c>
      <c r="T357" s="2" t="str">
        <f t="array" ref="T357">IF($A357="","",IFERROR(INDEX('04_Property_Economics'!$AZ$5:$AZ$404,MATCH($A357,'04_Property_Economics'!$AX$5:$AX$404,0)),""))</f>
        <v/>
      </c>
    </row>
    <row r="358" ht="15.75" customHeight="1">
      <c r="A358" s="2" t="str">
        <f t="shared" si="1"/>
        <v/>
      </c>
      <c r="B358" s="2" t="str">
        <f t="array" ref="B358">IF($A358="","",IFERROR(INDEX('04_Property_Economics'!$B$5:$B$404,MATCH($A358,'04_Property_Economics'!$AX$5:$AX$404,0)),""))</f>
        <v/>
      </c>
      <c r="C358" s="2" t="str">
        <f t="array" ref="C358">IF($A358="","",IFERROR(INDEX('04_Property_Economics'!$C$5:$C$404,MATCH($A358,'04_Property_Economics'!$AX$5:$AX$404,0)),""))</f>
        <v/>
      </c>
      <c r="D358" s="24" t="str">
        <f t="array" ref="D358">IF($A358="","",IFERROR(INDEX('04_Property_Economics'!$H$5:$H$404,MATCH($A358,'04_Property_Economics'!$AX$5:$AX$404,0)),""))</f>
        <v/>
      </c>
      <c r="E358" s="25" t="str">
        <f t="array" ref="E358">IF($A358="","",IFERROR(INDEX('04_Property_Economics'!$I$5:$I$404,MATCH($A358,'04_Property_Economics'!$AX$5:$AX$404,0)),""))</f>
        <v/>
      </c>
      <c r="F358" s="25" t="str">
        <f t="array" ref="F358">IF($A358="","",IFERROR(INDEX('04_Property_Economics'!$J$5:$J$404,MATCH($A358,'04_Property_Economics'!$AX$5:$AX$404,0)),""))</f>
        <v/>
      </c>
      <c r="G358" s="26" t="str">
        <f t="array" ref="G358">IF($A358="","",IFERROR(INDEX('04_Property_Economics'!$AC$5:$AC$404,MATCH($A358,'04_Property_Economics'!$AX$5:$AX$404,0)),""))</f>
        <v/>
      </c>
      <c r="H358" s="24" t="str">
        <f t="array" ref="H358">IF($A358="","",IFERROR(INDEX('04_Property_Economics'!$AD$5:$AD$404,MATCH($A358,'04_Property_Economics'!$AX$5:$AX$404,0)),""))</f>
        <v/>
      </c>
      <c r="I358" s="24" t="str">
        <f t="array" ref="I358">IF($A358="","",IFERROR(INDEX('04_Property_Economics'!$AH$5:$AH$404,MATCH($A358,'04_Property_Economics'!$AX$5:$AX$404,0)),""))</f>
        <v/>
      </c>
      <c r="J358" s="24" t="str">
        <f t="array" ref="J358">IF($A358="","",IFERROR(INDEX('04_Property_Economics'!$AI$5:$AI$404,MATCH($A358,'04_Property_Economics'!$AX$5:$AX$404,0)),""))</f>
        <v/>
      </c>
      <c r="K358" s="24" t="str">
        <f t="array" ref="K358">IF($A358="","",IFERROR(INDEX('04_Property_Economics'!$AJ$5:$AJ$404,MATCH($A358,'04_Property_Economics'!$AX$5:$AX$404,0)),""))</f>
        <v/>
      </c>
      <c r="L358" s="24" t="str">
        <f t="array" ref="L358">IF($A358="","",IFERROR(INDEX('04_Property_Economics'!$AF$5:$AF$404,MATCH($A358,'04_Property_Economics'!$AX$5:$AX$404,0)),""))</f>
        <v/>
      </c>
      <c r="M358" s="24" t="str">
        <f t="array" ref="M358">IF($A358="","",IFERROR(INDEX('04_Property_Economics'!$U$5:$U$404,MATCH($A358,'04_Property_Economics'!$AX$5:$AX$404,0)),""))</f>
        <v/>
      </c>
      <c r="N358" s="24" t="str">
        <f t="array" ref="N358">IF($A358="","",IFERROR(INDEX('04_Property_Economics'!$W$5:$W$404,MATCH($A358,'04_Property_Economics'!$AX$5:$AX$404,0)),""))</f>
        <v/>
      </c>
      <c r="O358" s="24" t="str">
        <f t="shared" si="2"/>
        <v/>
      </c>
      <c r="P358" s="24" t="str">
        <f t="array" ref="P358">IF($A358="","",IFERROR(INDEX('04_Property_Economics'!$S$5:$S$404,MATCH($A358,'04_Property_Economics'!$AX$5:$AX$404,0)),""))</f>
        <v/>
      </c>
      <c r="Q358" s="24" t="str">
        <f t="array" ref="Q358">IF($A358="","",IFERROR(INDEX('04_Property_Economics'!$AQ$5:$AQ$404,MATCH($A358,'04_Property_Economics'!$AX$5:$AX$404,0)),""))</f>
        <v/>
      </c>
      <c r="R358" s="27" t="str">
        <f t="array" ref="R358">IF($A358="","",IFERROR(INDEX('04_Property_Economics'!$AR$5:$AR$404,MATCH($A358,'04_Property_Economics'!$AX$5:$AX$404,0)),""))</f>
        <v/>
      </c>
      <c r="S358" s="2" t="str">
        <f t="array" ref="S358">IF($A358="","",IFERROR(INDEX('04_Property_Economics'!$AS$5:$AS$404,MATCH($A358,'04_Property_Economics'!$AX$5:$AX$404,0)),""))</f>
        <v/>
      </c>
      <c r="T358" s="2" t="str">
        <f t="array" ref="T358">IF($A358="","",IFERROR(INDEX('04_Property_Economics'!$AZ$5:$AZ$404,MATCH($A358,'04_Property_Economics'!$AX$5:$AX$404,0)),""))</f>
        <v/>
      </c>
    </row>
    <row r="359" ht="15.75" customHeight="1">
      <c r="A359" s="2" t="str">
        <f t="shared" si="1"/>
        <v/>
      </c>
      <c r="B359" s="2" t="str">
        <f t="array" ref="B359">IF($A359="","",IFERROR(INDEX('04_Property_Economics'!$B$5:$B$404,MATCH($A359,'04_Property_Economics'!$AX$5:$AX$404,0)),""))</f>
        <v/>
      </c>
      <c r="C359" s="2" t="str">
        <f t="array" ref="C359">IF($A359="","",IFERROR(INDEX('04_Property_Economics'!$C$5:$C$404,MATCH($A359,'04_Property_Economics'!$AX$5:$AX$404,0)),""))</f>
        <v/>
      </c>
      <c r="D359" s="24" t="str">
        <f t="array" ref="D359">IF($A359="","",IFERROR(INDEX('04_Property_Economics'!$H$5:$H$404,MATCH($A359,'04_Property_Economics'!$AX$5:$AX$404,0)),""))</f>
        <v/>
      </c>
      <c r="E359" s="25" t="str">
        <f t="array" ref="E359">IF($A359="","",IFERROR(INDEX('04_Property_Economics'!$I$5:$I$404,MATCH($A359,'04_Property_Economics'!$AX$5:$AX$404,0)),""))</f>
        <v/>
      </c>
      <c r="F359" s="25" t="str">
        <f t="array" ref="F359">IF($A359="","",IFERROR(INDEX('04_Property_Economics'!$J$5:$J$404,MATCH($A359,'04_Property_Economics'!$AX$5:$AX$404,0)),""))</f>
        <v/>
      </c>
      <c r="G359" s="26" t="str">
        <f t="array" ref="G359">IF($A359="","",IFERROR(INDEX('04_Property_Economics'!$AC$5:$AC$404,MATCH($A359,'04_Property_Economics'!$AX$5:$AX$404,0)),""))</f>
        <v/>
      </c>
      <c r="H359" s="24" t="str">
        <f t="array" ref="H359">IF($A359="","",IFERROR(INDEX('04_Property_Economics'!$AD$5:$AD$404,MATCH($A359,'04_Property_Economics'!$AX$5:$AX$404,0)),""))</f>
        <v/>
      </c>
      <c r="I359" s="24" t="str">
        <f t="array" ref="I359">IF($A359="","",IFERROR(INDEX('04_Property_Economics'!$AH$5:$AH$404,MATCH($A359,'04_Property_Economics'!$AX$5:$AX$404,0)),""))</f>
        <v/>
      </c>
      <c r="J359" s="24" t="str">
        <f t="array" ref="J359">IF($A359="","",IFERROR(INDEX('04_Property_Economics'!$AI$5:$AI$404,MATCH($A359,'04_Property_Economics'!$AX$5:$AX$404,0)),""))</f>
        <v/>
      </c>
      <c r="K359" s="24" t="str">
        <f t="array" ref="K359">IF($A359="","",IFERROR(INDEX('04_Property_Economics'!$AJ$5:$AJ$404,MATCH($A359,'04_Property_Economics'!$AX$5:$AX$404,0)),""))</f>
        <v/>
      </c>
      <c r="L359" s="24" t="str">
        <f t="array" ref="L359">IF($A359="","",IFERROR(INDEX('04_Property_Economics'!$AF$5:$AF$404,MATCH($A359,'04_Property_Economics'!$AX$5:$AX$404,0)),""))</f>
        <v/>
      </c>
      <c r="M359" s="24" t="str">
        <f t="array" ref="M359">IF($A359="","",IFERROR(INDEX('04_Property_Economics'!$U$5:$U$404,MATCH($A359,'04_Property_Economics'!$AX$5:$AX$404,0)),""))</f>
        <v/>
      </c>
      <c r="N359" s="24" t="str">
        <f t="array" ref="N359">IF($A359="","",IFERROR(INDEX('04_Property_Economics'!$W$5:$W$404,MATCH($A359,'04_Property_Economics'!$AX$5:$AX$404,0)),""))</f>
        <v/>
      </c>
      <c r="O359" s="24" t="str">
        <f t="shared" si="2"/>
        <v/>
      </c>
      <c r="P359" s="24" t="str">
        <f t="array" ref="P359">IF($A359="","",IFERROR(INDEX('04_Property_Economics'!$S$5:$S$404,MATCH($A359,'04_Property_Economics'!$AX$5:$AX$404,0)),""))</f>
        <v/>
      </c>
      <c r="Q359" s="24" t="str">
        <f t="array" ref="Q359">IF($A359="","",IFERROR(INDEX('04_Property_Economics'!$AQ$5:$AQ$404,MATCH($A359,'04_Property_Economics'!$AX$5:$AX$404,0)),""))</f>
        <v/>
      </c>
      <c r="R359" s="27" t="str">
        <f t="array" ref="R359">IF($A359="","",IFERROR(INDEX('04_Property_Economics'!$AR$5:$AR$404,MATCH($A359,'04_Property_Economics'!$AX$5:$AX$404,0)),""))</f>
        <v/>
      </c>
      <c r="S359" s="2" t="str">
        <f t="array" ref="S359">IF($A359="","",IFERROR(INDEX('04_Property_Economics'!$AS$5:$AS$404,MATCH($A359,'04_Property_Economics'!$AX$5:$AX$404,0)),""))</f>
        <v/>
      </c>
      <c r="T359" s="2" t="str">
        <f t="array" ref="T359">IF($A359="","",IFERROR(INDEX('04_Property_Economics'!$AZ$5:$AZ$404,MATCH($A359,'04_Property_Economics'!$AX$5:$AX$404,0)),""))</f>
        <v/>
      </c>
    </row>
    <row r="360" ht="15.75" customHeight="1">
      <c r="A360" s="2" t="str">
        <f t="shared" si="1"/>
        <v/>
      </c>
      <c r="B360" s="2" t="str">
        <f t="array" ref="B360">IF($A360="","",IFERROR(INDEX('04_Property_Economics'!$B$5:$B$404,MATCH($A360,'04_Property_Economics'!$AX$5:$AX$404,0)),""))</f>
        <v/>
      </c>
      <c r="C360" s="2" t="str">
        <f t="array" ref="C360">IF($A360="","",IFERROR(INDEX('04_Property_Economics'!$C$5:$C$404,MATCH($A360,'04_Property_Economics'!$AX$5:$AX$404,0)),""))</f>
        <v/>
      </c>
      <c r="D360" s="24" t="str">
        <f t="array" ref="D360">IF($A360="","",IFERROR(INDEX('04_Property_Economics'!$H$5:$H$404,MATCH($A360,'04_Property_Economics'!$AX$5:$AX$404,0)),""))</f>
        <v/>
      </c>
      <c r="E360" s="25" t="str">
        <f t="array" ref="E360">IF($A360="","",IFERROR(INDEX('04_Property_Economics'!$I$5:$I$404,MATCH($A360,'04_Property_Economics'!$AX$5:$AX$404,0)),""))</f>
        <v/>
      </c>
      <c r="F360" s="25" t="str">
        <f t="array" ref="F360">IF($A360="","",IFERROR(INDEX('04_Property_Economics'!$J$5:$J$404,MATCH($A360,'04_Property_Economics'!$AX$5:$AX$404,0)),""))</f>
        <v/>
      </c>
      <c r="G360" s="26" t="str">
        <f t="array" ref="G360">IF($A360="","",IFERROR(INDEX('04_Property_Economics'!$AC$5:$AC$404,MATCH($A360,'04_Property_Economics'!$AX$5:$AX$404,0)),""))</f>
        <v/>
      </c>
      <c r="H360" s="24" t="str">
        <f t="array" ref="H360">IF($A360="","",IFERROR(INDEX('04_Property_Economics'!$AD$5:$AD$404,MATCH($A360,'04_Property_Economics'!$AX$5:$AX$404,0)),""))</f>
        <v/>
      </c>
      <c r="I360" s="24" t="str">
        <f t="array" ref="I360">IF($A360="","",IFERROR(INDEX('04_Property_Economics'!$AH$5:$AH$404,MATCH($A360,'04_Property_Economics'!$AX$5:$AX$404,0)),""))</f>
        <v/>
      </c>
      <c r="J360" s="24" t="str">
        <f t="array" ref="J360">IF($A360="","",IFERROR(INDEX('04_Property_Economics'!$AI$5:$AI$404,MATCH($A360,'04_Property_Economics'!$AX$5:$AX$404,0)),""))</f>
        <v/>
      </c>
      <c r="K360" s="24" t="str">
        <f t="array" ref="K360">IF($A360="","",IFERROR(INDEX('04_Property_Economics'!$AJ$5:$AJ$404,MATCH($A360,'04_Property_Economics'!$AX$5:$AX$404,0)),""))</f>
        <v/>
      </c>
      <c r="L360" s="24" t="str">
        <f t="array" ref="L360">IF($A360="","",IFERROR(INDEX('04_Property_Economics'!$AF$5:$AF$404,MATCH($A360,'04_Property_Economics'!$AX$5:$AX$404,0)),""))</f>
        <v/>
      </c>
      <c r="M360" s="24" t="str">
        <f t="array" ref="M360">IF($A360="","",IFERROR(INDEX('04_Property_Economics'!$U$5:$U$404,MATCH($A360,'04_Property_Economics'!$AX$5:$AX$404,0)),""))</f>
        <v/>
      </c>
      <c r="N360" s="24" t="str">
        <f t="array" ref="N360">IF($A360="","",IFERROR(INDEX('04_Property_Economics'!$W$5:$W$404,MATCH($A360,'04_Property_Economics'!$AX$5:$AX$404,0)),""))</f>
        <v/>
      </c>
      <c r="O360" s="24" t="str">
        <f t="shared" si="2"/>
        <v/>
      </c>
      <c r="P360" s="24" t="str">
        <f t="array" ref="P360">IF($A360="","",IFERROR(INDEX('04_Property_Economics'!$S$5:$S$404,MATCH($A360,'04_Property_Economics'!$AX$5:$AX$404,0)),""))</f>
        <v/>
      </c>
      <c r="Q360" s="24" t="str">
        <f t="array" ref="Q360">IF($A360="","",IFERROR(INDEX('04_Property_Economics'!$AQ$5:$AQ$404,MATCH($A360,'04_Property_Economics'!$AX$5:$AX$404,0)),""))</f>
        <v/>
      </c>
      <c r="R360" s="27" t="str">
        <f t="array" ref="R360">IF($A360="","",IFERROR(INDEX('04_Property_Economics'!$AR$5:$AR$404,MATCH($A360,'04_Property_Economics'!$AX$5:$AX$404,0)),""))</f>
        <v/>
      </c>
      <c r="S360" s="2" t="str">
        <f t="array" ref="S360">IF($A360="","",IFERROR(INDEX('04_Property_Economics'!$AS$5:$AS$404,MATCH($A360,'04_Property_Economics'!$AX$5:$AX$404,0)),""))</f>
        <v/>
      </c>
      <c r="T360" s="2" t="str">
        <f t="array" ref="T360">IF($A360="","",IFERROR(INDEX('04_Property_Economics'!$AZ$5:$AZ$404,MATCH($A360,'04_Property_Economics'!$AX$5:$AX$404,0)),""))</f>
        <v/>
      </c>
    </row>
    <row r="361" ht="15.75" customHeight="1">
      <c r="A361" s="2" t="str">
        <f t="shared" si="1"/>
        <v/>
      </c>
      <c r="B361" s="2" t="str">
        <f t="array" ref="B361">IF($A361="","",IFERROR(INDEX('04_Property_Economics'!$B$5:$B$404,MATCH($A361,'04_Property_Economics'!$AX$5:$AX$404,0)),""))</f>
        <v/>
      </c>
      <c r="C361" s="2" t="str">
        <f t="array" ref="C361">IF($A361="","",IFERROR(INDEX('04_Property_Economics'!$C$5:$C$404,MATCH($A361,'04_Property_Economics'!$AX$5:$AX$404,0)),""))</f>
        <v/>
      </c>
      <c r="D361" s="24" t="str">
        <f t="array" ref="D361">IF($A361="","",IFERROR(INDEX('04_Property_Economics'!$H$5:$H$404,MATCH($A361,'04_Property_Economics'!$AX$5:$AX$404,0)),""))</f>
        <v/>
      </c>
      <c r="E361" s="25" t="str">
        <f t="array" ref="E361">IF($A361="","",IFERROR(INDEX('04_Property_Economics'!$I$5:$I$404,MATCH($A361,'04_Property_Economics'!$AX$5:$AX$404,0)),""))</f>
        <v/>
      </c>
      <c r="F361" s="25" t="str">
        <f t="array" ref="F361">IF($A361="","",IFERROR(INDEX('04_Property_Economics'!$J$5:$J$404,MATCH($A361,'04_Property_Economics'!$AX$5:$AX$404,0)),""))</f>
        <v/>
      </c>
      <c r="G361" s="26" t="str">
        <f t="array" ref="G361">IF($A361="","",IFERROR(INDEX('04_Property_Economics'!$AC$5:$AC$404,MATCH($A361,'04_Property_Economics'!$AX$5:$AX$404,0)),""))</f>
        <v/>
      </c>
      <c r="H361" s="24" t="str">
        <f t="array" ref="H361">IF($A361="","",IFERROR(INDEX('04_Property_Economics'!$AD$5:$AD$404,MATCH($A361,'04_Property_Economics'!$AX$5:$AX$404,0)),""))</f>
        <v/>
      </c>
      <c r="I361" s="24" t="str">
        <f t="array" ref="I361">IF($A361="","",IFERROR(INDEX('04_Property_Economics'!$AH$5:$AH$404,MATCH($A361,'04_Property_Economics'!$AX$5:$AX$404,0)),""))</f>
        <v/>
      </c>
      <c r="J361" s="24" t="str">
        <f t="array" ref="J361">IF($A361="","",IFERROR(INDEX('04_Property_Economics'!$AI$5:$AI$404,MATCH($A361,'04_Property_Economics'!$AX$5:$AX$404,0)),""))</f>
        <v/>
      </c>
      <c r="K361" s="24" t="str">
        <f t="array" ref="K361">IF($A361="","",IFERROR(INDEX('04_Property_Economics'!$AJ$5:$AJ$404,MATCH($A361,'04_Property_Economics'!$AX$5:$AX$404,0)),""))</f>
        <v/>
      </c>
      <c r="L361" s="24" t="str">
        <f t="array" ref="L361">IF($A361="","",IFERROR(INDEX('04_Property_Economics'!$AF$5:$AF$404,MATCH($A361,'04_Property_Economics'!$AX$5:$AX$404,0)),""))</f>
        <v/>
      </c>
      <c r="M361" s="24" t="str">
        <f t="array" ref="M361">IF($A361="","",IFERROR(INDEX('04_Property_Economics'!$U$5:$U$404,MATCH($A361,'04_Property_Economics'!$AX$5:$AX$404,0)),""))</f>
        <v/>
      </c>
      <c r="N361" s="24" t="str">
        <f t="array" ref="N361">IF($A361="","",IFERROR(INDEX('04_Property_Economics'!$W$5:$W$404,MATCH($A361,'04_Property_Economics'!$AX$5:$AX$404,0)),""))</f>
        <v/>
      </c>
      <c r="O361" s="24" t="str">
        <f t="shared" si="2"/>
        <v/>
      </c>
      <c r="P361" s="24" t="str">
        <f t="array" ref="P361">IF($A361="","",IFERROR(INDEX('04_Property_Economics'!$S$5:$S$404,MATCH($A361,'04_Property_Economics'!$AX$5:$AX$404,0)),""))</f>
        <v/>
      </c>
      <c r="Q361" s="24" t="str">
        <f t="array" ref="Q361">IF($A361="","",IFERROR(INDEX('04_Property_Economics'!$AQ$5:$AQ$404,MATCH($A361,'04_Property_Economics'!$AX$5:$AX$404,0)),""))</f>
        <v/>
      </c>
      <c r="R361" s="27" t="str">
        <f t="array" ref="R361">IF($A361="","",IFERROR(INDEX('04_Property_Economics'!$AR$5:$AR$404,MATCH($A361,'04_Property_Economics'!$AX$5:$AX$404,0)),""))</f>
        <v/>
      </c>
      <c r="S361" s="2" t="str">
        <f t="array" ref="S361">IF($A361="","",IFERROR(INDEX('04_Property_Economics'!$AS$5:$AS$404,MATCH($A361,'04_Property_Economics'!$AX$5:$AX$404,0)),""))</f>
        <v/>
      </c>
      <c r="T361" s="2" t="str">
        <f t="array" ref="T361">IF($A361="","",IFERROR(INDEX('04_Property_Economics'!$AZ$5:$AZ$404,MATCH($A361,'04_Property_Economics'!$AX$5:$AX$404,0)),""))</f>
        <v/>
      </c>
    </row>
    <row r="362" ht="15.75" customHeight="1">
      <c r="A362" s="2" t="str">
        <f t="shared" si="1"/>
        <v/>
      </c>
      <c r="B362" s="2" t="str">
        <f t="array" ref="B362">IF($A362="","",IFERROR(INDEX('04_Property_Economics'!$B$5:$B$404,MATCH($A362,'04_Property_Economics'!$AX$5:$AX$404,0)),""))</f>
        <v/>
      </c>
      <c r="C362" s="2" t="str">
        <f t="array" ref="C362">IF($A362="","",IFERROR(INDEX('04_Property_Economics'!$C$5:$C$404,MATCH($A362,'04_Property_Economics'!$AX$5:$AX$404,0)),""))</f>
        <v/>
      </c>
      <c r="D362" s="24" t="str">
        <f t="array" ref="D362">IF($A362="","",IFERROR(INDEX('04_Property_Economics'!$H$5:$H$404,MATCH($A362,'04_Property_Economics'!$AX$5:$AX$404,0)),""))</f>
        <v/>
      </c>
      <c r="E362" s="25" t="str">
        <f t="array" ref="E362">IF($A362="","",IFERROR(INDEX('04_Property_Economics'!$I$5:$I$404,MATCH($A362,'04_Property_Economics'!$AX$5:$AX$404,0)),""))</f>
        <v/>
      </c>
      <c r="F362" s="25" t="str">
        <f t="array" ref="F362">IF($A362="","",IFERROR(INDEX('04_Property_Economics'!$J$5:$J$404,MATCH($A362,'04_Property_Economics'!$AX$5:$AX$404,0)),""))</f>
        <v/>
      </c>
      <c r="G362" s="26" t="str">
        <f t="array" ref="G362">IF($A362="","",IFERROR(INDEX('04_Property_Economics'!$AC$5:$AC$404,MATCH($A362,'04_Property_Economics'!$AX$5:$AX$404,0)),""))</f>
        <v/>
      </c>
      <c r="H362" s="24" t="str">
        <f t="array" ref="H362">IF($A362="","",IFERROR(INDEX('04_Property_Economics'!$AD$5:$AD$404,MATCH($A362,'04_Property_Economics'!$AX$5:$AX$404,0)),""))</f>
        <v/>
      </c>
      <c r="I362" s="24" t="str">
        <f t="array" ref="I362">IF($A362="","",IFERROR(INDEX('04_Property_Economics'!$AH$5:$AH$404,MATCH($A362,'04_Property_Economics'!$AX$5:$AX$404,0)),""))</f>
        <v/>
      </c>
      <c r="J362" s="24" t="str">
        <f t="array" ref="J362">IF($A362="","",IFERROR(INDEX('04_Property_Economics'!$AI$5:$AI$404,MATCH($A362,'04_Property_Economics'!$AX$5:$AX$404,0)),""))</f>
        <v/>
      </c>
      <c r="K362" s="24" t="str">
        <f t="array" ref="K362">IF($A362="","",IFERROR(INDEX('04_Property_Economics'!$AJ$5:$AJ$404,MATCH($A362,'04_Property_Economics'!$AX$5:$AX$404,0)),""))</f>
        <v/>
      </c>
      <c r="L362" s="24" t="str">
        <f t="array" ref="L362">IF($A362="","",IFERROR(INDEX('04_Property_Economics'!$AF$5:$AF$404,MATCH($A362,'04_Property_Economics'!$AX$5:$AX$404,0)),""))</f>
        <v/>
      </c>
      <c r="M362" s="24" t="str">
        <f t="array" ref="M362">IF($A362="","",IFERROR(INDEX('04_Property_Economics'!$U$5:$U$404,MATCH($A362,'04_Property_Economics'!$AX$5:$AX$404,0)),""))</f>
        <v/>
      </c>
      <c r="N362" s="24" t="str">
        <f t="array" ref="N362">IF($A362="","",IFERROR(INDEX('04_Property_Economics'!$W$5:$W$404,MATCH($A362,'04_Property_Economics'!$AX$5:$AX$404,0)),""))</f>
        <v/>
      </c>
      <c r="O362" s="24" t="str">
        <f t="shared" si="2"/>
        <v/>
      </c>
      <c r="P362" s="24" t="str">
        <f t="array" ref="P362">IF($A362="","",IFERROR(INDEX('04_Property_Economics'!$S$5:$S$404,MATCH($A362,'04_Property_Economics'!$AX$5:$AX$404,0)),""))</f>
        <v/>
      </c>
      <c r="Q362" s="24" t="str">
        <f t="array" ref="Q362">IF($A362="","",IFERROR(INDEX('04_Property_Economics'!$AQ$5:$AQ$404,MATCH($A362,'04_Property_Economics'!$AX$5:$AX$404,0)),""))</f>
        <v/>
      </c>
      <c r="R362" s="27" t="str">
        <f t="array" ref="R362">IF($A362="","",IFERROR(INDEX('04_Property_Economics'!$AR$5:$AR$404,MATCH($A362,'04_Property_Economics'!$AX$5:$AX$404,0)),""))</f>
        <v/>
      </c>
      <c r="S362" s="2" t="str">
        <f t="array" ref="S362">IF($A362="","",IFERROR(INDEX('04_Property_Economics'!$AS$5:$AS$404,MATCH($A362,'04_Property_Economics'!$AX$5:$AX$404,0)),""))</f>
        <v/>
      </c>
      <c r="T362" s="2" t="str">
        <f t="array" ref="T362">IF($A362="","",IFERROR(INDEX('04_Property_Economics'!$AZ$5:$AZ$404,MATCH($A362,'04_Property_Economics'!$AX$5:$AX$404,0)),""))</f>
        <v/>
      </c>
    </row>
    <row r="363" ht="15.75" customHeight="1">
      <c r="A363" s="2" t="str">
        <f t="shared" si="1"/>
        <v/>
      </c>
      <c r="B363" s="2" t="str">
        <f t="array" ref="B363">IF($A363="","",IFERROR(INDEX('04_Property_Economics'!$B$5:$B$404,MATCH($A363,'04_Property_Economics'!$AX$5:$AX$404,0)),""))</f>
        <v/>
      </c>
      <c r="C363" s="2" t="str">
        <f t="array" ref="C363">IF($A363="","",IFERROR(INDEX('04_Property_Economics'!$C$5:$C$404,MATCH($A363,'04_Property_Economics'!$AX$5:$AX$404,0)),""))</f>
        <v/>
      </c>
      <c r="D363" s="24" t="str">
        <f t="array" ref="D363">IF($A363="","",IFERROR(INDEX('04_Property_Economics'!$H$5:$H$404,MATCH($A363,'04_Property_Economics'!$AX$5:$AX$404,0)),""))</f>
        <v/>
      </c>
      <c r="E363" s="25" t="str">
        <f t="array" ref="E363">IF($A363="","",IFERROR(INDEX('04_Property_Economics'!$I$5:$I$404,MATCH($A363,'04_Property_Economics'!$AX$5:$AX$404,0)),""))</f>
        <v/>
      </c>
      <c r="F363" s="25" t="str">
        <f t="array" ref="F363">IF($A363="","",IFERROR(INDEX('04_Property_Economics'!$J$5:$J$404,MATCH($A363,'04_Property_Economics'!$AX$5:$AX$404,0)),""))</f>
        <v/>
      </c>
      <c r="G363" s="26" t="str">
        <f t="array" ref="G363">IF($A363="","",IFERROR(INDEX('04_Property_Economics'!$AC$5:$AC$404,MATCH($A363,'04_Property_Economics'!$AX$5:$AX$404,0)),""))</f>
        <v/>
      </c>
      <c r="H363" s="24" t="str">
        <f t="array" ref="H363">IF($A363="","",IFERROR(INDEX('04_Property_Economics'!$AD$5:$AD$404,MATCH($A363,'04_Property_Economics'!$AX$5:$AX$404,0)),""))</f>
        <v/>
      </c>
      <c r="I363" s="24" t="str">
        <f t="array" ref="I363">IF($A363="","",IFERROR(INDEX('04_Property_Economics'!$AH$5:$AH$404,MATCH($A363,'04_Property_Economics'!$AX$5:$AX$404,0)),""))</f>
        <v/>
      </c>
      <c r="J363" s="24" t="str">
        <f t="array" ref="J363">IF($A363="","",IFERROR(INDEX('04_Property_Economics'!$AI$5:$AI$404,MATCH($A363,'04_Property_Economics'!$AX$5:$AX$404,0)),""))</f>
        <v/>
      </c>
      <c r="K363" s="24" t="str">
        <f t="array" ref="K363">IF($A363="","",IFERROR(INDEX('04_Property_Economics'!$AJ$5:$AJ$404,MATCH($A363,'04_Property_Economics'!$AX$5:$AX$404,0)),""))</f>
        <v/>
      </c>
      <c r="L363" s="24" t="str">
        <f t="array" ref="L363">IF($A363="","",IFERROR(INDEX('04_Property_Economics'!$AF$5:$AF$404,MATCH($A363,'04_Property_Economics'!$AX$5:$AX$404,0)),""))</f>
        <v/>
      </c>
      <c r="M363" s="24" t="str">
        <f t="array" ref="M363">IF($A363="","",IFERROR(INDEX('04_Property_Economics'!$U$5:$U$404,MATCH($A363,'04_Property_Economics'!$AX$5:$AX$404,0)),""))</f>
        <v/>
      </c>
      <c r="N363" s="24" t="str">
        <f t="array" ref="N363">IF($A363="","",IFERROR(INDEX('04_Property_Economics'!$W$5:$W$404,MATCH($A363,'04_Property_Economics'!$AX$5:$AX$404,0)),""))</f>
        <v/>
      </c>
      <c r="O363" s="24" t="str">
        <f t="shared" si="2"/>
        <v/>
      </c>
      <c r="P363" s="24" t="str">
        <f t="array" ref="P363">IF($A363="","",IFERROR(INDEX('04_Property_Economics'!$S$5:$S$404,MATCH($A363,'04_Property_Economics'!$AX$5:$AX$404,0)),""))</f>
        <v/>
      </c>
      <c r="Q363" s="24" t="str">
        <f t="array" ref="Q363">IF($A363="","",IFERROR(INDEX('04_Property_Economics'!$AQ$5:$AQ$404,MATCH($A363,'04_Property_Economics'!$AX$5:$AX$404,0)),""))</f>
        <v/>
      </c>
      <c r="R363" s="27" t="str">
        <f t="array" ref="R363">IF($A363="","",IFERROR(INDEX('04_Property_Economics'!$AR$5:$AR$404,MATCH($A363,'04_Property_Economics'!$AX$5:$AX$404,0)),""))</f>
        <v/>
      </c>
      <c r="S363" s="2" t="str">
        <f t="array" ref="S363">IF($A363="","",IFERROR(INDEX('04_Property_Economics'!$AS$5:$AS$404,MATCH($A363,'04_Property_Economics'!$AX$5:$AX$404,0)),""))</f>
        <v/>
      </c>
      <c r="T363" s="2" t="str">
        <f t="array" ref="T363">IF($A363="","",IFERROR(INDEX('04_Property_Economics'!$AZ$5:$AZ$404,MATCH($A363,'04_Property_Economics'!$AX$5:$AX$404,0)),""))</f>
        <v/>
      </c>
    </row>
    <row r="364" ht="15.75" customHeight="1">
      <c r="A364" s="2" t="str">
        <f t="shared" si="1"/>
        <v/>
      </c>
      <c r="B364" s="2" t="str">
        <f t="array" ref="B364">IF($A364="","",IFERROR(INDEX('04_Property_Economics'!$B$5:$B$404,MATCH($A364,'04_Property_Economics'!$AX$5:$AX$404,0)),""))</f>
        <v/>
      </c>
      <c r="C364" s="2" t="str">
        <f t="array" ref="C364">IF($A364="","",IFERROR(INDEX('04_Property_Economics'!$C$5:$C$404,MATCH($A364,'04_Property_Economics'!$AX$5:$AX$404,0)),""))</f>
        <v/>
      </c>
      <c r="D364" s="24" t="str">
        <f t="array" ref="D364">IF($A364="","",IFERROR(INDEX('04_Property_Economics'!$H$5:$H$404,MATCH($A364,'04_Property_Economics'!$AX$5:$AX$404,0)),""))</f>
        <v/>
      </c>
      <c r="E364" s="25" t="str">
        <f t="array" ref="E364">IF($A364="","",IFERROR(INDEX('04_Property_Economics'!$I$5:$I$404,MATCH($A364,'04_Property_Economics'!$AX$5:$AX$404,0)),""))</f>
        <v/>
      </c>
      <c r="F364" s="25" t="str">
        <f t="array" ref="F364">IF($A364="","",IFERROR(INDEX('04_Property_Economics'!$J$5:$J$404,MATCH($A364,'04_Property_Economics'!$AX$5:$AX$404,0)),""))</f>
        <v/>
      </c>
      <c r="G364" s="26" t="str">
        <f t="array" ref="G364">IF($A364="","",IFERROR(INDEX('04_Property_Economics'!$AC$5:$AC$404,MATCH($A364,'04_Property_Economics'!$AX$5:$AX$404,0)),""))</f>
        <v/>
      </c>
      <c r="H364" s="24" t="str">
        <f t="array" ref="H364">IF($A364="","",IFERROR(INDEX('04_Property_Economics'!$AD$5:$AD$404,MATCH($A364,'04_Property_Economics'!$AX$5:$AX$404,0)),""))</f>
        <v/>
      </c>
      <c r="I364" s="24" t="str">
        <f t="array" ref="I364">IF($A364="","",IFERROR(INDEX('04_Property_Economics'!$AH$5:$AH$404,MATCH($A364,'04_Property_Economics'!$AX$5:$AX$404,0)),""))</f>
        <v/>
      </c>
      <c r="J364" s="24" t="str">
        <f t="array" ref="J364">IF($A364="","",IFERROR(INDEX('04_Property_Economics'!$AI$5:$AI$404,MATCH($A364,'04_Property_Economics'!$AX$5:$AX$404,0)),""))</f>
        <v/>
      </c>
      <c r="K364" s="24" t="str">
        <f t="array" ref="K364">IF($A364="","",IFERROR(INDEX('04_Property_Economics'!$AJ$5:$AJ$404,MATCH($A364,'04_Property_Economics'!$AX$5:$AX$404,0)),""))</f>
        <v/>
      </c>
      <c r="L364" s="24" t="str">
        <f t="array" ref="L364">IF($A364="","",IFERROR(INDEX('04_Property_Economics'!$AF$5:$AF$404,MATCH($A364,'04_Property_Economics'!$AX$5:$AX$404,0)),""))</f>
        <v/>
      </c>
      <c r="M364" s="24" t="str">
        <f t="array" ref="M364">IF($A364="","",IFERROR(INDEX('04_Property_Economics'!$U$5:$U$404,MATCH($A364,'04_Property_Economics'!$AX$5:$AX$404,0)),""))</f>
        <v/>
      </c>
      <c r="N364" s="24" t="str">
        <f t="array" ref="N364">IF($A364="","",IFERROR(INDEX('04_Property_Economics'!$W$5:$W$404,MATCH($A364,'04_Property_Economics'!$AX$5:$AX$404,0)),""))</f>
        <v/>
      </c>
      <c r="O364" s="24" t="str">
        <f t="shared" si="2"/>
        <v/>
      </c>
      <c r="P364" s="24" t="str">
        <f t="array" ref="P364">IF($A364="","",IFERROR(INDEX('04_Property_Economics'!$S$5:$S$404,MATCH($A364,'04_Property_Economics'!$AX$5:$AX$404,0)),""))</f>
        <v/>
      </c>
      <c r="Q364" s="24" t="str">
        <f t="array" ref="Q364">IF($A364="","",IFERROR(INDEX('04_Property_Economics'!$AQ$5:$AQ$404,MATCH($A364,'04_Property_Economics'!$AX$5:$AX$404,0)),""))</f>
        <v/>
      </c>
      <c r="R364" s="27" t="str">
        <f t="array" ref="R364">IF($A364="","",IFERROR(INDEX('04_Property_Economics'!$AR$5:$AR$404,MATCH($A364,'04_Property_Economics'!$AX$5:$AX$404,0)),""))</f>
        <v/>
      </c>
      <c r="S364" s="2" t="str">
        <f t="array" ref="S364">IF($A364="","",IFERROR(INDEX('04_Property_Economics'!$AS$5:$AS$404,MATCH($A364,'04_Property_Economics'!$AX$5:$AX$404,0)),""))</f>
        <v/>
      </c>
      <c r="T364" s="2" t="str">
        <f t="array" ref="T364">IF($A364="","",IFERROR(INDEX('04_Property_Economics'!$AZ$5:$AZ$404,MATCH($A364,'04_Property_Economics'!$AX$5:$AX$404,0)),""))</f>
        <v/>
      </c>
    </row>
    <row r="365" ht="15.75" customHeight="1">
      <c r="A365" s="2" t="str">
        <f t="shared" si="1"/>
        <v/>
      </c>
      <c r="B365" s="2" t="str">
        <f t="array" ref="B365">IF($A365="","",IFERROR(INDEX('04_Property_Economics'!$B$5:$B$404,MATCH($A365,'04_Property_Economics'!$AX$5:$AX$404,0)),""))</f>
        <v/>
      </c>
      <c r="C365" s="2" t="str">
        <f t="array" ref="C365">IF($A365="","",IFERROR(INDEX('04_Property_Economics'!$C$5:$C$404,MATCH($A365,'04_Property_Economics'!$AX$5:$AX$404,0)),""))</f>
        <v/>
      </c>
      <c r="D365" s="24" t="str">
        <f t="array" ref="D365">IF($A365="","",IFERROR(INDEX('04_Property_Economics'!$H$5:$H$404,MATCH($A365,'04_Property_Economics'!$AX$5:$AX$404,0)),""))</f>
        <v/>
      </c>
      <c r="E365" s="25" t="str">
        <f t="array" ref="E365">IF($A365="","",IFERROR(INDEX('04_Property_Economics'!$I$5:$I$404,MATCH($A365,'04_Property_Economics'!$AX$5:$AX$404,0)),""))</f>
        <v/>
      </c>
      <c r="F365" s="25" t="str">
        <f t="array" ref="F365">IF($A365="","",IFERROR(INDEX('04_Property_Economics'!$J$5:$J$404,MATCH($A365,'04_Property_Economics'!$AX$5:$AX$404,0)),""))</f>
        <v/>
      </c>
      <c r="G365" s="26" t="str">
        <f t="array" ref="G365">IF($A365="","",IFERROR(INDEX('04_Property_Economics'!$AC$5:$AC$404,MATCH($A365,'04_Property_Economics'!$AX$5:$AX$404,0)),""))</f>
        <v/>
      </c>
      <c r="H365" s="24" t="str">
        <f t="array" ref="H365">IF($A365="","",IFERROR(INDEX('04_Property_Economics'!$AD$5:$AD$404,MATCH($A365,'04_Property_Economics'!$AX$5:$AX$404,0)),""))</f>
        <v/>
      </c>
      <c r="I365" s="24" t="str">
        <f t="array" ref="I365">IF($A365="","",IFERROR(INDEX('04_Property_Economics'!$AH$5:$AH$404,MATCH($A365,'04_Property_Economics'!$AX$5:$AX$404,0)),""))</f>
        <v/>
      </c>
      <c r="J365" s="24" t="str">
        <f t="array" ref="J365">IF($A365="","",IFERROR(INDEX('04_Property_Economics'!$AI$5:$AI$404,MATCH($A365,'04_Property_Economics'!$AX$5:$AX$404,0)),""))</f>
        <v/>
      </c>
      <c r="K365" s="24" t="str">
        <f t="array" ref="K365">IF($A365="","",IFERROR(INDEX('04_Property_Economics'!$AJ$5:$AJ$404,MATCH($A365,'04_Property_Economics'!$AX$5:$AX$404,0)),""))</f>
        <v/>
      </c>
      <c r="L365" s="24" t="str">
        <f t="array" ref="L365">IF($A365="","",IFERROR(INDEX('04_Property_Economics'!$AF$5:$AF$404,MATCH($A365,'04_Property_Economics'!$AX$5:$AX$404,0)),""))</f>
        <v/>
      </c>
      <c r="M365" s="24" t="str">
        <f t="array" ref="M365">IF($A365="","",IFERROR(INDEX('04_Property_Economics'!$U$5:$U$404,MATCH($A365,'04_Property_Economics'!$AX$5:$AX$404,0)),""))</f>
        <v/>
      </c>
      <c r="N365" s="24" t="str">
        <f t="array" ref="N365">IF($A365="","",IFERROR(INDEX('04_Property_Economics'!$W$5:$W$404,MATCH($A365,'04_Property_Economics'!$AX$5:$AX$404,0)),""))</f>
        <v/>
      </c>
      <c r="O365" s="24" t="str">
        <f t="shared" si="2"/>
        <v/>
      </c>
      <c r="P365" s="24" t="str">
        <f t="array" ref="P365">IF($A365="","",IFERROR(INDEX('04_Property_Economics'!$S$5:$S$404,MATCH($A365,'04_Property_Economics'!$AX$5:$AX$404,0)),""))</f>
        <v/>
      </c>
      <c r="Q365" s="24" t="str">
        <f t="array" ref="Q365">IF($A365="","",IFERROR(INDEX('04_Property_Economics'!$AQ$5:$AQ$404,MATCH($A365,'04_Property_Economics'!$AX$5:$AX$404,0)),""))</f>
        <v/>
      </c>
      <c r="R365" s="27" t="str">
        <f t="array" ref="R365">IF($A365="","",IFERROR(INDEX('04_Property_Economics'!$AR$5:$AR$404,MATCH($A365,'04_Property_Economics'!$AX$5:$AX$404,0)),""))</f>
        <v/>
      </c>
      <c r="S365" s="2" t="str">
        <f t="array" ref="S365">IF($A365="","",IFERROR(INDEX('04_Property_Economics'!$AS$5:$AS$404,MATCH($A365,'04_Property_Economics'!$AX$5:$AX$404,0)),""))</f>
        <v/>
      </c>
      <c r="T365" s="2" t="str">
        <f t="array" ref="T365">IF($A365="","",IFERROR(INDEX('04_Property_Economics'!$AZ$5:$AZ$404,MATCH($A365,'04_Property_Economics'!$AX$5:$AX$404,0)),""))</f>
        <v/>
      </c>
    </row>
    <row r="366" ht="15.75" customHeight="1">
      <c r="A366" s="2" t="str">
        <f t="shared" si="1"/>
        <v/>
      </c>
      <c r="B366" s="2" t="str">
        <f t="array" ref="B366">IF($A366="","",IFERROR(INDEX('04_Property_Economics'!$B$5:$B$404,MATCH($A366,'04_Property_Economics'!$AX$5:$AX$404,0)),""))</f>
        <v/>
      </c>
      <c r="C366" s="2" t="str">
        <f t="array" ref="C366">IF($A366="","",IFERROR(INDEX('04_Property_Economics'!$C$5:$C$404,MATCH($A366,'04_Property_Economics'!$AX$5:$AX$404,0)),""))</f>
        <v/>
      </c>
      <c r="D366" s="24" t="str">
        <f t="array" ref="D366">IF($A366="","",IFERROR(INDEX('04_Property_Economics'!$H$5:$H$404,MATCH($A366,'04_Property_Economics'!$AX$5:$AX$404,0)),""))</f>
        <v/>
      </c>
      <c r="E366" s="25" t="str">
        <f t="array" ref="E366">IF($A366="","",IFERROR(INDEX('04_Property_Economics'!$I$5:$I$404,MATCH($A366,'04_Property_Economics'!$AX$5:$AX$404,0)),""))</f>
        <v/>
      </c>
      <c r="F366" s="25" t="str">
        <f t="array" ref="F366">IF($A366="","",IFERROR(INDEX('04_Property_Economics'!$J$5:$J$404,MATCH($A366,'04_Property_Economics'!$AX$5:$AX$404,0)),""))</f>
        <v/>
      </c>
      <c r="G366" s="26" t="str">
        <f t="array" ref="G366">IF($A366="","",IFERROR(INDEX('04_Property_Economics'!$AC$5:$AC$404,MATCH($A366,'04_Property_Economics'!$AX$5:$AX$404,0)),""))</f>
        <v/>
      </c>
      <c r="H366" s="24" t="str">
        <f t="array" ref="H366">IF($A366="","",IFERROR(INDEX('04_Property_Economics'!$AD$5:$AD$404,MATCH($A366,'04_Property_Economics'!$AX$5:$AX$404,0)),""))</f>
        <v/>
      </c>
      <c r="I366" s="24" t="str">
        <f t="array" ref="I366">IF($A366="","",IFERROR(INDEX('04_Property_Economics'!$AH$5:$AH$404,MATCH($A366,'04_Property_Economics'!$AX$5:$AX$404,0)),""))</f>
        <v/>
      </c>
      <c r="J366" s="24" t="str">
        <f t="array" ref="J366">IF($A366="","",IFERROR(INDEX('04_Property_Economics'!$AI$5:$AI$404,MATCH($A366,'04_Property_Economics'!$AX$5:$AX$404,0)),""))</f>
        <v/>
      </c>
      <c r="K366" s="24" t="str">
        <f t="array" ref="K366">IF($A366="","",IFERROR(INDEX('04_Property_Economics'!$AJ$5:$AJ$404,MATCH($A366,'04_Property_Economics'!$AX$5:$AX$404,0)),""))</f>
        <v/>
      </c>
      <c r="L366" s="24" t="str">
        <f t="array" ref="L366">IF($A366="","",IFERROR(INDEX('04_Property_Economics'!$AF$5:$AF$404,MATCH($A366,'04_Property_Economics'!$AX$5:$AX$404,0)),""))</f>
        <v/>
      </c>
      <c r="M366" s="24" t="str">
        <f t="array" ref="M366">IF($A366="","",IFERROR(INDEX('04_Property_Economics'!$U$5:$U$404,MATCH($A366,'04_Property_Economics'!$AX$5:$AX$404,0)),""))</f>
        <v/>
      </c>
      <c r="N366" s="24" t="str">
        <f t="array" ref="N366">IF($A366="","",IFERROR(INDEX('04_Property_Economics'!$W$5:$W$404,MATCH($A366,'04_Property_Economics'!$AX$5:$AX$404,0)),""))</f>
        <v/>
      </c>
      <c r="O366" s="24" t="str">
        <f t="shared" si="2"/>
        <v/>
      </c>
      <c r="P366" s="24" t="str">
        <f t="array" ref="P366">IF($A366="","",IFERROR(INDEX('04_Property_Economics'!$S$5:$S$404,MATCH($A366,'04_Property_Economics'!$AX$5:$AX$404,0)),""))</f>
        <v/>
      </c>
      <c r="Q366" s="24" t="str">
        <f t="array" ref="Q366">IF($A366="","",IFERROR(INDEX('04_Property_Economics'!$AQ$5:$AQ$404,MATCH($A366,'04_Property_Economics'!$AX$5:$AX$404,0)),""))</f>
        <v/>
      </c>
      <c r="R366" s="27" t="str">
        <f t="array" ref="R366">IF($A366="","",IFERROR(INDEX('04_Property_Economics'!$AR$5:$AR$404,MATCH($A366,'04_Property_Economics'!$AX$5:$AX$404,0)),""))</f>
        <v/>
      </c>
      <c r="S366" s="2" t="str">
        <f t="array" ref="S366">IF($A366="","",IFERROR(INDEX('04_Property_Economics'!$AS$5:$AS$404,MATCH($A366,'04_Property_Economics'!$AX$5:$AX$404,0)),""))</f>
        <v/>
      </c>
      <c r="T366" s="2" t="str">
        <f t="array" ref="T366">IF($A366="","",IFERROR(INDEX('04_Property_Economics'!$AZ$5:$AZ$404,MATCH($A366,'04_Property_Economics'!$AX$5:$AX$404,0)),""))</f>
        <v/>
      </c>
    </row>
    <row r="367" ht="15.75" customHeight="1">
      <c r="A367" s="2" t="str">
        <f t="shared" si="1"/>
        <v/>
      </c>
      <c r="B367" s="2" t="str">
        <f t="array" ref="B367">IF($A367="","",IFERROR(INDEX('04_Property_Economics'!$B$5:$B$404,MATCH($A367,'04_Property_Economics'!$AX$5:$AX$404,0)),""))</f>
        <v/>
      </c>
      <c r="C367" s="2" t="str">
        <f t="array" ref="C367">IF($A367="","",IFERROR(INDEX('04_Property_Economics'!$C$5:$C$404,MATCH($A367,'04_Property_Economics'!$AX$5:$AX$404,0)),""))</f>
        <v/>
      </c>
      <c r="D367" s="24" t="str">
        <f t="array" ref="D367">IF($A367="","",IFERROR(INDEX('04_Property_Economics'!$H$5:$H$404,MATCH($A367,'04_Property_Economics'!$AX$5:$AX$404,0)),""))</f>
        <v/>
      </c>
      <c r="E367" s="25" t="str">
        <f t="array" ref="E367">IF($A367="","",IFERROR(INDEX('04_Property_Economics'!$I$5:$I$404,MATCH($A367,'04_Property_Economics'!$AX$5:$AX$404,0)),""))</f>
        <v/>
      </c>
      <c r="F367" s="25" t="str">
        <f t="array" ref="F367">IF($A367="","",IFERROR(INDEX('04_Property_Economics'!$J$5:$J$404,MATCH($A367,'04_Property_Economics'!$AX$5:$AX$404,0)),""))</f>
        <v/>
      </c>
      <c r="G367" s="26" t="str">
        <f t="array" ref="G367">IF($A367="","",IFERROR(INDEX('04_Property_Economics'!$AC$5:$AC$404,MATCH($A367,'04_Property_Economics'!$AX$5:$AX$404,0)),""))</f>
        <v/>
      </c>
      <c r="H367" s="24" t="str">
        <f t="array" ref="H367">IF($A367="","",IFERROR(INDEX('04_Property_Economics'!$AD$5:$AD$404,MATCH($A367,'04_Property_Economics'!$AX$5:$AX$404,0)),""))</f>
        <v/>
      </c>
      <c r="I367" s="24" t="str">
        <f t="array" ref="I367">IF($A367="","",IFERROR(INDEX('04_Property_Economics'!$AH$5:$AH$404,MATCH($A367,'04_Property_Economics'!$AX$5:$AX$404,0)),""))</f>
        <v/>
      </c>
      <c r="J367" s="24" t="str">
        <f t="array" ref="J367">IF($A367="","",IFERROR(INDEX('04_Property_Economics'!$AI$5:$AI$404,MATCH($A367,'04_Property_Economics'!$AX$5:$AX$404,0)),""))</f>
        <v/>
      </c>
      <c r="K367" s="24" t="str">
        <f t="array" ref="K367">IF($A367="","",IFERROR(INDEX('04_Property_Economics'!$AJ$5:$AJ$404,MATCH($A367,'04_Property_Economics'!$AX$5:$AX$404,0)),""))</f>
        <v/>
      </c>
      <c r="L367" s="24" t="str">
        <f t="array" ref="L367">IF($A367="","",IFERROR(INDEX('04_Property_Economics'!$AF$5:$AF$404,MATCH($A367,'04_Property_Economics'!$AX$5:$AX$404,0)),""))</f>
        <v/>
      </c>
      <c r="M367" s="24" t="str">
        <f t="array" ref="M367">IF($A367="","",IFERROR(INDEX('04_Property_Economics'!$U$5:$U$404,MATCH($A367,'04_Property_Economics'!$AX$5:$AX$404,0)),""))</f>
        <v/>
      </c>
      <c r="N367" s="24" t="str">
        <f t="array" ref="N367">IF($A367="","",IFERROR(INDEX('04_Property_Economics'!$W$5:$W$404,MATCH($A367,'04_Property_Economics'!$AX$5:$AX$404,0)),""))</f>
        <v/>
      </c>
      <c r="O367" s="24" t="str">
        <f t="shared" si="2"/>
        <v/>
      </c>
      <c r="P367" s="24" t="str">
        <f t="array" ref="P367">IF($A367="","",IFERROR(INDEX('04_Property_Economics'!$S$5:$S$404,MATCH($A367,'04_Property_Economics'!$AX$5:$AX$404,0)),""))</f>
        <v/>
      </c>
      <c r="Q367" s="24" t="str">
        <f t="array" ref="Q367">IF($A367="","",IFERROR(INDEX('04_Property_Economics'!$AQ$5:$AQ$404,MATCH($A367,'04_Property_Economics'!$AX$5:$AX$404,0)),""))</f>
        <v/>
      </c>
      <c r="R367" s="27" t="str">
        <f t="array" ref="R367">IF($A367="","",IFERROR(INDEX('04_Property_Economics'!$AR$5:$AR$404,MATCH($A367,'04_Property_Economics'!$AX$5:$AX$404,0)),""))</f>
        <v/>
      </c>
      <c r="S367" s="2" t="str">
        <f t="array" ref="S367">IF($A367="","",IFERROR(INDEX('04_Property_Economics'!$AS$5:$AS$404,MATCH($A367,'04_Property_Economics'!$AX$5:$AX$404,0)),""))</f>
        <v/>
      </c>
      <c r="T367" s="2" t="str">
        <f t="array" ref="T367">IF($A367="","",IFERROR(INDEX('04_Property_Economics'!$AZ$5:$AZ$404,MATCH($A367,'04_Property_Economics'!$AX$5:$AX$404,0)),""))</f>
        <v/>
      </c>
    </row>
    <row r="368" ht="15.75" customHeight="1">
      <c r="A368" s="2" t="str">
        <f t="shared" si="1"/>
        <v/>
      </c>
      <c r="B368" s="2" t="str">
        <f t="array" ref="B368">IF($A368="","",IFERROR(INDEX('04_Property_Economics'!$B$5:$B$404,MATCH($A368,'04_Property_Economics'!$AX$5:$AX$404,0)),""))</f>
        <v/>
      </c>
      <c r="C368" s="2" t="str">
        <f t="array" ref="C368">IF($A368="","",IFERROR(INDEX('04_Property_Economics'!$C$5:$C$404,MATCH($A368,'04_Property_Economics'!$AX$5:$AX$404,0)),""))</f>
        <v/>
      </c>
      <c r="D368" s="24" t="str">
        <f t="array" ref="D368">IF($A368="","",IFERROR(INDEX('04_Property_Economics'!$H$5:$H$404,MATCH($A368,'04_Property_Economics'!$AX$5:$AX$404,0)),""))</f>
        <v/>
      </c>
      <c r="E368" s="25" t="str">
        <f t="array" ref="E368">IF($A368="","",IFERROR(INDEX('04_Property_Economics'!$I$5:$I$404,MATCH($A368,'04_Property_Economics'!$AX$5:$AX$404,0)),""))</f>
        <v/>
      </c>
      <c r="F368" s="25" t="str">
        <f t="array" ref="F368">IF($A368="","",IFERROR(INDEX('04_Property_Economics'!$J$5:$J$404,MATCH($A368,'04_Property_Economics'!$AX$5:$AX$404,0)),""))</f>
        <v/>
      </c>
      <c r="G368" s="26" t="str">
        <f t="array" ref="G368">IF($A368="","",IFERROR(INDEX('04_Property_Economics'!$AC$5:$AC$404,MATCH($A368,'04_Property_Economics'!$AX$5:$AX$404,0)),""))</f>
        <v/>
      </c>
      <c r="H368" s="24" t="str">
        <f t="array" ref="H368">IF($A368="","",IFERROR(INDEX('04_Property_Economics'!$AD$5:$AD$404,MATCH($A368,'04_Property_Economics'!$AX$5:$AX$404,0)),""))</f>
        <v/>
      </c>
      <c r="I368" s="24" t="str">
        <f t="array" ref="I368">IF($A368="","",IFERROR(INDEX('04_Property_Economics'!$AH$5:$AH$404,MATCH($A368,'04_Property_Economics'!$AX$5:$AX$404,0)),""))</f>
        <v/>
      </c>
      <c r="J368" s="24" t="str">
        <f t="array" ref="J368">IF($A368="","",IFERROR(INDEX('04_Property_Economics'!$AI$5:$AI$404,MATCH($A368,'04_Property_Economics'!$AX$5:$AX$404,0)),""))</f>
        <v/>
      </c>
      <c r="K368" s="24" t="str">
        <f t="array" ref="K368">IF($A368="","",IFERROR(INDEX('04_Property_Economics'!$AJ$5:$AJ$404,MATCH($A368,'04_Property_Economics'!$AX$5:$AX$404,0)),""))</f>
        <v/>
      </c>
      <c r="L368" s="24" t="str">
        <f t="array" ref="L368">IF($A368="","",IFERROR(INDEX('04_Property_Economics'!$AF$5:$AF$404,MATCH($A368,'04_Property_Economics'!$AX$5:$AX$404,0)),""))</f>
        <v/>
      </c>
      <c r="M368" s="24" t="str">
        <f t="array" ref="M368">IF($A368="","",IFERROR(INDEX('04_Property_Economics'!$U$5:$U$404,MATCH($A368,'04_Property_Economics'!$AX$5:$AX$404,0)),""))</f>
        <v/>
      </c>
      <c r="N368" s="24" t="str">
        <f t="array" ref="N368">IF($A368="","",IFERROR(INDEX('04_Property_Economics'!$W$5:$W$404,MATCH($A368,'04_Property_Economics'!$AX$5:$AX$404,0)),""))</f>
        <v/>
      </c>
      <c r="O368" s="24" t="str">
        <f t="shared" si="2"/>
        <v/>
      </c>
      <c r="P368" s="24" t="str">
        <f t="array" ref="P368">IF($A368="","",IFERROR(INDEX('04_Property_Economics'!$S$5:$S$404,MATCH($A368,'04_Property_Economics'!$AX$5:$AX$404,0)),""))</f>
        <v/>
      </c>
      <c r="Q368" s="24" t="str">
        <f t="array" ref="Q368">IF($A368="","",IFERROR(INDEX('04_Property_Economics'!$AQ$5:$AQ$404,MATCH($A368,'04_Property_Economics'!$AX$5:$AX$404,0)),""))</f>
        <v/>
      </c>
      <c r="R368" s="27" t="str">
        <f t="array" ref="R368">IF($A368="","",IFERROR(INDEX('04_Property_Economics'!$AR$5:$AR$404,MATCH($A368,'04_Property_Economics'!$AX$5:$AX$404,0)),""))</f>
        <v/>
      </c>
      <c r="S368" s="2" t="str">
        <f t="array" ref="S368">IF($A368="","",IFERROR(INDEX('04_Property_Economics'!$AS$5:$AS$404,MATCH($A368,'04_Property_Economics'!$AX$5:$AX$404,0)),""))</f>
        <v/>
      </c>
      <c r="T368" s="2" t="str">
        <f t="array" ref="T368">IF($A368="","",IFERROR(INDEX('04_Property_Economics'!$AZ$5:$AZ$404,MATCH($A368,'04_Property_Economics'!$AX$5:$AX$404,0)),""))</f>
        <v/>
      </c>
    </row>
    <row r="369" ht="15.75" customHeight="1">
      <c r="A369" s="2" t="str">
        <f t="shared" si="1"/>
        <v/>
      </c>
      <c r="B369" s="2" t="str">
        <f t="array" ref="B369">IF($A369="","",IFERROR(INDEX('04_Property_Economics'!$B$5:$B$404,MATCH($A369,'04_Property_Economics'!$AX$5:$AX$404,0)),""))</f>
        <v/>
      </c>
      <c r="C369" s="2" t="str">
        <f t="array" ref="C369">IF($A369="","",IFERROR(INDEX('04_Property_Economics'!$C$5:$C$404,MATCH($A369,'04_Property_Economics'!$AX$5:$AX$404,0)),""))</f>
        <v/>
      </c>
      <c r="D369" s="24" t="str">
        <f t="array" ref="D369">IF($A369="","",IFERROR(INDEX('04_Property_Economics'!$H$5:$H$404,MATCH($A369,'04_Property_Economics'!$AX$5:$AX$404,0)),""))</f>
        <v/>
      </c>
      <c r="E369" s="25" t="str">
        <f t="array" ref="E369">IF($A369="","",IFERROR(INDEX('04_Property_Economics'!$I$5:$I$404,MATCH($A369,'04_Property_Economics'!$AX$5:$AX$404,0)),""))</f>
        <v/>
      </c>
      <c r="F369" s="25" t="str">
        <f t="array" ref="F369">IF($A369="","",IFERROR(INDEX('04_Property_Economics'!$J$5:$J$404,MATCH($A369,'04_Property_Economics'!$AX$5:$AX$404,0)),""))</f>
        <v/>
      </c>
      <c r="G369" s="26" t="str">
        <f t="array" ref="G369">IF($A369="","",IFERROR(INDEX('04_Property_Economics'!$AC$5:$AC$404,MATCH($A369,'04_Property_Economics'!$AX$5:$AX$404,0)),""))</f>
        <v/>
      </c>
      <c r="H369" s="24" t="str">
        <f t="array" ref="H369">IF($A369="","",IFERROR(INDEX('04_Property_Economics'!$AD$5:$AD$404,MATCH($A369,'04_Property_Economics'!$AX$5:$AX$404,0)),""))</f>
        <v/>
      </c>
      <c r="I369" s="24" t="str">
        <f t="array" ref="I369">IF($A369="","",IFERROR(INDEX('04_Property_Economics'!$AH$5:$AH$404,MATCH($A369,'04_Property_Economics'!$AX$5:$AX$404,0)),""))</f>
        <v/>
      </c>
      <c r="J369" s="24" t="str">
        <f t="array" ref="J369">IF($A369="","",IFERROR(INDEX('04_Property_Economics'!$AI$5:$AI$404,MATCH($A369,'04_Property_Economics'!$AX$5:$AX$404,0)),""))</f>
        <v/>
      </c>
      <c r="K369" s="24" t="str">
        <f t="array" ref="K369">IF($A369="","",IFERROR(INDEX('04_Property_Economics'!$AJ$5:$AJ$404,MATCH($A369,'04_Property_Economics'!$AX$5:$AX$404,0)),""))</f>
        <v/>
      </c>
      <c r="L369" s="24" t="str">
        <f t="array" ref="L369">IF($A369="","",IFERROR(INDEX('04_Property_Economics'!$AF$5:$AF$404,MATCH($A369,'04_Property_Economics'!$AX$5:$AX$404,0)),""))</f>
        <v/>
      </c>
      <c r="M369" s="24" t="str">
        <f t="array" ref="M369">IF($A369="","",IFERROR(INDEX('04_Property_Economics'!$U$5:$U$404,MATCH($A369,'04_Property_Economics'!$AX$5:$AX$404,0)),""))</f>
        <v/>
      </c>
      <c r="N369" s="24" t="str">
        <f t="array" ref="N369">IF($A369="","",IFERROR(INDEX('04_Property_Economics'!$W$5:$W$404,MATCH($A369,'04_Property_Economics'!$AX$5:$AX$404,0)),""))</f>
        <v/>
      </c>
      <c r="O369" s="24" t="str">
        <f t="shared" si="2"/>
        <v/>
      </c>
      <c r="P369" s="24" t="str">
        <f t="array" ref="P369">IF($A369="","",IFERROR(INDEX('04_Property_Economics'!$S$5:$S$404,MATCH($A369,'04_Property_Economics'!$AX$5:$AX$404,0)),""))</f>
        <v/>
      </c>
      <c r="Q369" s="24" t="str">
        <f t="array" ref="Q369">IF($A369="","",IFERROR(INDEX('04_Property_Economics'!$AQ$5:$AQ$404,MATCH($A369,'04_Property_Economics'!$AX$5:$AX$404,0)),""))</f>
        <v/>
      </c>
      <c r="R369" s="27" t="str">
        <f t="array" ref="R369">IF($A369="","",IFERROR(INDEX('04_Property_Economics'!$AR$5:$AR$404,MATCH($A369,'04_Property_Economics'!$AX$5:$AX$404,0)),""))</f>
        <v/>
      </c>
      <c r="S369" s="2" t="str">
        <f t="array" ref="S369">IF($A369="","",IFERROR(INDEX('04_Property_Economics'!$AS$5:$AS$404,MATCH($A369,'04_Property_Economics'!$AX$5:$AX$404,0)),""))</f>
        <v/>
      </c>
      <c r="T369" s="2" t="str">
        <f t="array" ref="T369">IF($A369="","",IFERROR(INDEX('04_Property_Economics'!$AZ$5:$AZ$404,MATCH($A369,'04_Property_Economics'!$AX$5:$AX$404,0)),""))</f>
        <v/>
      </c>
    </row>
    <row r="370" ht="15.75" customHeight="1">
      <c r="A370" s="2" t="str">
        <f t="shared" si="1"/>
        <v/>
      </c>
      <c r="B370" s="2" t="str">
        <f t="array" ref="B370">IF($A370="","",IFERROR(INDEX('04_Property_Economics'!$B$5:$B$404,MATCH($A370,'04_Property_Economics'!$AX$5:$AX$404,0)),""))</f>
        <v/>
      </c>
      <c r="C370" s="2" t="str">
        <f t="array" ref="C370">IF($A370="","",IFERROR(INDEX('04_Property_Economics'!$C$5:$C$404,MATCH($A370,'04_Property_Economics'!$AX$5:$AX$404,0)),""))</f>
        <v/>
      </c>
      <c r="D370" s="24" t="str">
        <f t="array" ref="D370">IF($A370="","",IFERROR(INDEX('04_Property_Economics'!$H$5:$H$404,MATCH($A370,'04_Property_Economics'!$AX$5:$AX$404,0)),""))</f>
        <v/>
      </c>
      <c r="E370" s="25" t="str">
        <f t="array" ref="E370">IF($A370="","",IFERROR(INDEX('04_Property_Economics'!$I$5:$I$404,MATCH($A370,'04_Property_Economics'!$AX$5:$AX$404,0)),""))</f>
        <v/>
      </c>
      <c r="F370" s="25" t="str">
        <f t="array" ref="F370">IF($A370="","",IFERROR(INDEX('04_Property_Economics'!$J$5:$J$404,MATCH($A370,'04_Property_Economics'!$AX$5:$AX$404,0)),""))</f>
        <v/>
      </c>
      <c r="G370" s="26" t="str">
        <f t="array" ref="G370">IF($A370="","",IFERROR(INDEX('04_Property_Economics'!$AC$5:$AC$404,MATCH($A370,'04_Property_Economics'!$AX$5:$AX$404,0)),""))</f>
        <v/>
      </c>
      <c r="H370" s="24" t="str">
        <f t="array" ref="H370">IF($A370="","",IFERROR(INDEX('04_Property_Economics'!$AD$5:$AD$404,MATCH($A370,'04_Property_Economics'!$AX$5:$AX$404,0)),""))</f>
        <v/>
      </c>
      <c r="I370" s="24" t="str">
        <f t="array" ref="I370">IF($A370="","",IFERROR(INDEX('04_Property_Economics'!$AH$5:$AH$404,MATCH($A370,'04_Property_Economics'!$AX$5:$AX$404,0)),""))</f>
        <v/>
      </c>
      <c r="J370" s="24" t="str">
        <f t="array" ref="J370">IF($A370="","",IFERROR(INDEX('04_Property_Economics'!$AI$5:$AI$404,MATCH($A370,'04_Property_Economics'!$AX$5:$AX$404,0)),""))</f>
        <v/>
      </c>
      <c r="K370" s="24" t="str">
        <f t="array" ref="K370">IF($A370="","",IFERROR(INDEX('04_Property_Economics'!$AJ$5:$AJ$404,MATCH($A370,'04_Property_Economics'!$AX$5:$AX$404,0)),""))</f>
        <v/>
      </c>
      <c r="L370" s="24" t="str">
        <f t="array" ref="L370">IF($A370="","",IFERROR(INDEX('04_Property_Economics'!$AF$5:$AF$404,MATCH($A370,'04_Property_Economics'!$AX$5:$AX$404,0)),""))</f>
        <v/>
      </c>
      <c r="M370" s="24" t="str">
        <f t="array" ref="M370">IF($A370="","",IFERROR(INDEX('04_Property_Economics'!$U$5:$U$404,MATCH($A370,'04_Property_Economics'!$AX$5:$AX$404,0)),""))</f>
        <v/>
      </c>
      <c r="N370" s="24" t="str">
        <f t="array" ref="N370">IF($A370="","",IFERROR(INDEX('04_Property_Economics'!$W$5:$W$404,MATCH($A370,'04_Property_Economics'!$AX$5:$AX$404,0)),""))</f>
        <v/>
      </c>
      <c r="O370" s="24" t="str">
        <f t="shared" si="2"/>
        <v/>
      </c>
      <c r="P370" s="24" t="str">
        <f t="array" ref="P370">IF($A370="","",IFERROR(INDEX('04_Property_Economics'!$S$5:$S$404,MATCH($A370,'04_Property_Economics'!$AX$5:$AX$404,0)),""))</f>
        <v/>
      </c>
      <c r="Q370" s="24" t="str">
        <f t="array" ref="Q370">IF($A370="","",IFERROR(INDEX('04_Property_Economics'!$AQ$5:$AQ$404,MATCH($A370,'04_Property_Economics'!$AX$5:$AX$404,0)),""))</f>
        <v/>
      </c>
      <c r="R370" s="27" t="str">
        <f t="array" ref="R370">IF($A370="","",IFERROR(INDEX('04_Property_Economics'!$AR$5:$AR$404,MATCH($A370,'04_Property_Economics'!$AX$5:$AX$404,0)),""))</f>
        <v/>
      </c>
      <c r="S370" s="2" t="str">
        <f t="array" ref="S370">IF($A370="","",IFERROR(INDEX('04_Property_Economics'!$AS$5:$AS$404,MATCH($A370,'04_Property_Economics'!$AX$5:$AX$404,0)),""))</f>
        <v/>
      </c>
      <c r="T370" s="2" t="str">
        <f t="array" ref="T370">IF($A370="","",IFERROR(INDEX('04_Property_Economics'!$AZ$5:$AZ$404,MATCH($A370,'04_Property_Economics'!$AX$5:$AX$404,0)),""))</f>
        <v/>
      </c>
    </row>
    <row r="371" ht="15.75" customHeight="1">
      <c r="A371" s="2" t="str">
        <f t="shared" si="1"/>
        <v/>
      </c>
      <c r="B371" s="2" t="str">
        <f t="array" ref="B371">IF($A371="","",IFERROR(INDEX('04_Property_Economics'!$B$5:$B$404,MATCH($A371,'04_Property_Economics'!$AX$5:$AX$404,0)),""))</f>
        <v/>
      </c>
      <c r="C371" s="2" t="str">
        <f t="array" ref="C371">IF($A371="","",IFERROR(INDEX('04_Property_Economics'!$C$5:$C$404,MATCH($A371,'04_Property_Economics'!$AX$5:$AX$404,0)),""))</f>
        <v/>
      </c>
      <c r="D371" s="24" t="str">
        <f t="array" ref="D371">IF($A371="","",IFERROR(INDEX('04_Property_Economics'!$H$5:$H$404,MATCH($A371,'04_Property_Economics'!$AX$5:$AX$404,0)),""))</f>
        <v/>
      </c>
      <c r="E371" s="25" t="str">
        <f t="array" ref="E371">IF($A371="","",IFERROR(INDEX('04_Property_Economics'!$I$5:$I$404,MATCH($A371,'04_Property_Economics'!$AX$5:$AX$404,0)),""))</f>
        <v/>
      </c>
      <c r="F371" s="25" t="str">
        <f t="array" ref="F371">IF($A371="","",IFERROR(INDEX('04_Property_Economics'!$J$5:$J$404,MATCH($A371,'04_Property_Economics'!$AX$5:$AX$404,0)),""))</f>
        <v/>
      </c>
      <c r="G371" s="26" t="str">
        <f t="array" ref="G371">IF($A371="","",IFERROR(INDEX('04_Property_Economics'!$AC$5:$AC$404,MATCH($A371,'04_Property_Economics'!$AX$5:$AX$404,0)),""))</f>
        <v/>
      </c>
      <c r="H371" s="24" t="str">
        <f t="array" ref="H371">IF($A371="","",IFERROR(INDEX('04_Property_Economics'!$AD$5:$AD$404,MATCH($A371,'04_Property_Economics'!$AX$5:$AX$404,0)),""))</f>
        <v/>
      </c>
      <c r="I371" s="24" t="str">
        <f t="array" ref="I371">IF($A371="","",IFERROR(INDEX('04_Property_Economics'!$AH$5:$AH$404,MATCH($A371,'04_Property_Economics'!$AX$5:$AX$404,0)),""))</f>
        <v/>
      </c>
      <c r="J371" s="24" t="str">
        <f t="array" ref="J371">IF($A371="","",IFERROR(INDEX('04_Property_Economics'!$AI$5:$AI$404,MATCH($A371,'04_Property_Economics'!$AX$5:$AX$404,0)),""))</f>
        <v/>
      </c>
      <c r="K371" s="24" t="str">
        <f t="array" ref="K371">IF($A371="","",IFERROR(INDEX('04_Property_Economics'!$AJ$5:$AJ$404,MATCH($A371,'04_Property_Economics'!$AX$5:$AX$404,0)),""))</f>
        <v/>
      </c>
      <c r="L371" s="24" t="str">
        <f t="array" ref="L371">IF($A371="","",IFERROR(INDEX('04_Property_Economics'!$AF$5:$AF$404,MATCH($A371,'04_Property_Economics'!$AX$5:$AX$404,0)),""))</f>
        <v/>
      </c>
      <c r="M371" s="24" t="str">
        <f t="array" ref="M371">IF($A371="","",IFERROR(INDEX('04_Property_Economics'!$U$5:$U$404,MATCH($A371,'04_Property_Economics'!$AX$5:$AX$404,0)),""))</f>
        <v/>
      </c>
      <c r="N371" s="24" t="str">
        <f t="array" ref="N371">IF($A371="","",IFERROR(INDEX('04_Property_Economics'!$W$5:$W$404,MATCH($A371,'04_Property_Economics'!$AX$5:$AX$404,0)),""))</f>
        <v/>
      </c>
      <c r="O371" s="24" t="str">
        <f t="shared" si="2"/>
        <v/>
      </c>
      <c r="P371" s="24" t="str">
        <f t="array" ref="P371">IF($A371="","",IFERROR(INDEX('04_Property_Economics'!$S$5:$S$404,MATCH($A371,'04_Property_Economics'!$AX$5:$AX$404,0)),""))</f>
        <v/>
      </c>
      <c r="Q371" s="24" t="str">
        <f t="array" ref="Q371">IF($A371="","",IFERROR(INDEX('04_Property_Economics'!$AQ$5:$AQ$404,MATCH($A371,'04_Property_Economics'!$AX$5:$AX$404,0)),""))</f>
        <v/>
      </c>
      <c r="R371" s="27" t="str">
        <f t="array" ref="R371">IF($A371="","",IFERROR(INDEX('04_Property_Economics'!$AR$5:$AR$404,MATCH($A371,'04_Property_Economics'!$AX$5:$AX$404,0)),""))</f>
        <v/>
      </c>
      <c r="S371" s="2" t="str">
        <f t="array" ref="S371">IF($A371="","",IFERROR(INDEX('04_Property_Economics'!$AS$5:$AS$404,MATCH($A371,'04_Property_Economics'!$AX$5:$AX$404,0)),""))</f>
        <v/>
      </c>
      <c r="T371" s="2" t="str">
        <f t="array" ref="T371">IF($A371="","",IFERROR(INDEX('04_Property_Economics'!$AZ$5:$AZ$404,MATCH($A371,'04_Property_Economics'!$AX$5:$AX$404,0)),""))</f>
        <v/>
      </c>
    </row>
    <row r="372" ht="15.75" customHeight="1">
      <c r="A372" s="2" t="str">
        <f t="shared" si="1"/>
        <v/>
      </c>
      <c r="B372" s="2" t="str">
        <f t="array" ref="B372">IF($A372="","",IFERROR(INDEX('04_Property_Economics'!$B$5:$B$404,MATCH($A372,'04_Property_Economics'!$AX$5:$AX$404,0)),""))</f>
        <v/>
      </c>
      <c r="C372" s="2" t="str">
        <f t="array" ref="C372">IF($A372="","",IFERROR(INDEX('04_Property_Economics'!$C$5:$C$404,MATCH($A372,'04_Property_Economics'!$AX$5:$AX$404,0)),""))</f>
        <v/>
      </c>
      <c r="D372" s="24" t="str">
        <f t="array" ref="D372">IF($A372="","",IFERROR(INDEX('04_Property_Economics'!$H$5:$H$404,MATCH($A372,'04_Property_Economics'!$AX$5:$AX$404,0)),""))</f>
        <v/>
      </c>
      <c r="E372" s="25" t="str">
        <f t="array" ref="E372">IF($A372="","",IFERROR(INDEX('04_Property_Economics'!$I$5:$I$404,MATCH($A372,'04_Property_Economics'!$AX$5:$AX$404,0)),""))</f>
        <v/>
      </c>
      <c r="F372" s="25" t="str">
        <f t="array" ref="F372">IF($A372="","",IFERROR(INDEX('04_Property_Economics'!$J$5:$J$404,MATCH($A372,'04_Property_Economics'!$AX$5:$AX$404,0)),""))</f>
        <v/>
      </c>
      <c r="G372" s="26" t="str">
        <f t="array" ref="G372">IF($A372="","",IFERROR(INDEX('04_Property_Economics'!$AC$5:$AC$404,MATCH($A372,'04_Property_Economics'!$AX$5:$AX$404,0)),""))</f>
        <v/>
      </c>
      <c r="H372" s="24" t="str">
        <f t="array" ref="H372">IF($A372="","",IFERROR(INDEX('04_Property_Economics'!$AD$5:$AD$404,MATCH($A372,'04_Property_Economics'!$AX$5:$AX$404,0)),""))</f>
        <v/>
      </c>
      <c r="I372" s="24" t="str">
        <f t="array" ref="I372">IF($A372="","",IFERROR(INDEX('04_Property_Economics'!$AH$5:$AH$404,MATCH($A372,'04_Property_Economics'!$AX$5:$AX$404,0)),""))</f>
        <v/>
      </c>
      <c r="J372" s="24" t="str">
        <f t="array" ref="J372">IF($A372="","",IFERROR(INDEX('04_Property_Economics'!$AI$5:$AI$404,MATCH($A372,'04_Property_Economics'!$AX$5:$AX$404,0)),""))</f>
        <v/>
      </c>
      <c r="K372" s="24" t="str">
        <f t="array" ref="K372">IF($A372="","",IFERROR(INDEX('04_Property_Economics'!$AJ$5:$AJ$404,MATCH($A372,'04_Property_Economics'!$AX$5:$AX$404,0)),""))</f>
        <v/>
      </c>
      <c r="L372" s="24" t="str">
        <f t="array" ref="L372">IF($A372="","",IFERROR(INDEX('04_Property_Economics'!$AF$5:$AF$404,MATCH($A372,'04_Property_Economics'!$AX$5:$AX$404,0)),""))</f>
        <v/>
      </c>
      <c r="M372" s="24" t="str">
        <f t="array" ref="M372">IF($A372="","",IFERROR(INDEX('04_Property_Economics'!$U$5:$U$404,MATCH($A372,'04_Property_Economics'!$AX$5:$AX$404,0)),""))</f>
        <v/>
      </c>
      <c r="N372" s="24" t="str">
        <f t="array" ref="N372">IF($A372="","",IFERROR(INDEX('04_Property_Economics'!$W$5:$W$404,MATCH($A372,'04_Property_Economics'!$AX$5:$AX$404,0)),""))</f>
        <v/>
      </c>
      <c r="O372" s="24" t="str">
        <f t="shared" si="2"/>
        <v/>
      </c>
      <c r="P372" s="24" t="str">
        <f t="array" ref="P372">IF($A372="","",IFERROR(INDEX('04_Property_Economics'!$S$5:$S$404,MATCH($A372,'04_Property_Economics'!$AX$5:$AX$404,0)),""))</f>
        <v/>
      </c>
      <c r="Q372" s="24" t="str">
        <f t="array" ref="Q372">IF($A372="","",IFERROR(INDEX('04_Property_Economics'!$AQ$5:$AQ$404,MATCH($A372,'04_Property_Economics'!$AX$5:$AX$404,0)),""))</f>
        <v/>
      </c>
      <c r="R372" s="27" t="str">
        <f t="array" ref="R372">IF($A372="","",IFERROR(INDEX('04_Property_Economics'!$AR$5:$AR$404,MATCH($A372,'04_Property_Economics'!$AX$5:$AX$404,0)),""))</f>
        <v/>
      </c>
      <c r="S372" s="2" t="str">
        <f t="array" ref="S372">IF($A372="","",IFERROR(INDEX('04_Property_Economics'!$AS$5:$AS$404,MATCH($A372,'04_Property_Economics'!$AX$5:$AX$404,0)),""))</f>
        <v/>
      </c>
      <c r="T372" s="2" t="str">
        <f t="array" ref="T372">IF($A372="","",IFERROR(INDEX('04_Property_Economics'!$AZ$5:$AZ$404,MATCH($A372,'04_Property_Economics'!$AX$5:$AX$404,0)),""))</f>
        <v/>
      </c>
    </row>
    <row r="373" ht="15.75" customHeight="1">
      <c r="A373" s="2" t="str">
        <f t="shared" si="1"/>
        <v/>
      </c>
      <c r="B373" s="2" t="str">
        <f t="array" ref="B373">IF($A373="","",IFERROR(INDEX('04_Property_Economics'!$B$5:$B$404,MATCH($A373,'04_Property_Economics'!$AX$5:$AX$404,0)),""))</f>
        <v/>
      </c>
      <c r="C373" s="2" t="str">
        <f t="array" ref="C373">IF($A373="","",IFERROR(INDEX('04_Property_Economics'!$C$5:$C$404,MATCH($A373,'04_Property_Economics'!$AX$5:$AX$404,0)),""))</f>
        <v/>
      </c>
      <c r="D373" s="24" t="str">
        <f t="array" ref="D373">IF($A373="","",IFERROR(INDEX('04_Property_Economics'!$H$5:$H$404,MATCH($A373,'04_Property_Economics'!$AX$5:$AX$404,0)),""))</f>
        <v/>
      </c>
      <c r="E373" s="25" t="str">
        <f t="array" ref="E373">IF($A373="","",IFERROR(INDEX('04_Property_Economics'!$I$5:$I$404,MATCH($A373,'04_Property_Economics'!$AX$5:$AX$404,0)),""))</f>
        <v/>
      </c>
      <c r="F373" s="25" t="str">
        <f t="array" ref="F373">IF($A373="","",IFERROR(INDEX('04_Property_Economics'!$J$5:$J$404,MATCH($A373,'04_Property_Economics'!$AX$5:$AX$404,0)),""))</f>
        <v/>
      </c>
      <c r="G373" s="26" t="str">
        <f t="array" ref="G373">IF($A373="","",IFERROR(INDEX('04_Property_Economics'!$AC$5:$AC$404,MATCH($A373,'04_Property_Economics'!$AX$5:$AX$404,0)),""))</f>
        <v/>
      </c>
      <c r="H373" s="24" t="str">
        <f t="array" ref="H373">IF($A373="","",IFERROR(INDEX('04_Property_Economics'!$AD$5:$AD$404,MATCH($A373,'04_Property_Economics'!$AX$5:$AX$404,0)),""))</f>
        <v/>
      </c>
      <c r="I373" s="24" t="str">
        <f t="array" ref="I373">IF($A373="","",IFERROR(INDEX('04_Property_Economics'!$AH$5:$AH$404,MATCH($A373,'04_Property_Economics'!$AX$5:$AX$404,0)),""))</f>
        <v/>
      </c>
      <c r="J373" s="24" t="str">
        <f t="array" ref="J373">IF($A373="","",IFERROR(INDEX('04_Property_Economics'!$AI$5:$AI$404,MATCH($A373,'04_Property_Economics'!$AX$5:$AX$404,0)),""))</f>
        <v/>
      </c>
      <c r="K373" s="24" t="str">
        <f t="array" ref="K373">IF($A373="","",IFERROR(INDEX('04_Property_Economics'!$AJ$5:$AJ$404,MATCH($A373,'04_Property_Economics'!$AX$5:$AX$404,0)),""))</f>
        <v/>
      </c>
      <c r="L373" s="24" t="str">
        <f t="array" ref="L373">IF($A373="","",IFERROR(INDEX('04_Property_Economics'!$AF$5:$AF$404,MATCH($A373,'04_Property_Economics'!$AX$5:$AX$404,0)),""))</f>
        <v/>
      </c>
      <c r="M373" s="24" t="str">
        <f t="array" ref="M373">IF($A373="","",IFERROR(INDEX('04_Property_Economics'!$U$5:$U$404,MATCH($A373,'04_Property_Economics'!$AX$5:$AX$404,0)),""))</f>
        <v/>
      </c>
      <c r="N373" s="24" t="str">
        <f t="array" ref="N373">IF($A373="","",IFERROR(INDEX('04_Property_Economics'!$W$5:$W$404,MATCH($A373,'04_Property_Economics'!$AX$5:$AX$404,0)),""))</f>
        <v/>
      </c>
      <c r="O373" s="24" t="str">
        <f t="shared" si="2"/>
        <v/>
      </c>
      <c r="P373" s="24" t="str">
        <f t="array" ref="P373">IF($A373="","",IFERROR(INDEX('04_Property_Economics'!$S$5:$S$404,MATCH($A373,'04_Property_Economics'!$AX$5:$AX$404,0)),""))</f>
        <v/>
      </c>
      <c r="Q373" s="24" t="str">
        <f t="array" ref="Q373">IF($A373="","",IFERROR(INDEX('04_Property_Economics'!$AQ$5:$AQ$404,MATCH($A373,'04_Property_Economics'!$AX$5:$AX$404,0)),""))</f>
        <v/>
      </c>
      <c r="R373" s="27" t="str">
        <f t="array" ref="R373">IF($A373="","",IFERROR(INDEX('04_Property_Economics'!$AR$5:$AR$404,MATCH($A373,'04_Property_Economics'!$AX$5:$AX$404,0)),""))</f>
        <v/>
      </c>
      <c r="S373" s="2" t="str">
        <f t="array" ref="S373">IF($A373="","",IFERROR(INDEX('04_Property_Economics'!$AS$5:$AS$404,MATCH($A373,'04_Property_Economics'!$AX$5:$AX$404,0)),""))</f>
        <v/>
      </c>
      <c r="T373" s="2" t="str">
        <f t="array" ref="T373">IF($A373="","",IFERROR(INDEX('04_Property_Economics'!$AZ$5:$AZ$404,MATCH($A373,'04_Property_Economics'!$AX$5:$AX$404,0)),""))</f>
        <v/>
      </c>
    </row>
    <row r="374" ht="15.75" customHeight="1">
      <c r="A374" s="2" t="str">
        <f t="shared" si="1"/>
        <v/>
      </c>
      <c r="B374" s="2" t="str">
        <f t="array" ref="B374">IF($A374="","",IFERROR(INDEX('04_Property_Economics'!$B$5:$B$404,MATCH($A374,'04_Property_Economics'!$AX$5:$AX$404,0)),""))</f>
        <v/>
      </c>
      <c r="C374" s="2" t="str">
        <f t="array" ref="C374">IF($A374="","",IFERROR(INDEX('04_Property_Economics'!$C$5:$C$404,MATCH($A374,'04_Property_Economics'!$AX$5:$AX$404,0)),""))</f>
        <v/>
      </c>
      <c r="D374" s="24" t="str">
        <f t="array" ref="D374">IF($A374="","",IFERROR(INDEX('04_Property_Economics'!$H$5:$H$404,MATCH($A374,'04_Property_Economics'!$AX$5:$AX$404,0)),""))</f>
        <v/>
      </c>
      <c r="E374" s="25" t="str">
        <f t="array" ref="E374">IF($A374="","",IFERROR(INDEX('04_Property_Economics'!$I$5:$I$404,MATCH($A374,'04_Property_Economics'!$AX$5:$AX$404,0)),""))</f>
        <v/>
      </c>
      <c r="F374" s="25" t="str">
        <f t="array" ref="F374">IF($A374="","",IFERROR(INDEX('04_Property_Economics'!$J$5:$J$404,MATCH($A374,'04_Property_Economics'!$AX$5:$AX$404,0)),""))</f>
        <v/>
      </c>
      <c r="G374" s="26" t="str">
        <f t="array" ref="G374">IF($A374="","",IFERROR(INDEX('04_Property_Economics'!$AC$5:$AC$404,MATCH($A374,'04_Property_Economics'!$AX$5:$AX$404,0)),""))</f>
        <v/>
      </c>
      <c r="H374" s="24" t="str">
        <f t="array" ref="H374">IF($A374="","",IFERROR(INDEX('04_Property_Economics'!$AD$5:$AD$404,MATCH($A374,'04_Property_Economics'!$AX$5:$AX$404,0)),""))</f>
        <v/>
      </c>
      <c r="I374" s="24" t="str">
        <f t="array" ref="I374">IF($A374="","",IFERROR(INDEX('04_Property_Economics'!$AH$5:$AH$404,MATCH($A374,'04_Property_Economics'!$AX$5:$AX$404,0)),""))</f>
        <v/>
      </c>
      <c r="J374" s="24" t="str">
        <f t="array" ref="J374">IF($A374="","",IFERROR(INDEX('04_Property_Economics'!$AI$5:$AI$404,MATCH($A374,'04_Property_Economics'!$AX$5:$AX$404,0)),""))</f>
        <v/>
      </c>
      <c r="K374" s="24" t="str">
        <f t="array" ref="K374">IF($A374="","",IFERROR(INDEX('04_Property_Economics'!$AJ$5:$AJ$404,MATCH($A374,'04_Property_Economics'!$AX$5:$AX$404,0)),""))</f>
        <v/>
      </c>
      <c r="L374" s="24" t="str">
        <f t="array" ref="L374">IF($A374="","",IFERROR(INDEX('04_Property_Economics'!$AF$5:$AF$404,MATCH($A374,'04_Property_Economics'!$AX$5:$AX$404,0)),""))</f>
        <v/>
      </c>
      <c r="M374" s="24" t="str">
        <f t="array" ref="M374">IF($A374="","",IFERROR(INDEX('04_Property_Economics'!$U$5:$U$404,MATCH($A374,'04_Property_Economics'!$AX$5:$AX$404,0)),""))</f>
        <v/>
      </c>
      <c r="N374" s="24" t="str">
        <f t="array" ref="N374">IF($A374="","",IFERROR(INDEX('04_Property_Economics'!$W$5:$W$404,MATCH($A374,'04_Property_Economics'!$AX$5:$AX$404,0)),""))</f>
        <v/>
      </c>
      <c r="O374" s="24" t="str">
        <f t="shared" si="2"/>
        <v/>
      </c>
      <c r="P374" s="24" t="str">
        <f t="array" ref="P374">IF($A374="","",IFERROR(INDEX('04_Property_Economics'!$S$5:$S$404,MATCH($A374,'04_Property_Economics'!$AX$5:$AX$404,0)),""))</f>
        <v/>
      </c>
      <c r="Q374" s="24" t="str">
        <f t="array" ref="Q374">IF($A374="","",IFERROR(INDEX('04_Property_Economics'!$AQ$5:$AQ$404,MATCH($A374,'04_Property_Economics'!$AX$5:$AX$404,0)),""))</f>
        <v/>
      </c>
      <c r="R374" s="27" t="str">
        <f t="array" ref="R374">IF($A374="","",IFERROR(INDEX('04_Property_Economics'!$AR$5:$AR$404,MATCH($A374,'04_Property_Economics'!$AX$5:$AX$404,0)),""))</f>
        <v/>
      </c>
      <c r="S374" s="2" t="str">
        <f t="array" ref="S374">IF($A374="","",IFERROR(INDEX('04_Property_Economics'!$AS$5:$AS$404,MATCH($A374,'04_Property_Economics'!$AX$5:$AX$404,0)),""))</f>
        <v/>
      </c>
      <c r="T374" s="2" t="str">
        <f t="array" ref="T374">IF($A374="","",IFERROR(INDEX('04_Property_Economics'!$AZ$5:$AZ$404,MATCH($A374,'04_Property_Economics'!$AX$5:$AX$404,0)),""))</f>
        <v/>
      </c>
    </row>
    <row r="375" ht="15.75" customHeight="1">
      <c r="A375" s="2" t="str">
        <f t="shared" si="1"/>
        <v/>
      </c>
      <c r="B375" s="2" t="str">
        <f t="array" ref="B375">IF($A375="","",IFERROR(INDEX('04_Property_Economics'!$B$5:$B$404,MATCH($A375,'04_Property_Economics'!$AX$5:$AX$404,0)),""))</f>
        <v/>
      </c>
      <c r="C375" s="2" t="str">
        <f t="array" ref="C375">IF($A375="","",IFERROR(INDEX('04_Property_Economics'!$C$5:$C$404,MATCH($A375,'04_Property_Economics'!$AX$5:$AX$404,0)),""))</f>
        <v/>
      </c>
      <c r="D375" s="24" t="str">
        <f t="array" ref="D375">IF($A375="","",IFERROR(INDEX('04_Property_Economics'!$H$5:$H$404,MATCH($A375,'04_Property_Economics'!$AX$5:$AX$404,0)),""))</f>
        <v/>
      </c>
      <c r="E375" s="25" t="str">
        <f t="array" ref="E375">IF($A375="","",IFERROR(INDEX('04_Property_Economics'!$I$5:$I$404,MATCH($A375,'04_Property_Economics'!$AX$5:$AX$404,0)),""))</f>
        <v/>
      </c>
      <c r="F375" s="25" t="str">
        <f t="array" ref="F375">IF($A375="","",IFERROR(INDEX('04_Property_Economics'!$J$5:$J$404,MATCH($A375,'04_Property_Economics'!$AX$5:$AX$404,0)),""))</f>
        <v/>
      </c>
      <c r="G375" s="26" t="str">
        <f t="array" ref="G375">IF($A375="","",IFERROR(INDEX('04_Property_Economics'!$AC$5:$AC$404,MATCH($A375,'04_Property_Economics'!$AX$5:$AX$404,0)),""))</f>
        <v/>
      </c>
      <c r="H375" s="24" t="str">
        <f t="array" ref="H375">IF($A375="","",IFERROR(INDEX('04_Property_Economics'!$AD$5:$AD$404,MATCH($A375,'04_Property_Economics'!$AX$5:$AX$404,0)),""))</f>
        <v/>
      </c>
      <c r="I375" s="24" t="str">
        <f t="array" ref="I375">IF($A375="","",IFERROR(INDEX('04_Property_Economics'!$AH$5:$AH$404,MATCH($A375,'04_Property_Economics'!$AX$5:$AX$404,0)),""))</f>
        <v/>
      </c>
      <c r="J375" s="24" t="str">
        <f t="array" ref="J375">IF($A375="","",IFERROR(INDEX('04_Property_Economics'!$AI$5:$AI$404,MATCH($A375,'04_Property_Economics'!$AX$5:$AX$404,0)),""))</f>
        <v/>
      </c>
      <c r="K375" s="24" t="str">
        <f t="array" ref="K375">IF($A375="","",IFERROR(INDEX('04_Property_Economics'!$AJ$5:$AJ$404,MATCH($A375,'04_Property_Economics'!$AX$5:$AX$404,0)),""))</f>
        <v/>
      </c>
      <c r="L375" s="24" t="str">
        <f t="array" ref="L375">IF($A375="","",IFERROR(INDEX('04_Property_Economics'!$AF$5:$AF$404,MATCH($A375,'04_Property_Economics'!$AX$5:$AX$404,0)),""))</f>
        <v/>
      </c>
      <c r="M375" s="24" t="str">
        <f t="array" ref="M375">IF($A375="","",IFERROR(INDEX('04_Property_Economics'!$U$5:$U$404,MATCH($A375,'04_Property_Economics'!$AX$5:$AX$404,0)),""))</f>
        <v/>
      </c>
      <c r="N375" s="24" t="str">
        <f t="array" ref="N375">IF($A375="","",IFERROR(INDEX('04_Property_Economics'!$W$5:$W$404,MATCH($A375,'04_Property_Economics'!$AX$5:$AX$404,0)),""))</f>
        <v/>
      </c>
      <c r="O375" s="24" t="str">
        <f t="shared" si="2"/>
        <v/>
      </c>
      <c r="P375" s="24" t="str">
        <f t="array" ref="P375">IF($A375="","",IFERROR(INDEX('04_Property_Economics'!$S$5:$S$404,MATCH($A375,'04_Property_Economics'!$AX$5:$AX$404,0)),""))</f>
        <v/>
      </c>
      <c r="Q375" s="24" t="str">
        <f t="array" ref="Q375">IF($A375="","",IFERROR(INDEX('04_Property_Economics'!$AQ$5:$AQ$404,MATCH($A375,'04_Property_Economics'!$AX$5:$AX$404,0)),""))</f>
        <v/>
      </c>
      <c r="R375" s="27" t="str">
        <f t="array" ref="R375">IF($A375="","",IFERROR(INDEX('04_Property_Economics'!$AR$5:$AR$404,MATCH($A375,'04_Property_Economics'!$AX$5:$AX$404,0)),""))</f>
        <v/>
      </c>
      <c r="S375" s="2" t="str">
        <f t="array" ref="S375">IF($A375="","",IFERROR(INDEX('04_Property_Economics'!$AS$5:$AS$404,MATCH($A375,'04_Property_Economics'!$AX$5:$AX$404,0)),""))</f>
        <v/>
      </c>
      <c r="T375" s="2" t="str">
        <f t="array" ref="T375">IF($A375="","",IFERROR(INDEX('04_Property_Economics'!$AZ$5:$AZ$404,MATCH($A375,'04_Property_Economics'!$AX$5:$AX$404,0)),""))</f>
        <v/>
      </c>
    </row>
    <row r="376" ht="15.75" customHeight="1">
      <c r="A376" s="2" t="str">
        <f t="shared" si="1"/>
        <v/>
      </c>
      <c r="B376" s="2" t="str">
        <f t="array" ref="B376">IF($A376="","",IFERROR(INDEX('04_Property_Economics'!$B$5:$B$404,MATCH($A376,'04_Property_Economics'!$AX$5:$AX$404,0)),""))</f>
        <v/>
      </c>
      <c r="C376" s="2" t="str">
        <f t="array" ref="C376">IF($A376="","",IFERROR(INDEX('04_Property_Economics'!$C$5:$C$404,MATCH($A376,'04_Property_Economics'!$AX$5:$AX$404,0)),""))</f>
        <v/>
      </c>
      <c r="D376" s="24" t="str">
        <f t="array" ref="D376">IF($A376="","",IFERROR(INDEX('04_Property_Economics'!$H$5:$H$404,MATCH($A376,'04_Property_Economics'!$AX$5:$AX$404,0)),""))</f>
        <v/>
      </c>
      <c r="E376" s="25" t="str">
        <f t="array" ref="E376">IF($A376="","",IFERROR(INDEX('04_Property_Economics'!$I$5:$I$404,MATCH($A376,'04_Property_Economics'!$AX$5:$AX$404,0)),""))</f>
        <v/>
      </c>
      <c r="F376" s="25" t="str">
        <f t="array" ref="F376">IF($A376="","",IFERROR(INDEX('04_Property_Economics'!$J$5:$J$404,MATCH($A376,'04_Property_Economics'!$AX$5:$AX$404,0)),""))</f>
        <v/>
      </c>
      <c r="G376" s="26" t="str">
        <f t="array" ref="G376">IF($A376="","",IFERROR(INDEX('04_Property_Economics'!$AC$5:$AC$404,MATCH($A376,'04_Property_Economics'!$AX$5:$AX$404,0)),""))</f>
        <v/>
      </c>
      <c r="H376" s="24" t="str">
        <f t="array" ref="H376">IF($A376="","",IFERROR(INDEX('04_Property_Economics'!$AD$5:$AD$404,MATCH($A376,'04_Property_Economics'!$AX$5:$AX$404,0)),""))</f>
        <v/>
      </c>
      <c r="I376" s="24" t="str">
        <f t="array" ref="I376">IF($A376="","",IFERROR(INDEX('04_Property_Economics'!$AH$5:$AH$404,MATCH($A376,'04_Property_Economics'!$AX$5:$AX$404,0)),""))</f>
        <v/>
      </c>
      <c r="J376" s="24" t="str">
        <f t="array" ref="J376">IF($A376="","",IFERROR(INDEX('04_Property_Economics'!$AI$5:$AI$404,MATCH($A376,'04_Property_Economics'!$AX$5:$AX$404,0)),""))</f>
        <v/>
      </c>
      <c r="K376" s="24" t="str">
        <f t="array" ref="K376">IF($A376="","",IFERROR(INDEX('04_Property_Economics'!$AJ$5:$AJ$404,MATCH($A376,'04_Property_Economics'!$AX$5:$AX$404,0)),""))</f>
        <v/>
      </c>
      <c r="L376" s="24" t="str">
        <f t="array" ref="L376">IF($A376="","",IFERROR(INDEX('04_Property_Economics'!$AF$5:$AF$404,MATCH($A376,'04_Property_Economics'!$AX$5:$AX$404,0)),""))</f>
        <v/>
      </c>
      <c r="M376" s="24" t="str">
        <f t="array" ref="M376">IF($A376="","",IFERROR(INDEX('04_Property_Economics'!$U$5:$U$404,MATCH($A376,'04_Property_Economics'!$AX$5:$AX$404,0)),""))</f>
        <v/>
      </c>
      <c r="N376" s="24" t="str">
        <f t="array" ref="N376">IF($A376="","",IFERROR(INDEX('04_Property_Economics'!$W$5:$W$404,MATCH($A376,'04_Property_Economics'!$AX$5:$AX$404,0)),""))</f>
        <v/>
      </c>
      <c r="O376" s="24" t="str">
        <f t="shared" si="2"/>
        <v/>
      </c>
      <c r="P376" s="24" t="str">
        <f t="array" ref="P376">IF($A376="","",IFERROR(INDEX('04_Property_Economics'!$S$5:$S$404,MATCH($A376,'04_Property_Economics'!$AX$5:$AX$404,0)),""))</f>
        <v/>
      </c>
      <c r="Q376" s="24" t="str">
        <f t="array" ref="Q376">IF($A376="","",IFERROR(INDEX('04_Property_Economics'!$AQ$5:$AQ$404,MATCH($A376,'04_Property_Economics'!$AX$5:$AX$404,0)),""))</f>
        <v/>
      </c>
      <c r="R376" s="27" t="str">
        <f t="array" ref="R376">IF($A376="","",IFERROR(INDEX('04_Property_Economics'!$AR$5:$AR$404,MATCH($A376,'04_Property_Economics'!$AX$5:$AX$404,0)),""))</f>
        <v/>
      </c>
      <c r="S376" s="2" t="str">
        <f t="array" ref="S376">IF($A376="","",IFERROR(INDEX('04_Property_Economics'!$AS$5:$AS$404,MATCH($A376,'04_Property_Economics'!$AX$5:$AX$404,0)),""))</f>
        <v/>
      </c>
      <c r="T376" s="2" t="str">
        <f t="array" ref="T376">IF($A376="","",IFERROR(INDEX('04_Property_Economics'!$AZ$5:$AZ$404,MATCH($A376,'04_Property_Economics'!$AX$5:$AX$404,0)),""))</f>
        <v/>
      </c>
    </row>
    <row r="377" ht="15.75" customHeight="1">
      <c r="A377" s="2" t="str">
        <f t="shared" si="1"/>
        <v/>
      </c>
      <c r="B377" s="2" t="str">
        <f t="array" ref="B377">IF($A377="","",IFERROR(INDEX('04_Property_Economics'!$B$5:$B$404,MATCH($A377,'04_Property_Economics'!$AX$5:$AX$404,0)),""))</f>
        <v/>
      </c>
      <c r="C377" s="2" t="str">
        <f t="array" ref="C377">IF($A377="","",IFERROR(INDEX('04_Property_Economics'!$C$5:$C$404,MATCH($A377,'04_Property_Economics'!$AX$5:$AX$404,0)),""))</f>
        <v/>
      </c>
      <c r="D377" s="24" t="str">
        <f t="array" ref="D377">IF($A377="","",IFERROR(INDEX('04_Property_Economics'!$H$5:$H$404,MATCH($A377,'04_Property_Economics'!$AX$5:$AX$404,0)),""))</f>
        <v/>
      </c>
      <c r="E377" s="25" t="str">
        <f t="array" ref="E377">IF($A377="","",IFERROR(INDEX('04_Property_Economics'!$I$5:$I$404,MATCH($A377,'04_Property_Economics'!$AX$5:$AX$404,0)),""))</f>
        <v/>
      </c>
      <c r="F377" s="25" t="str">
        <f t="array" ref="F377">IF($A377="","",IFERROR(INDEX('04_Property_Economics'!$J$5:$J$404,MATCH($A377,'04_Property_Economics'!$AX$5:$AX$404,0)),""))</f>
        <v/>
      </c>
      <c r="G377" s="26" t="str">
        <f t="array" ref="G377">IF($A377="","",IFERROR(INDEX('04_Property_Economics'!$AC$5:$AC$404,MATCH($A377,'04_Property_Economics'!$AX$5:$AX$404,0)),""))</f>
        <v/>
      </c>
      <c r="H377" s="24" t="str">
        <f t="array" ref="H377">IF($A377="","",IFERROR(INDEX('04_Property_Economics'!$AD$5:$AD$404,MATCH($A377,'04_Property_Economics'!$AX$5:$AX$404,0)),""))</f>
        <v/>
      </c>
      <c r="I377" s="24" t="str">
        <f t="array" ref="I377">IF($A377="","",IFERROR(INDEX('04_Property_Economics'!$AH$5:$AH$404,MATCH($A377,'04_Property_Economics'!$AX$5:$AX$404,0)),""))</f>
        <v/>
      </c>
      <c r="J377" s="24" t="str">
        <f t="array" ref="J377">IF($A377="","",IFERROR(INDEX('04_Property_Economics'!$AI$5:$AI$404,MATCH($A377,'04_Property_Economics'!$AX$5:$AX$404,0)),""))</f>
        <v/>
      </c>
      <c r="K377" s="24" t="str">
        <f t="array" ref="K377">IF($A377="","",IFERROR(INDEX('04_Property_Economics'!$AJ$5:$AJ$404,MATCH($A377,'04_Property_Economics'!$AX$5:$AX$404,0)),""))</f>
        <v/>
      </c>
      <c r="L377" s="24" t="str">
        <f t="array" ref="L377">IF($A377="","",IFERROR(INDEX('04_Property_Economics'!$AF$5:$AF$404,MATCH($A377,'04_Property_Economics'!$AX$5:$AX$404,0)),""))</f>
        <v/>
      </c>
      <c r="M377" s="24" t="str">
        <f t="array" ref="M377">IF($A377="","",IFERROR(INDEX('04_Property_Economics'!$U$5:$U$404,MATCH($A377,'04_Property_Economics'!$AX$5:$AX$404,0)),""))</f>
        <v/>
      </c>
      <c r="N377" s="24" t="str">
        <f t="array" ref="N377">IF($A377="","",IFERROR(INDEX('04_Property_Economics'!$W$5:$W$404,MATCH($A377,'04_Property_Economics'!$AX$5:$AX$404,0)),""))</f>
        <v/>
      </c>
      <c r="O377" s="24" t="str">
        <f t="shared" si="2"/>
        <v/>
      </c>
      <c r="P377" s="24" t="str">
        <f t="array" ref="P377">IF($A377="","",IFERROR(INDEX('04_Property_Economics'!$S$5:$S$404,MATCH($A377,'04_Property_Economics'!$AX$5:$AX$404,0)),""))</f>
        <v/>
      </c>
      <c r="Q377" s="24" t="str">
        <f t="array" ref="Q377">IF($A377="","",IFERROR(INDEX('04_Property_Economics'!$AQ$5:$AQ$404,MATCH($A377,'04_Property_Economics'!$AX$5:$AX$404,0)),""))</f>
        <v/>
      </c>
      <c r="R377" s="27" t="str">
        <f t="array" ref="R377">IF($A377="","",IFERROR(INDEX('04_Property_Economics'!$AR$5:$AR$404,MATCH($A377,'04_Property_Economics'!$AX$5:$AX$404,0)),""))</f>
        <v/>
      </c>
      <c r="S377" s="2" t="str">
        <f t="array" ref="S377">IF($A377="","",IFERROR(INDEX('04_Property_Economics'!$AS$5:$AS$404,MATCH($A377,'04_Property_Economics'!$AX$5:$AX$404,0)),""))</f>
        <v/>
      </c>
      <c r="T377" s="2" t="str">
        <f t="array" ref="T377">IF($A377="","",IFERROR(INDEX('04_Property_Economics'!$AZ$5:$AZ$404,MATCH($A377,'04_Property_Economics'!$AX$5:$AX$404,0)),""))</f>
        <v/>
      </c>
    </row>
    <row r="378" ht="15.75" customHeight="1">
      <c r="A378" s="2" t="str">
        <f t="shared" si="1"/>
        <v/>
      </c>
      <c r="B378" s="2" t="str">
        <f t="array" ref="B378">IF($A378="","",IFERROR(INDEX('04_Property_Economics'!$B$5:$B$404,MATCH($A378,'04_Property_Economics'!$AX$5:$AX$404,0)),""))</f>
        <v/>
      </c>
      <c r="C378" s="2" t="str">
        <f t="array" ref="C378">IF($A378="","",IFERROR(INDEX('04_Property_Economics'!$C$5:$C$404,MATCH($A378,'04_Property_Economics'!$AX$5:$AX$404,0)),""))</f>
        <v/>
      </c>
      <c r="D378" s="24" t="str">
        <f t="array" ref="D378">IF($A378="","",IFERROR(INDEX('04_Property_Economics'!$H$5:$H$404,MATCH($A378,'04_Property_Economics'!$AX$5:$AX$404,0)),""))</f>
        <v/>
      </c>
      <c r="E378" s="25" t="str">
        <f t="array" ref="E378">IF($A378="","",IFERROR(INDEX('04_Property_Economics'!$I$5:$I$404,MATCH($A378,'04_Property_Economics'!$AX$5:$AX$404,0)),""))</f>
        <v/>
      </c>
      <c r="F378" s="25" t="str">
        <f t="array" ref="F378">IF($A378="","",IFERROR(INDEX('04_Property_Economics'!$J$5:$J$404,MATCH($A378,'04_Property_Economics'!$AX$5:$AX$404,0)),""))</f>
        <v/>
      </c>
      <c r="G378" s="26" t="str">
        <f t="array" ref="G378">IF($A378="","",IFERROR(INDEX('04_Property_Economics'!$AC$5:$AC$404,MATCH($A378,'04_Property_Economics'!$AX$5:$AX$404,0)),""))</f>
        <v/>
      </c>
      <c r="H378" s="24" t="str">
        <f t="array" ref="H378">IF($A378="","",IFERROR(INDEX('04_Property_Economics'!$AD$5:$AD$404,MATCH($A378,'04_Property_Economics'!$AX$5:$AX$404,0)),""))</f>
        <v/>
      </c>
      <c r="I378" s="24" t="str">
        <f t="array" ref="I378">IF($A378="","",IFERROR(INDEX('04_Property_Economics'!$AH$5:$AH$404,MATCH($A378,'04_Property_Economics'!$AX$5:$AX$404,0)),""))</f>
        <v/>
      </c>
      <c r="J378" s="24" t="str">
        <f t="array" ref="J378">IF($A378="","",IFERROR(INDEX('04_Property_Economics'!$AI$5:$AI$404,MATCH($A378,'04_Property_Economics'!$AX$5:$AX$404,0)),""))</f>
        <v/>
      </c>
      <c r="K378" s="24" t="str">
        <f t="array" ref="K378">IF($A378="","",IFERROR(INDEX('04_Property_Economics'!$AJ$5:$AJ$404,MATCH($A378,'04_Property_Economics'!$AX$5:$AX$404,0)),""))</f>
        <v/>
      </c>
      <c r="L378" s="24" t="str">
        <f t="array" ref="L378">IF($A378="","",IFERROR(INDEX('04_Property_Economics'!$AF$5:$AF$404,MATCH($A378,'04_Property_Economics'!$AX$5:$AX$404,0)),""))</f>
        <v/>
      </c>
      <c r="M378" s="24" t="str">
        <f t="array" ref="M378">IF($A378="","",IFERROR(INDEX('04_Property_Economics'!$U$5:$U$404,MATCH($A378,'04_Property_Economics'!$AX$5:$AX$404,0)),""))</f>
        <v/>
      </c>
      <c r="N378" s="24" t="str">
        <f t="array" ref="N378">IF($A378="","",IFERROR(INDEX('04_Property_Economics'!$W$5:$W$404,MATCH($A378,'04_Property_Economics'!$AX$5:$AX$404,0)),""))</f>
        <v/>
      </c>
      <c r="O378" s="24" t="str">
        <f t="shared" si="2"/>
        <v/>
      </c>
      <c r="P378" s="24" t="str">
        <f t="array" ref="P378">IF($A378="","",IFERROR(INDEX('04_Property_Economics'!$S$5:$S$404,MATCH($A378,'04_Property_Economics'!$AX$5:$AX$404,0)),""))</f>
        <v/>
      </c>
      <c r="Q378" s="24" t="str">
        <f t="array" ref="Q378">IF($A378="","",IFERROR(INDEX('04_Property_Economics'!$AQ$5:$AQ$404,MATCH($A378,'04_Property_Economics'!$AX$5:$AX$404,0)),""))</f>
        <v/>
      </c>
      <c r="R378" s="27" t="str">
        <f t="array" ref="R378">IF($A378="","",IFERROR(INDEX('04_Property_Economics'!$AR$5:$AR$404,MATCH($A378,'04_Property_Economics'!$AX$5:$AX$404,0)),""))</f>
        <v/>
      </c>
      <c r="S378" s="2" t="str">
        <f t="array" ref="S378">IF($A378="","",IFERROR(INDEX('04_Property_Economics'!$AS$5:$AS$404,MATCH($A378,'04_Property_Economics'!$AX$5:$AX$404,0)),""))</f>
        <v/>
      </c>
      <c r="T378" s="2" t="str">
        <f t="array" ref="T378">IF($A378="","",IFERROR(INDEX('04_Property_Economics'!$AZ$5:$AZ$404,MATCH($A378,'04_Property_Economics'!$AX$5:$AX$404,0)),""))</f>
        <v/>
      </c>
    </row>
    <row r="379" ht="15.75" customHeight="1">
      <c r="A379" s="2" t="str">
        <f t="shared" si="1"/>
        <v/>
      </c>
      <c r="B379" s="2" t="str">
        <f t="array" ref="B379">IF($A379="","",IFERROR(INDEX('04_Property_Economics'!$B$5:$B$404,MATCH($A379,'04_Property_Economics'!$AX$5:$AX$404,0)),""))</f>
        <v/>
      </c>
      <c r="C379" s="2" t="str">
        <f t="array" ref="C379">IF($A379="","",IFERROR(INDEX('04_Property_Economics'!$C$5:$C$404,MATCH($A379,'04_Property_Economics'!$AX$5:$AX$404,0)),""))</f>
        <v/>
      </c>
      <c r="D379" s="24" t="str">
        <f t="array" ref="D379">IF($A379="","",IFERROR(INDEX('04_Property_Economics'!$H$5:$H$404,MATCH($A379,'04_Property_Economics'!$AX$5:$AX$404,0)),""))</f>
        <v/>
      </c>
      <c r="E379" s="25" t="str">
        <f t="array" ref="E379">IF($A379="","",IFERROR(INDEX('04_Property_Economics'!$I$5:$I$404,MATCH($A379,'04_Property_Economics'!$AX$5:$AX$404,0)),""))</f>
        <v/>
      </c>
      <c r="F379" s="25" t="str">
        <f t="array" ref="F379">IF($A379="","",IFERROR(INDEX('04_Property_Economics'!$J$5:$J$404,MATCH($A379,'04_Property_Economics'!$AX$5:$AX$404,0)),""))</f>
        <v/>
      </c>
      <c r="G379" s="26" t="str">
        <f t="array" ref="G379">IF($A379="","",IFERROR(INDEX('04_Property_Economics'!$AC$5:$AC$404,MATCH($A379,'04_Property_Economics'!$AX$5:$AX$404,0)),""))</f>
        <v/>
      </c>
      <c r="H379" s="24" t="str">
        <f t="array" ref="H379">IF($A379="","",IFERROR(INDEX('04_Property_Economics'!$AD$5:$AD$404,MATCH($A379,'04_Property_Economics'!$AX$5:$AX$404,0)),""))</f>
        <v/>
      </c>
      <c r="I379" s="24" t="str">
        <f t="array" ref="I379">IF($A379="","",IFERROR(INDEX('04_Property_Economics'!$AH$5:$AH$404,MATCH($A379,'04_Property_Economics'!$AX$5:$AX$404,0)),""))</f>
        <v/>
      </c>
      <c r="J379" s="24" t="str">
        <f t="array" ref="J379">IF($A379="","",IFERROR(INDEX('04_Property_Economics'!$AI$5:$AI$404,MATCH($A379,'04_Property_Economics'!$AX$5:$AX$404,0)),""))</f>
        <v/>
      </c>
      <c r="K379" s="24" t="str">
        <f t="array" ref="K379">IF($A379="","",IFERROR(INDEX('04_Property_Economics'!$AJ$5:$AJ$404,MATCH($A379,'04_Property_Economics'!$AX$5:$AX$404,0)),""))</f>
        <v/>
      </c>
      <c r="L379" s="24" t="str">
        <f t="array" ref="L379">IF($A379="","",IFERROR(INDEX('04_Property_Economics'!$AF$5:$AF$404,MATCH($A379,'04_Property_Economics'!$AX$5:$AX$404,0)),""))</f>
        <v/>
      </c>
      <c r="M379" s="24" t="str">
        <f t="array" ref="M379">IF($A379="","",IFERROR(INDEX('04_Property_Economics'!$U$5:$U$404,MATCH($A379,'04_Property_Economics'!$AX$5:$AX$404,0)),""))</f>
        <v/>
      </c>
      <c r="N379" s="24" t="str">
        <f t="array" ref="N379">IF($A379="","",IFERROR(INDEX('04_Property_Economics'!$W$5:$W$404,MATCH($A379,'04_Property_Economics'!$AX$5:$AX$404,0)),""))</f>
        <v/>
      </c>
      <c r="O379" s="24" t="str">
        <f t="shared" si="2"/>
        <v/>
      </c>
      <c r="P379" s="24" t="str">
        <f t="array" ref="P379">IF($A379="","",IFERROR(INDEX('04_Property_Economics'!$S$5:$S$404,MATCH($A379,'04_Property_Economics'!$AX$5:$AX$404,0)),""))</f>
        <v/>
      </c>
      <c r="Q379" s="24" t="str">
        <f t="array" ref="Q379">IF($A379="","",IFERROR(INDEX('04_Property_Economics'!$AQ$5:$AQ$404,MATCH($A379,'04_Property_Economics'!$AX$5:$AX$404,0)),""))</f>
        <v/>
      </c>
      <c r="R379" s="27" t="str">
        <f t="array" ref="R379">IF($A379="","",IFERROR(INDEX('04_Property_Economics'!$AR$5:$AR$404,MATCH($A379,'04_Property_Economics'!$AX$5:$AX$404,0)),""))</f>
        <v/>
      </c>
      <c r="S379" s="2" t="str">
        <f t="array" ref="S379">IF($A379="","",IFERROR(INDEX('04_Property_Economics'!$AS$5:$AS$404,MATCH($A379,'04_Property_Economics'!$AX$5:$AX$404,0)),""))</f>
        <v/>
      </c>
      <c r="T379" s="2" t="str">
        <f t="array" ref="T379">IF($A379="","",IFERROR(INDEX('04_Property_Economics'!$AZ$5:$AZ$404,MATCH($A379,'04_Property_Economics'!$AX$5:$AX$404,0)),""))</f>
        <v/>
      </c>
    </row>
    <row r="380" ht="15.75" customHeight="1">
      <c r="A380" s="2" t="str">
        <f t="shared" si="1"/>
        <v/>
      </c>
      <c r="B380" s="2" t="str">
        <f t="array" ref="B380">IF($A380="","",IFERROR(INDEX('04_Property_Economics'!$B$5:$B$404,MATCH($A380,'04_Property_Economics'!$AX$5:$AX$404,0)),""))</f>
        <v/>
      </c>
      <c r="C380" s="2" t="str">
        <f t="array" ref="C380">IF($A380="","",IFERROR(INDEX('04_Property_Economics'!$C$5:$C$404,MATCH($A380,'04_Property_Economics'!$AX$5:$AX$404,0)),""))</f>
        <v/>
      </c>
      <c r="D380" s="24" t="str">
        <f t="array" ref="D380">IF($A380="","",IFERROR(INDEX('04_Property_Economics'!$H$5:$H$404,MATCH($A380,'04_Property_Economics'!$AX$5:$AX$404,0)),""))</f>
        <v/>
      </c>
      <c r="E380" s="25" t="str">
        <f t="array" ref="E380">IF($A380="","",IFERROR(INDEX('04_Property_Economics'!$I$5:$I$404,MATCH($A380,'04_Property_Economics'!$AX$5:$AX$404,0)),""))</f>
        <v/>
      </c>
      <c r="F380" s="25" t="str">
        <f t="array" ref="F380">IF($A380="","",IFERROR(INDEX('04_Property_Economics'!$J$5:$J$404,MATCH($A380,'04_Property_Economics'!$AX$5:$AX$404,0)),""))</f>
        <v/>
      </c>
      <c r="G380" s="26" t="str">
        <f t="array" ref="G380">IF($A380="","",IFERROR(INDEX('04_Property_Economics'!$AC$5:$AC$404,MATCH($A380,'04_Property_Economics'!$AX$5:$AX$404,0)),""))</f>
        <v/>
      </c>
      <c r="H380" s="24" t="str">
        <f t="array" ref="H380">IF($A380="","",IFERROR(INDEX('04_Property_Economics'!$AD$5:$AD$404,MATCH($A380,'04_Property_Economics'!$AX$5:$AX$404,0)),""))</f>
        <v/>
      </c>
      <c r="I380" s="24" t="str">
        <f t="array" ref="I380">IF($A380="","",IFERROR(INDEX('04_Property_Economics'!$AH$5:$AH$404,MATCH($A380,'04_Property_Economics'!$AX$5:$AX$404,0)),""))</f>
        <v/>
      </c>
      <c r="J380" s="24" t="str">
        <f t="array" ref="J380">IF($A380="","",IFERROR(INDEX('04_Property_Economics'!$AI$5:$AI$404,MATCH($A380,'04_Property_Economics'!$AX$5:$AX$404,0)),""))</f>
        <v/>
      </c>
      <c r="K380" s="24" t="str">
        <f t="array" ref="K380">IF($A380="","",IFERROR(INDEX('04_Property_Economics'!$AJ$5:$AJ$404,MATCH($A380,'04_Property_Economics'!$AX$5:$AX$404,0)),""))</f>
        <v/>
      </c>
      <c r="L380" s="24" t="str">
        <f t="array" ref="L380">IF($A380="","",IFERROR(INDEX('04_Property_Economics'!$AF$5:$AF$404,MATCH($A380,'04_Property_Economics'!$AX$5:$AX$404,0)),""))</f>
        <v/>
      </c>
      <c r="M380" s="24" t="str">
        <f t="array" ref="M380">IF($A380="","",IFERROR(INDEX('04_Property_Economics'!$U$5:$U$404,MATCH($A380,'04_Property_Economics'!$AX$5:$AX$404,0)),""))</f>
        <v/>
      </c>
      <c r="N380" s="24" t="str">
        <f t="array" ref="N380">IF($A380="","",IFERROR(INDEX('04_Property_Economics'!$W$5:$W$404,MATCH($A380,'04_Property_Economics'!$AX$5:$AX$404,0)),""))</f>
        <v/>
      </c>
      <c r="O380" s="24" t="str">
        <f t="shared" si="2"/>
        <v/>
      </c>
      <c r="P380" s="24" t="str">
        <f t="array" ref="P380">IF($A380="","",IFERROR(INDEX('04_Property_Economics'!$S$5:$S$404,MATCH($A380,'04_Property_Economics'!$AX$5:$AX$404,0)),""))</f>
        <v/>
      </c>
      <c r="Q380" s="24" t="str">
        <f t="array" ref="Q380">IF($A380="","",IFERROR(INDEX('04_Property_Economics'!$AQ$5:$AQ$404,MATCH($A380,'04_Property_Economics'!$AX$5:$AX$404,0)),""))</f>
        <v/>
      </c>
      <c r="R380" s="27" t="str">
        <f t="array" ref="R380">IF($A380="","",IFERROR(INDEX('04_Property_Economics'!$AR$5:$AR$404,MATCH($A380,'04_Property_Economics'!$AX$5:$AX$404,0)),""))</f>
        <v/>
      </c>
      <c r="S380" s="2" t="str">
        <f t="array" ref="S380">IF($A380="","",IFERROR(INDEX('04_Property_Economics'!$AS$5:$AS$404,MATCH($A380,'04_Property_Economics'!$AX$5:$AX$404,0)),""))</f>
        <v/>
      </c>
      <c r="T380" s="2" t="str">
        <f t="array" ref="T380">IF($A380="","",IFERROR(INDEX('04_Property_Economics'!$AZ$5:$AZ$404,MATCH($A380,'04_Property_Economics'!$AX$5:$AX$404,0)),""))</f>
        <v/>
      </c>
    </row>
    <row r="381" ht="15.75" customHeight="1">
      <c r="A381" s="2" t="str">
        <f t="shared" si="1"/>
        <v/>
      </c>
      <c r="B381" s="2" t="str">
        <f t="array" ref="B381">IF($A381="","",IFERROR(INDEX('04_Property_Economics'!$B$5:$B$404,MATCH($A381,'04_Property_Economics'!$AX$5:$AX$404,0)),""))</f>
        <v/>
      </c>
      <c r="C381" s="2" t="str">
        <f t="array" ref="C381">IF($A381="","",IFERROR(INDEX('04_Property_Economics'!$C$5:$C$404,MATCH($A381,'04_Property_Economics'!$AX$5:$AX$404,0)),""))</f>
        <v/>
      </c>
      <c r="D381" s="24" t="str">
        <f t="array" ref="D381">IF($A381="","",IFERROR(INDEX('04_Property_Economics'!$H$5:$H$404,MATCH($A381,'04_Property_Economics'!$AX$5:$AX$404,0)),""))</f>
        <v/>
      </c>
      <c r="E381" s="25" t="str">
        <f t="array" ref="E381">IF($A381="","",IFERROR(INDEX('04_Property_Economics'!$I$5:$I$404,MATCH($A381,'04_Property_Economics'!$AX$5:$AX$404,0)),""))</f>
        <v/>
      </c>
      <c r="F381" s="25" t="str">
        <f t="array" ref="F381">IF($A381="","",IFERROR(INDEX('04_Property_Economics'!$J$5:$J$404,MATCH($A381,'04_Property_Economics'!$AX$5:$AX$404,0)),""))</f>
        <v/>
      </c>
      <c r="G381" s="26" t="str">
        <f t="array" ref="G381">IF($A381="","",IFERROR(INDEX('04_Property_Economics'!$AC$5:$AC$404,MATCH($A381,'04_Property_Economics'!$AX$5:$AX$404,0)),""))</f>
        <v/>
      </c>
      <c r="H381" s="24" t="str">
        <f t="array" ref="H381">IF($A381="","",IFERROR(INDEX('04_Property_Economics'!$AD$5:$AD$404,MATCH($A381,'04_Property_Economics'!$AX$5:$AX$404,0)),""))</f>
        <v/>
      </c>
      <c r="I381" s="24" t="str">
        <f t="array" ref="I381">IF($A381="","",IFERROR(INDEX('04_Property_Economics'!$AH$5:$AH$404,MATCH($A381,'04_Property_Economics'!$AX$5:$AX$404,0)),""))</f>
        <v/>
      </c>
      <c r="J381" s="24" t="str">
        <f t="array" ref="J381">IF($A381="","",IFERROR(INDEX('04_Property_Economics'!$AI$5:$AI$404,MATCH($A381,'04_Property_Economics'!$AX$5:$AX$404,0)),""))</f>
        <v/>
      </c>
      <c r="K381" s="24" t="str">
        <f t="array" ref="K381">IF($A381="","",IFERROR(INDEX('04_Property_Economics'!$AJ$5:$AJ$404,MATCH($A381,'04_Property_Economics'!$AX$5:$AX$404,0)),""))</f>
        <v/>
      </c>
      <c r="L381" s="24" t="str">
        <f t="array" ref="L381">IF($A381="","",IFERROR(INDEX('04_Property_Economics'!$AF$5:$AF$404,MATCH($A381,'04_Property_Economics'!$AX$5:$AX$404,0)),""))</f>
        <v/>
      </c>
      <c r="M381" s="24" t="str">
        <f t="array" ref="M381">IF($A381="","",IFERROR(INDEX('04_Property_Economics'!$U$5:$U$404,MATCH($A381,'04_Property_Economics'!$AX$5:$AX$404,0)),""))</f>
        <v/>
      </c>
      <c r="N381" s="24" t="str">
        <f t="array" ref="N381">IF($A381="","",IFERROR(INDEX('04_Property_Economics'!$W$5:$W$404,MATCH($A381,'04_Property_Economics'!$AX$5:$AX$404,0)),""))</f>
        <v/>
      </c>
      <c r="O381" s="24" t="str">
        <f t="shared" si="2"/>
        <v/>
      </c>
      <c r="P381" s="24" t="str">
        <f t="array" ref="P381">IF($A381="","",IFERROR(INDEX('04_Property_Economics'!$S$5:$S$404,MATCH($A381,'04_Property_Economics'!$AX$5:$AX$404,0)),""))</f>
        <v/>
      </c>
      <c r="Q381" s="24" t="str">
        <f t="array" ref="Q381">IF($A381="","",IFERROR(INDEX('04_Property_Economics'!$AQ$5:$AQ$404,MATCH($A381,'04_Property_Economics'!$AX$5:$AX$404,0)),""))</f>
        <v/>
      </c>
      <c r="R381" s="27" t="str">
        <f t="array" ref="R381">IF($A381="","",IFERROR(INDEX('04_Property_Economics'!$AR$5:$AR$404,MATCH($A381,'04_Property_Economics'!$AX$5:$AX$404,0)),""))</f>
        <v/>
      </c>
      <c r="S381" s="2" t="str">
        <f t="array" ref="S381">IF($A381="","",IFERROR(INDEX('04_Property_Economics'!$AS$5:$AS$404,MATCH($A381,'04_Property_Economics'!$AX$5:$AX$404,0)),""))</f>
        <v/>
      </c>
      <c r="T381" s="2" t="str">
        <f t="array" ref="T381">IF($A381="","",IFERROR(INDEX('04_Property_Economics'!$AZ$5:$AZ$404,MATCH($A381,'04_Property_Economics'!$AX$5:$AX$404,0)),""))</f>
        <v/>
      </c>
    </row>
    <row r="382" ht="15.75" customHeight="1">
      <c r="A382" s="2" t="str">
        <f t="shared" si="1"/>
        <v/>
      </c>
      <c r="B382" s="2" t="str">
        <f t="array" ref="B382">IF($A382="","",IFERROR(INDEX('04_Property_Economics'!$B$5:$B$404,MATCH($A382,'04_Property_Economics'!$AX$5:$AX$404,0)),""))</f>
        <v/>
      </c>
      <c r="C382" s="2" t="str">
        <f t="array" ref="C382">IF($A382="","",IFERROR(INDEX('04_Property_Economics'!$C$5:$C$404,MATCH($A382,'04_Property_Economics'!$AX$5:$AX$404,0)),""))</f>
        <v/>
      </c>
      <c r="D382" s="24" t="str">
        <f t="array" ref="D382">IF($A382="","",IFERROR(INDEX('04_Property_Economics'!$H$5:$H$404,MATCH($A382,'04_Property_Economics'!$AX$5:$AX$404,0)),""))</f>
        <v/>
      </c>
      <c r="E382" s="25" t="str">
        <f t="array" ref="E382">IF($A382="","",IFERROR(INDEX('04_Property_Economics'!$I$5:$I$404,MATCH($A382,'04_Property_Economics'!$AX$5:$AX$404,0)),""))</f>
        <v/>
      </c>
      <c r="F382" s="25" t="str">
        <f t="array" ref="F382">IF($A382="","",IFERROR(INDEX('04_Property_Economics'!$J$5:$J$404,MATCH($A382,'04_Property_Economics'!$AX$5:$AX$404,0)),""))</f>
        <v/>
      </c>
      <c r="G382" s="26" t="str">
        <f t="array" ref="G382">IF($A382="","",IFERROR(INDEX('04_Property_Economics'!$AC$5:$AC$404,MATCH($A382,'04_Property_Economics'!$AX$5:$AX$404,0)),""))</f>
        <v/>
      </c>
      <c r="H382" s="24" t="str">
        <f t="array" ref="H382">IF($A382="","",IFERROR(INDEX('04_Property_Economics'!$AD$5:$AD$404,MATCH($A382,'04_Property_Economics'!$AX$5:$AX$404,0)),""))</f>
        <v/>
      </c>
      <c r="I382" s="24" t="str">
        <f t="array" ref="I382">IF($A382="","",IFERROR(INDEX('04_Property_Economics'!$AH$5:$AH$404,MATCH($A382,'04_Property_Economics'!$AX$5:$AX$404,0)),""))</f>
        <v/>
      </c>
      <c r="J382" s="24" t="str">
        <f t="array" ref="J382">IF($A382="","",IFERROR(INDEX('04_Property_Economics'!$AI$5:$AI$404,MATCH($A382,'04_Property_Economics'!$AX$5:$AX$404,0)),""))</f>
        <v/>
      </c>
      <c r="K382" s="24" t="str">
        <f t="array" ref="K382">IF($A382="","",IFERROR(INDEX('04_Property_Economics'!$AJ$5:$AJ$404,MATCH($A382,'04_Property_Economics'!$AX$5:$AX$404,0)),""))</f>
        <v/>
      </c>
      <c r="L382" s="24" t="str">
        <f t="array" ref="L382">IF($A382="","",IFERROR(INDEX('04_Property_Economics'!$AF$5:$AF$404,MATCH($A382,'04_Property_Economics'!$AX$5:$AX$404,0)),""))</f>
        <v/>
      </c>
      <c r="M382" s="24" t="str">
        <f t="array" ref="M382">IF($A382="","",IFERROR(INDEX('04_Property_Economics'!$U$5:$U$404,MATCH($A382,'04_Property_Economics'!$AX$5:$AX$404,0)),""))</f>
        <v/>
      </c>
      <c r="N382" s="24" t="str">
        <f t="array" ref="N382">IF($A382="","",IFERROR(INDEX('04_Property_Economics'!$W$5:$W$404,MATCH($A382,'04_Property_Economics'!$AX$5:$AX$404,0)),""))</f>
        <v/>
      </c>
      <c r="O382" s="24" t="str">
        <f t="shared" si="2"/>
        <v/>
      </c>
      <c r="P382" s="24" t="str">
        <f t="array" ref="P382">IF($A382="","",IFERROR(INDEX('04_Property_Economics'!$S$5:$S$404,MATCH($A382,'04_Property_Economics'!$AX$5:$AX$404,0)),""))</f>
        <v/>
      </c>
      <c r="Q382" s="24" t="str">
        <f t="array" ref="Q382">IF($A382="","",IFERROR(INDEX('04_Property_Economics'!$AQ$5:$AQ$404,MATCH($A382,'04_Property_Economics'!$AX$5:$AX$404,0)),""))</f>
        <v/>
      </c>
      <c r="R382" s="27" t="str">
        <f t="array" ref="R382">IF($A382="","",IFERROR(INDEX('04_Property_Economics'!$AR$5:$AR$404,MATCH($A382,'04_Property_Economics'!$AX$5:$AX$404,0)),""))</f>
        <v/>
      </c>
      <c r="S382" s="2" t="str">
        <f t="array" ref="S382">IF($A382="","",IFERROR(INDEX('04_Property_Economics'!$AS$5:$AS$404,MATCH($A382,'04_Property_Economics'!$AX$5:$AX$404,0)),""))</f>
        <v/>
      </c>
      <c r="T382" s="2" t="str">
        <f t="array" ref="T382">IF($A382="","",IFERROR(INDEX('04_Property_Economics'!$AZ$5:$AZ$404,MATCH($A382,'04_Property_Economics'!$AX$5:$AX$404,0)),""))</f>
        <v/>
      </c>
    </row>
    <row r="383" ht="15.75" customHeight="1">
      <c r="A383" s="2" t="str">
        <f t="shared" si="1"/>
        <v/>
      </c>
      <c r="B383" s="2" t="str">
        <f t="array" ref="B383">IF($A383="","",IFERROR(INDEX('04_Property_Economics'!$B$5:$B$404,MATCH($A383,'04_Property_Economics'!$AX$5:$AX$404,0)),""))</f>
        <v/>
      </c>
      <c r="C383" s="2" t="str">
        <f t="array" ref="C383">IF($A383="","",IFERROR(INDEX('04_Property_Economics'!$C$5:$C$404,MATCH($A383,'04_Property_Economics'!$AX$5:$AX$404,0)),""))</f>
        <v/>
      </c>
      <c r="D383" s="24" t="str">
        <f t="array" ref="D383">IF($A383="","",IFERROR(INDEX('04_Property_Economics'!$H$5:$H$404,MATCH($A383,'04_Property_Economics'!$AX$5:$AX$404,0)),""))</f>
        <v/>
      </c>
      <c r="E383" s="25" t="str">
        <f t="array" ref="E383">IF($A383="","",IFERROR(INDEX('04_Property_Economics'!$I$5:$I$404,MATCH($A383,'04_Property_Economics'!$AX$5:$AX$404,0)),""))</f>
        <v/>
      </c>
      <c r="F383" s="25" t="str">
        <f t="array" ref="F383">IF($A383="","",IFERROR(INDEX('04_Property_Economics'!$J$5:$J$404,MATCH($A383,'04_Property_Economics'!$AX$5:$AX$404,0)),""))</f>
        <v/>
      </c>
      <c r="G383" s="26" t="str">
        <f t="array" ref="G383">IF($A383="","",IFERROR(INDEX('04_Property_Economics'!$AC$5:$AC$404,MATCH($A383,'04_Property_Economics'!$AX$5:$AX$404,0)),""))</f>
        <v/>
      </c>
      <c r="H383" s="24" t="str">
        <f t="array" ref="H383">IF($A383="","",IFERROR(INDEX('04_Property_Economics'!$AD$5:$AD$404,MATCH($A383,'04_Property_Economics'!$AX$5:$AX$404,0)),""))</f>
        <v/>
      </c>
      <c r="I383" s="24" t="str">
        <f t="array" ref="I383">IF($A383="","",IFERROR(INDEX('04_Property_Economics'!$AH$5:$AH$404,MATCH($A383,'04_Property_Economics'!$AX$5:$AX$404,0)),""))</f>
        <v/>
      </c>
      <c r="J383" s="24" t="str">
        <f t="array" ref="J383">IF($A383="","",IFERROR(INDEX('04_Property_Economics'!$AI$5:$AI$404,MATCH($A383,'04_Property_Economics'!$AX$5:$AX$404,0)),""))</f>
        <v/>
      </c>
      <c r="K383" s="24" t="str">
        <f t="array" ref="K383">IF($A383="","",IFERROR(INDEX('04_Property_Economics'!$AJ$5:$AJ$404,MATCH($A383,'04_Property_Economics'!$AX$5:$AX$404,0)),""))</f>
        <v/>
      </c>
      <c r="L383" s="24" t="str">
        <f t="array" ref="L383">IF($A383="","",IFERROR(INDEX('04_Property_Economics'!$AF$5:$AF$404,MATCH($A383,'04_Property_Economics'!$AX$5:$AX$404,0)),""))</f>
        <v/>
      </c>
      <c r="M383" s="24" t="str">
        <f t="array" ref="M383">IF($A383="","",IFERROR(INDEX('04_Property_Economics'!$U$5:$U$404,MATCH($A383,'04_Property_Economics'!$AX$5:$AX$404,0)),""))</f>
        <v/>
      </c>
      <c r="N383" s="24" t="str">
        <f t="array" ref="N383">IF($A383="","",IFERROR(INDEX('04_Property_Economics'!$W$5:$W$404,MATCH($A383,'04_Property_Economics'!$AX$5:$AX$404,0)),""))</f>
        <v/>
      </c>
      <c r="O383" s="24" t="str">
        <f t="shared" si="2"/>
        <v/>
      </c>
      <c r="P383" s="24" t="str">
        <f t="array" ref="P383">IF($A383="","",IFERROR(INDEX('04_Property_Economics'!$S$5:$S$404,MATCH($A383,'04_Property_Economics'!$AX$5:$AX$404,0)),""))</f>
        <v/>
      </c>
      <c r="Q383" s="24" t="str">
        <f t="array" ref="Q383">IF($A383="","",IFERROR(INDEX('04_Property_Economics'!$AQ$5:$AQ$404,MATCH($A383,'04_Property_Economics'!$AX$5:$AX$404,0)),""))</f>
        <v/>
      </c>
      <c r="R383" s="27" t="str">
        <f t="array" ref="R383">IF($A383="","",IFERROR(INDEX('04_Property_Economics'!$AR$5:$AR$404,MATCH($A383,'04_Property_Economics'!$AX$5:$AX$404,0)),""))</f>
        <v/>
      </c>
      <c r="S383" s="2" t="str">
        <f t="array" ref="S383">IF($A383="","",IFERROR(INDEX('04_Property_Economics'!$AS$5:$AS$404,MATCH($A383,'04_Property_Economics'!$AX$5:$AX$404,0)),""))</f>
        <v/>
      </c>
      <c r="T383" s="2" t="str">
        <f t="array" ref="T383">IF($A383="","",IFERROR(INDEX('04_Property_Economics'!$AZ$5:$AZ$404,MATCH($A383,'04_Property_Economics'!$AX$5:$AX$404,0)),""))</f>
        <v/>
      </c>
    </row>
    <row r="384" ht="15.75" customHeight="1">
      <c r="A384" s="2" t="str">
        <f t="shared" si="1"/>
        <v/>
      </c>
      <c r="B384" s="2" t="str">
        <f t="array" ref="B384">IF($A384="","",IFERROR(INDEX('04_Property_Economics'!$B$5:$B$404,MATCH($A384,'04_Property_Economics'!$AX$5:$AX$404,0)),""))</f>
        <v/>
      </c>
      <c r="C384" s="2" t="str">
        <f t="array" ref="C384">IF($A384="","",IFERROR(INDEX('04_Property_Economics'!$C$5:$C$404,MATCH($A384,'04_Property_Economics'!$AX$5:$AX$404,0)),""))</f>
        <v/>
      </c>
      <c r="D384" s="24" t="str">
        <f t="array" ref="D384">IF($A384="","",IFERROR(INDEX('04_Property_Economics'!$H$5:$H$404,MATCH($A384,'04_Property_Economics'!$AX$5:$AX$404,0)),""))</f>
        <v/>
      </c>
      <c r="E384" s="25" t="str">
        <f t="array" ref="E384">IF($A384="","",IFERROR(INDEX('04_Property_Economics'!$I$5:$I$404,MATCH($A384,'04_Property_Economics'!$AX$5:$AX$404,0)),""))</f>
        <v/>
      </c>
      <c r="F384" s="25" t="str">
        <f t="array" ref="F384">IF($A384="","",IFERROR(INDEX('04_Property_Economics'!$J$5:$J$404,MATCH($A384,'04_Property_Economics'!$AX$5:$AX$404,0)),""))</f>
        <v/>
      </c>
      <c r="G384" s="26" t="str">
        <f t="array" ref="G384">IF($A384="","",IFERROR(INDEX('04_Property_Economics'!$AC$5:$AC$404,MATCH($A384,'04_Property_Economics'!$AX$5:$AX$404,0)),""))</f>
        <v/>
      </c>
      <c r="H384" s="24" t="str">
        <f t="array" ref="H384">IF($A384="","",IFERROR(INDEX('04_Property_Economics'!$AD$5:$AD$404,MATCH($A384,'04_Property_Economics'!$AX$5:$AX$404,0)),""))</f>
        <v/>
      </c>
      <c r="I384" s="24" t="str">
        <f t="array" ref="I384">IF($A384="","",IFERROR(INDEX('04_Property_Economics'!$AH$5:$AH$404,MATCH($A384,'04_Property_Economics'!$AX$5:$AX$404,0)),""))</f>
        <v/>
      </c>
      <c r="J384" s="24" t="str">
        <f t="array" ref="J384">IF($A384="","",IFERROR(INDEX('04_Property_Economics'!$AI$5:$AI$404,MATCH($A384,'04_Property_Economics'!$AX$5:$AX$404,0)),""))</f>
        <v/>
      </c>
      <c r="K384" s="24" t="str">
        <f t="array" ref="K384">IF($A384="","",IFERROR(INDEX('04_Property_Economics'!$AJ$5:$AJ$404,MATCH($A384,'04_Property_Economics'!$AX$5:$AX$404,0)),""))</f>
        <v/>
      </c>
      <c r="L384" s="24" t="str">
        <f t="array" ref="L384">IF($A384="","",IFERROR(INDEX('04_Property_Economics'!$AF$5:$AF$404,MATCH($A384,'04_Property_Economics'!$AX$5:$AX$404,0)),""))</f>
        <v/>
      </c>
      <c r="M384" s="24" t="str">
        <f t="array" ref="M384">IF($A384="","",IFERROR(INDEX('04_Property_Economics'!$U$5:$U$404,MATCH($A384,'04_Property_Economics'!$AX$5:$AX$404,0)),""))</f>
        <v/>
      </c>
      <c r="N384" s="24" t="str">
        <f t="array" ref="N384">IF($A384="","",IFERROR(INDEX('04_Property_Economics'!$W$5:$W$404,MATCH($A384,'04_Property_Economics'!$AX$5:$AX$404,0)),""))</f>
        <v/>
      </c>
      <c r="O384" s="24" t="str">
        <f t="shared" si="2"/>
        <v/>
      </c>
      <c r="P384" s="24" t="str">
        <f t="array" ref="P384">IF($A384="","",IFERROR(INDEX('04_Property_Economics'!$S$5:$S$404,MATCH($A384,'04_Property_Economics'!$AX$5:$AX$404,0)),""))</f>
        <v/>
      </c>
      <c r="Q384" s="24" t="str">
        <f t="array" ref="Q384">IF($A384="","",IFERROR(INDEX('04_Property_Economics'!$AQ$5:$AQ$404,MATCH($A384,'04_Property_Economics'!$AX$5:$AX$404,0)),""))</f>
        <v/>
      </c>
      <c r="R384" s="27" t="str">
        <f t="array" ref="R384">IF($A384="","",IFERROR(INDEX('04_Property_Economics'!$AR$5:$AR$404,MATCH($A384,'04_Property_Economics'!$AX$5:$AX$404,0)),""))</f>
        <v/>
      </c>
      <c r="S384" s="2" t="str">
        <f t="array" ref="S384">IF($A384="","",IFERROR(INDEX('04_Property_Economics'!$AS$5:$AS$404,MATCH($A384,'04_Property_Economics'!$AX$5:$AX$404,0)),""))</f>
        <v/>
      </c>
      <c r="T384" s="2" t="str">
        <f t="array" ref="T384">IF($A384="","",IFERROR(INDEX('04_Property_Economics'!$AZ$5:$AZ$404,MATCH($A384,'04_Property_Economics'!$AX$5:$AX$404,0)),""))</f>
        <v/>
      </c>
    </row>
    <row r="385" ht="15.75" customHeight="1">
      <c r="A385" s="2" t="str">
        <f t="shared" si="1"/>
        <v/>
      </c>
      <c r="B385" s="2" t="str">
        <f t="array" ref="B385">IF($A385="","",IFERROR(INDEX('04_Property_Economics'!$B$5:$B$404,MATCH($A385,'04_Property_Economics'!$AX$5:$AX$404,0)),""))</f>
        <v/>
      </c>
      <c r="C385" s="2" t="str">
        <f t="array" ref="C385">IF($A385="","",IFERROR(INDEX('04_Property_Economics'!$C$5:$C$404,MATCH($A385,'04_Property_Economics'!$AX$5:$AX$404,0)),""))</f>
        <v/>
      </c>
      <c r="D385" s="24" t="str">
        <f t="array" ref="D385">IF($A385="","",IFERROR(INDEX('04_Property_Economics'!$H$5:$H$404,MATCH($A385,'04_Property_Economics'!$AX$5:$AX$404,0)),""))</f>
        <v/>
      </c>
      <c r="E385" s="25" t="str">
        <f t="array" ref="E385">IF($A385="","",IFERROR(INDEX('04_Property_Economics'!$I$5:$I$404,MATCH($A385,'04_Property_Economics'!$AX$5:$AX$404,0)),""))</f>
        <v/>
      </c>
      <c r="F385" s="25" t="str">
        <f t="array" ref="F385">IF($A385="","",IFERROR(INDEX('04_Property_Economics'!$J$5:$J$404,MATCH($A385,'04_Property_Economics'!$AX$5:$AX$404,0)),""))</f>
        <v/>
      </c>
      <c r="G385" s="26" t="str">
        <f t="array" ref="G385">IF($A385="","",IFERROR(INDEX('04_Property_Economics'!$AC$5:$AC$404,MATCH($A385,'04_Property_Economics'!$AX$5:$AX$404,0)),""))</f>
        <v/>
      </c>
      <c r="H385" s="24" t="str">
        <f t="array" ref="H385">IF($A385="","",IFERROR(INDEX('04_Property_Economics'!$AD$5:$AD$404,MATCH($A385,'04_Property_Economics'!$AX$5:$AX$404,0)),""))</f>
        <v/>
      </c>
      <c r="I385" s="24" t="str">
        <f t="array" ref="I385">IF($A385="","",IFERROR(INDEX('04_Property_Economics'!$AH$5:$AH$404,MATCH($A385,'04_Property_Economics'!$AX$5:$AX$404,0)),""))</f>
        <v/>
      </c>
      <c r="J385" s="24" t="str">
        <f t="array" ref="J385">IF($A385="","",IFERROR(INDEX('04_Property_Economics'!$AI$5:$AI$404,MATCH($A385,'04_Property_Economics'!$AX$5:$AX$404,0)),""))</f>
        <v/>
      </c>
      <c r="K385" s="24" t="str">
        <f t="array" ref="K385">IF($A385="","",IFERROR(INDEX('04_Property_Economics'!$AJ$5:$AJ$404,MATCH($A385,'04_Property_Economics'!$AX$5:$AX$404,0)),""))</f>
        <v/>
      </c>
      <c r="L385" s="24" t="str">
        <f t="array" ref="L385">IF($A385="","",IFERROR(INDEX('04_Property_Economics'!$AF$5:$AF$404,MATCH($A385,'04_Property_Economics'!$AX$5:$AX$404,0)),""))</f>
        <v/>
      </c>
      <c r="M385" s="24" t="str">
        <f t="array" ref="M385">IF($A385="","",IFERROR(INDEX('04_Property_Economics'!$U$5:$U$404,MATCH($A385,'04_Property_Economics'!$AX$5:$AX$404,0)),""))</f>
        <v/>
      </c>
      <c r="N385" s="24" t="str">
        <f t="array" ref="N385">IF($A385="","",IFERROR(INDEX('04_Property_Economics'!$W$5:$W$404,MATCH($A385,'04_Property_Economics'!$AX$5:$AX$404,0)),""))</f>
        <v/>
      </c>
      <c r="O385" s="24" t="str">
        <f t="shared" si="2"/>
        <v/>
      </c>
      <c r="P385" s="24" t="str">
        <f t="array" ref="P385">IF($A385="","",IFERROR(INDEX('04_Property_Economics'!$S$5:$S$404,MATCH($A385,'04_Property_Economics'!$AX$5:$AX$404,0)),""))</f>
        <v/>
      </c>
      <c r="Q385" s="24" t="str">
        <f t="array" ref="Q385">IF($A385="","",IFERROR(INDEX('04_Property_Economics'!$AQ$5:$AQ$404,MATCH($A385,'04_Property_Economics'!$AX$5:$AX$404,0)),""))</f>
        <v/>
      </c>
      <c r="R385" s="27" t="str">
        <f t="array" ref="R385">IF($A385="","",IFERROR(INDEX('04_Property_Economics'!$AR$5:$AR$404,MATCH($A385,'04_Property_Economics'!$AX$5:$AX$404,0)),""))</f>
        <v/>
      </c>
      <c r="S385" s="2" t="str">
        <f t="array" ref="S385">IF($A385="","",IFERROR(INDEX('04_Property_Economics'!$AS$5:$AS$404,MATCH($A385,'04_Property_Economics'!$AX$5:$AX$404,0)),""))</f>
        <v/>
      </c>
      <c r="T385" s="2" t="str">
        <f t="array" ref="T385">IF($A385="","",IFERROR(INDEX('04_Property_Economics'!$AZ$5:$AZ$404,MATCH($A385,'04_Property_Economics'!$AX$5:$AX$404,0)),""))</f>
        <v/>
      </c>
    </row>
    <row r="386" ht="15.75" customHeight="1">
      <c r="A386" s="2" t="str">
        <f t="shared" si="1"/>
        <v/>
      </c>
      <c r="B386" s="2" t="str">
        <f t="array" ref="B386">IF($A386="","",IFERROR(INDEX('04_Property_Economics'!$B$5:$B$404,MATCH($A386,'04_Property_Economics'!$AX$5:$AX$404,0)),""))</f>
        <v/>
      </c>
      <c r="C386" s="2" t="str">
        <f t="array" ref="C386">IF($A386="","",IFERROR(INDEX('04_Property_Economics'!$C$5:$C$404,MATCH($A386,'04_Property_Economics'!$AX$5:$AX$404,0)),""))</f>
        <v/>
      </c>
      <c r="D386" s="24" t="str">
        <f t="array" ref="D386">IF($A386="","",IFERROR(INDEX('04_Property_Economics'!$H$5:$H$404,MATCH($A386,'04_Property_Economics'!$AX$5:$AX$404,0)),""))</f>
        <v/>
      </c>
      <c r="E386" s="25" t="str">
        <f t="array" ref="E386">IF($A386="","",IFERROR(INDEX('04_Property_Economics'!$I$5:$I$404,MATCH($A386,'04_Property_Economics'!$AX$5:$AX$404,0)),""))</f>
        <v/>
      </c>
      <c r="F386" s="25" t="str">
        <f t="array" ref="F386">IF($A386="","",IFERROR(INDEX('04_Property_Economics'!$J$5:$J$404,MATCH($A386,'04_Property_Economics'!$AX$5:$AX$404,0)),""))</f>
        <v/>
      </c>
      <c r="G386" s="26" t="str">
        <f t="array" ref="G386">IF($A386="","",IFERROR(INDEX('04_Property_Economics'!$AC$5:$AC$404,MATCH($A386,'04_Property_Economics'!$AX$5:$AX$404,0)),""))</f>
        <v/>
      </c>
      <c r="H386" s="24" t="str">
        <f t="array" ref="H386">IF($A386="","",IFERROR(INDEX('04_Property_Economics'!$AD$5:$AD$404,MATCH($A386,'04_Property_Economics'!$AX$5:$AX$404,0)),""))</f>
        <v/>
      </c>
      <c r="I386" s="24" t="str">
        <f t="array" ref="I386">IF($A386="","",IFERROR(INDEX('04_Property_Economics'!$AH$5:$AH$404,MATCH($A386,'04_Property_Economics'!$AX$5:$AX$404,0)),""))</f>
        <v/>
      </c>
      <c r="J386" s="24" t="str">
        <f t="array" ref="J386">IF($A386="","",IFERROR(INDEX('04_Property_Economics'!$AI$5:$AI$404,MATCH($A386,'04_Property_Economics'!$AX$5:$AX$404,0)),""))</f>
        <v/>
      </c>
      <c r="K386" s="24" t="str">
        <f t="array" ref="K386">IF($A386="","",IFERROR(INDEX('04_Property_Economics'!$AJ$5:$AJ$404,MATCH($A386,'04_Property_Economics'!$AX$5:$AX$404,0)),""))</f>
        <v/>
      </c>
      <c r="L386" s="24" t="str">
        <f t="array" ref="L386">IF($A386="","",IFERROR(INDEX('04_Property_Economics'!$AF$5:$AF$404,MATCH($A386,'04_Property_Economics'!$AX$5:$AX$404,0)),""))</f>
        <v/>
      </c>
      <c r="M386" s="24" t="str">
        <f t="array" ref="M386">IF($A386="","",IFERROR(INDEX('04_Property_Economics'!$U$5:$U$404,MATCH($A386,'04_Property_Economics'!$AX$5:$AX$404,0)),""))</f>
        <v/>
      </c>
      <c r="N386" s="24" t="str">
        <f t="array" ref="N386">IF($A386="","",IFERROR(INDEX('04_Property_Economics'!$W$5:$W$404,MATCH($A386,'04_Property_Economics'!$AX$5:$AX$404,0)),""))</f>
        <v/>
      </c>
      <c r="O386" s="24" t="str">
        <f t="shared" si="2"/>
        <v/>
      </c>
      <c r="P386" s="24" t="str">
        <f t="array" ref="P386">IF($A386="","",IFERROR(INDEX('04_Property_Economics'!$S$5:$S$404,MATCH($A386,'04_Property_Economics'!$AX$5:$AX$404,0)),""))</f>
        <v/>
      </c>
      <c r="Q386" s="24" t="str">
        <f t="array" ref="Q386">IF($A386="","",IFERROR(INDEX('04_Property_Economics'!$AQ$5:$AQ$404,MATCH($A386,'04_Property_Economics'!$AX$5:$AX$404,0)),""))</f>
        <v/>
      </c>
      <c r="R386" s="27" t="str">
        <f t="array" ref="R386">IF($A386="","",IFERROR(INDEX('04_Property_Economics'!$AR$5:$AR$404,MATCH($A386,'04_Property_Economics'!$AX$5:$AX$404,0)),""))</f>
        <v/>
      </c>
      <c r="S386" s="2" t="str">
        <f t="array" ref="S386">IF($A386="","",IFERROR(INDEX('04_Property_Economics'!$AS$5:$AS$404,MATCH($A386,'04_Property_Economics'!$AX$5:$AX$404,0)),""))</f>
        <v/>
      </c>
      <c r="T386" s="2" t="str">
        <f t="array" ref="T386">IF($A386="","",IFERROR(INDEX('04_Property_Economics'!$AZ$5:$AZ$404,MATCH($A386,'04_Property_Economics'!$AX$5:$AX$404,0)),""))</f>
        <v/>
      </c>
    </row>
    <row r="387" ht="15.75" customHeight="1">
      <c r="A387" s="2" t="str">
        <f t="shared" si="1"/>
        <v/>
      </c>
      <c r="B387" s="2" t="str">
        <f t="array" ref="B387">IF($A387="","",IFERROR(INDEX('04_Property_Economics'!$B$5:$B$404,MATCH($A387,'04_Property_Economics'!$AX$5:$AX$404,0)),""))</f>
        <v/>
      </c>
      <c r="C387" s="2" t="str">
        <f t="array" ref="C387">IF($A387="","",IFERROR(INDEX('04_Property_Economics'!$C$5:$C$404,MATCH($A387,'04_Property_Economics'!$AX$5:$AX$404,0)),""))</f>
        <v/>
      </c>
      <c r="D387" s="24" t="str">
        <f t="array" ref="D387">IF($A387="","",IFERROR(INDEX('04_Property_Economics'!$H$5:$H$404,MATCH($A387,'04_Property_Economics'!$AX$5:$AX$404,0)),""))</f>
        <v/>
      </c>
      <c r="E387" s="25" t="str">
        <f t="array" ref="E387">IF($A387="","",IFERROR(INDEX('04_Property_Economics'!$I$5:$I$404,MATCH($A387,'04_Property_Economics'!$AX$5:$AX$404,0)),""))</f>
        <v/>
      </c>
      <c r="F387" s="25" t="str">
        <f t="array" ref="F387">IF($A387="","",IFERROR(INDEX('04_Property_Economics'!$J$5:$J$404,MATCH($A387,'04_Property_Economics'!$AX$5:$AX$404,0)),""))</f>
        <v/>
      </c>
      <c r="G387" s="26" t="str">
        <f t="array" ref="G387">IF($A387="","",IFERROR(INDEX('04_Property_Economics'!$AC$5:$AC$404,MATCH($A387,'04_Property_Economics'!$AX$5:$AX$404,0)),""))</f>
        <v/>
      </c>
      <c r="H387" s="24" t="str">
        <f t="array" ref="H387">IF($A387="","",IFERROR(INDEX('04_Property_Economics'!$AD$5:$AD$404,MATCH($A387,'04_Property_Economics'!$AX$5:$AX$404,0)),""))</f>
        <v/>
      </c>
      <c r="I387" s="24" t="str">
        <f t="array" ref="I387">IF($A387="","",IFERROR(INDEX('04_Property_Economics'!$AH$5:$AH$404,MATCH($A387,'04_Property_Economics'!$AX$5:$AX$404,0)),""))</f>
        <v/>
      </c>
      <c r="J387" s="24" t="str">
        <f t="array" ref="J387">IF($A387="","",IFERROR(INDEX('04_Property_Economics'!$AI$5:$AI$404,MATCH($A387,'04_Property_Economics'!$AX$5:$AX$404,0)),""))</f>
        <v/>
      </c>
      <c r="K387" s="24" t="str">
        <f t="array" ref="K387">IF($A387="","",IFERROR(INDEX('04_Property_Economics'!$AJ$5:$AJ$404,MATCH($A387,'04_Property_Economics'!$AX$5:$AX$404,0)),""))</f>
        <v/>
      </c>
      <c r="L387" s="24" t="str">
        <f t="array" ref="L387">IF($A387="","",IFERROR(INDEX('04_Property_Economics'!$AF$5:$AF$404,MATCH($A387,'04_Property_Economics'!$AX$5:$AX$404,0)),""))</f>
        <v/>
      </c>
      <c r="M387" s="24" t="str">
        <f t="array" ref="M387">IF($A387="","",IFERROR(INDEX('04_Property_Economics'!$U$5:$U$404,MATCH($A387,'04_Property_Economics'!$AX$5:$AX$404,0)),""))</f>
        <v/>
      </c>
      <c r="N387" s="24" t="str">
        <f t="array" ref="N387">IF($A387="","",IFERROR(INDEX('04_Property_Economics'!$W$5:$W$404,MATCH($A387,'04_Property_Economics'!$AX$5:$AX$404,0)),""))</f>
        <v/>
      </c>
      <c r="O387" s="24" t="str">
        <f t="shared" si="2"/>
        <v/>
      </c>
      <c r="P387" s="24" t="str">
        <f t="array" ref="P387">IF($A387="","",IFERROR(INDEX('04_Property_Economics'!$S$5:$S$404,MATCH($A387,'04_Property_Economics'!$AX$5:$AX$404,0)),""))</f>
        <v/>
      </c>
      <c r="Q387" s="24" t="str">
        <f t="array" ref="Q387">IF($A387="","",IFERROR(INDEX('04_Property_Economics'!$AQ$5:$AQ$404,MATCH($A387,'04_Property_Economics'!$AX$5:$AX$404,0)),""))</f>
        <v/>
      </c>
      <c r="R387" s="27" t="str">
        <f t="array" ref="R387">IF($A387="","",IFERROR(INDEX('04_Property_Economics'!$AR$5:$AR$404,MATCH($A387,'04_Property_Economics'!$AX$5:$AX$404,0)),""))</f>
        <v/>
      </c>
      <c r="S387" s="2" t="str">
        <f t="array" ref="S387">IF($A387="","",IFERROR(INDEX('04_Property_Economics'!$AS$5:$AS$404,MATCH($A387,'04_Property_Economics'!$AX$5:$AX$404,0)),""))</f>
        <v/>
      </c>
      <c r="T387" s="2" t="str">
        <f t="array" ref="T387">IF($A387="","",IFERROR(INDEX('04_Property_Economics'!$AZ$5:$AZ$404,MATCH($A387,'04_Property_Economics'!$AX$5:$AX$404,0)),""))</f>
        <v/>
      </c>
    </row>
    <row r="388" ht="15.75" customHeight="1">
      <c r="A388" s="2" t="str">
        <f t="shared" si="1"/>
        <v/>
      </c>
      <c r="B388" s="2" t="str">
        <f t="array" ref="B388">IF($A388="","",IFERROR(INDEX('04_Property_Economics'!$B$5:$B$404,MATCH($A388,'04_Property_Economics'!$AX$5:$AX$404,0)),""))</f>
        <v/>
      </c>
      <c r="C388" s="2" t="str">
        <f t="array" ref="C388">IF($A388="","",IFERROR(INDEX('04_Property_Economics'!$C$5:$C$404,MATCH($A388,'04_Property_Economics'!$AX$5:$AX$404,0)),""))</f>
        <v/>
      </c>
      <c r="D388" s="24" t="str">
        <f t="array" ref="D388">IF($A388="","",IFERROR(INDEX('04_Property_Economics'!$H$5:$H$404,MATCH($A388,'04_Property_Economics'!$AX$5:$AX$404,0)),""))</f>
        <v/>
      </c>
      <c r="E388" s="25" t="str">
        <f t="array" ref="E388">IF($A388="","",IFERROR(INDEX('04_Property_Economics'!$I$5:$I$404,MATCH($A388,'04_Property_Economics'!$AX$5:$AX$404,0)),""))</f>
        <v/>
      </c>
      <c r="F388" s="25" t="str">
        <f t="array" ref="F388">IF($A388="","",IFERROR(INDEX('04_Property_Economics'!$J$5:$J$404,MATCH($A388,'04_Property_Economics'!$AX$5:$AX$404,0)),""))</f>
        <v/>
      </c>
      <c r="G388" s="26" t="str">
        <f t="array" ref="G388">IF($A388="","",IFERROR(INDEX('04_Property_Economics'!$AC$5:$AC$404,MATCH($A388,'04_Property_Economics'!$AX$5:$AX$404,0)),""))</f>
        <v/>
      </c>
      <c r="H388" s="24" t="str">
        <f t="array" ref="H388">IF($A388="","",IFERROR(INDEX('04_Property_Economics'!$AD$5:$AD$404,MATCH($A388,'04_Property_Economics'!$AX$5:$AX$404,0)),""))</f>
        <v/>
      </c>
      <c r="I388" s="24" t="str">
        <f t="array" ref="I388">IF($A388="","",IFERROR(INDEX('04_Property_Economics'!$AH$5:$AH$404,MATCH($A388,'04_Property_Economics'!$AX$5:$AX$404,0)),""))</f>
        <v/>
      </c>
      <c r="J388" s="24" t="str">
        <f t="array" ref="J388">IF($A388="","",IFERROR(INDEX('04_Property_Economics'!$AI$5:$AI$404,MATCH($A388,'04_Property_Economics'!$AX$5:$AX$404,0)),""))</f>
        <v/>
      </c>
      <c r="K388" s="24" t="str">
        <f t="array" ref="K388">IF($A388="","",IFERROR(INDEX('04_Property_Economics'!$AJ$5:$AJ$404,MATCH($A388,'04_Property_Economics'!$AX$5:$AX$404,0)),""))</f>
        <v/>
      </c>
      <c r="L388" s="24" t="str">
        <f t="array" ref="L388">IF($A388="","",IFERROR(INDEX('04_Property_Economics'!$AF$5:$AF$404,MATCH($A388,'04_Property_Economics'!$AX$5:$AX$404,0)),""))</f>
        <v/>
      </c>
      <c r="M388" s="24" t="str">
        <f t="array" ref="M388">IF($A388="","",IFERROR(INDEX('04_Property_Economics'!$U$5:$U$404,MATCH($A388,'04_Property_Economics'!$AX$5:$AX$404,0)),""))</f>
        <v/>
      </c>
      <c r="N388" s="24" t="str">
        <f t="array" ref="N388">IF($A388="","",IFERROR(INDEX('04_Property_Economics'!$W$5:$W$404,MATCH($A388,'04_Property_Economics'!$AX$5:$AX$404,0)),""))</f>
        <v/>
      </c>
      <c r="O388" s="24" t="str">
        <f t="shared" si="2"/>
        <v/>
      </c>
      <c r="P388" s="24" t="str">
        <f t="array" ref="P388">IF($A388="","",IFERROR(INDEX('04_Property_Economics'!$S$5:$S$404,MATCH($A388,'04_Property_Economics'!$AX$5:$AX$404,0)),""))</f>
        <v/>
      </c>
      <c r="Q388" s="24" t="str">
        <f t="array" ref="Q388">IF($A388="","",IFERROR(INDEX('04_Property_Economics'!$AQ$5:$AQ$404,MATCH($A388,'04_Property_Economics'!$AX$5:$AX$404,0)),""))</f>
        <v/>
      </c>
      <c r="R388" s="27" t="str">
        <f t="array" ref="R388">IF($A388="","",IFERROR(INDEX('04_Property_Economics'!$AR$5:$AR$404,MATCH($A388,'04_Property_Economics'!$AX$5:$AX$404,0)),""))</f>
        <v/>
      </c>
      <c r="S388" s="2" t="str">
        <f t="array" ref="S388">IF($A388="","",IFERROR(INDEX('04_Property_Economics'!$AS$5:$AS$404,MATCH($A388,'04_Property_Economics'!$AX$5:$AX$404,0)),""))</f>
        <v/>
      </c>
      <c r="T388" s="2" t="str">
        <f t="array" ref="T388">IF($A388="","",IFERROR(INDEX('04_Property_Economics'!$AZ$5:$AZ$404,MATCH($A388,'04_Property_Economics'!$AX$5:$AX$404,0)),""))</f>
        <v/>
      </c>
    </row>
    <row r="389" ht="15.75" customHeight="1">
      <c r="A389" s="2" t="str">
        <f t="shared" si="1"/>
        <v/>
      </c>
      <c r="B389" s="2" t="str">
        <f t="array" ref="B389">IF($A389="","",IFERROR(INDEX('04_Property_Economics'!$B$5:$B$404,MATCH($A389,'04_Property_Economics'!$AX$5:$AX$404,0)),""))</f>
        <v/>
      </c>
      <c r="C389" s="2" t="str">
        <f t="array" ref="C389">IF($A389="","",IFERROR(INDEX('04_Property_Economics'!$C$5:$C$404,MATCH($A389,'04_Property_Economics'!$AX$5:$AX$404,0)),""))</f>
        <v/>
      </c>
      <c r="D389" s="24" t="str">
        <f t="array" ref="D389">IF($A389="","",IFERROR(INDEX('04_Property_Economics'!$H$5:$H$404,MATCH($A389,'04_Property_Economics'!$AX$5:$AX$404,0)),""))</f>
        <v/>
      </c>
      <c r="E389" s="25" t="str">
        <f t="array" ref="E389">IF($A389="","",IFERROR(INDEX('04_Property_Economics'!$I$5:$I$404,MATCH($A389,'04_Property_Economics'!$AX$5:$AX$404,0)),""))</f>
        <v/>
      </c>
      <c r="F389" s="25" t="str">
        <f t="array" ref="F389">IF($A389="","",IFERROR(INDEX('04_Property_Economics'!$J$5:$J$404,MATCH($A389,'04_Property_Economics'!$AX$5:$AX$404,0)),""))</f>
        <v/>
      </c>
      <c r="G389" s="26" t="str">
        <f t="array" ref="G389">IF($A389="","",IFERROR(INDEX('04_Property_Economics'!$AC$5:$AC$404,MATCH($A389,'04_Property_Economics'!$AX$5:$AX$404,0)),""))</f>
        <v/>
      </c>
      <c r="H389" s="24" t="str">
        <f t="array" ref="H389">IF($A389="","",IFERROR(INDEX('04_Property_Economics'!$AD$5:$AD$404,MATCH($A389,'04_Property_Economics'!$AX$5:$AX$404,0)),""))</f>
        <v/>
      </c>
      <c r="I389" s="24" t="str">
        <f t="array" ref="I389">IF($A389="","",IFERROR(INDEX('04_Property_Economics'!$AH$5:$AH$404,MATCH($A389,'04_Property_Economics'!$AX$5:$AX$404,0)),""))</f>
        <v/>
      </c>
      <c r="J389" s="24" t="str">
        <f t="array" ref="J389">IF($A389="","",IFERROR(INDEX('04_Property_Economics'!$AI$5:$AI$404,MATCH($A389,'04_Property_Economics'!$AX$5:$AX$404,0)),""))</f>
        <v/>
      </c>
      <c r="K389" s="24" t="str">
        <f t="array" ref="K389">IF($A389="","",IFERROR(INDEX('04_Property_Economics'!$AJ$5:$AJ$404,MATCH($A389,'04_Property_Economics'!$AX$5:$AX$404,0)),""))</f>
        <v/>
      </c>
      <c r="L389" s="24" t="str">
        <f t="array" ref="L389">IF($A389="","",IFERROR(INDEX('04_Property_Economics'!$AF$5:$AF$404,MATCH($A389,'04_Property_Economics'!$AX$5:$AX$404,0)),""))</f>
        <v/>
      </c>
      <c r="M389" s="24" t="str">
        <f t="array" ref="M389">IF($A389="","",IFERROR(INDEX('04_Property_Economics'!$U$5:$U$404,MATCH($A389,'04_Property_Economics'!$AX$5:$AX$404,0)),""))</f>
        <v/>
      </c>
      <c r="N389" s="24" t="str">
        <f t="array" ref="N389">IF($A389="","",IFERROR(INDEX('04_Property_Economics'!$W$5:$W$404,MATCH($A389,'04_Property_Economics'!$AX$5:$AX$404,0)),""))</f>
        <v/>
      </c>
      <c r="O389" s="24" t="str">
        <f t="shared" si="2"/>
        <v/>
      </c>
      <c r="P389" s="24" t="str">
        <f t="array" ref="P389">IF($A389="","",IFERROR(INDEX('04_Property_Economics'!$S$5:$S$404,MATCH($A389,'04_Property_Economics'!$AX$5:$AX$404,0)),""))</f>
        <v/>
      </c>
      <c r="Q389" s="24" t="str">
        <f t="array" ref="Q389">IF($A389="","",IFERROR(INDEX('04_Property_Economics'!$AQ$5:$AQ$404,MATCH($A389,'04_Property_Economics'!$AX$5:$AX$404,0)),""))</f>
        <v/>
      </c>
      <c r="R389" s="27" t="str">
        <f t="array" ref="R389">IF($A389="","",IFERROR(INDEX('04_Property_Economics'!$AR$5:$AR$404,MATCH($A389,'04_Property_Economics'!$AX$5:$AX$404,0)),""))</f>
        <v/>
      </c>
      <c r="S389" s="2" t="str">
        <f t="array" ref="S389">IF($A389="","",IFERROR(INDEX('04_Property_Economics'!$AS$5:$AS$404,MATCH($A389,'04_Property_Economics'!$AX$5:$AX$404,0)),""))</f>
        <v/>
      </c>
      <c r="T389" s="2" t="str">
        <f t="array" ref="T389">IF($A389="","",IFERROR(INDEX('04_Property_Economics'!$AZ$5:$AZ$404,MATCH($A389,'04_Property_Economics'!$AX$5:$AX$404,0)),""))</f>
        <v/>
      </c>
    </row>
    <row r="390" ht="15.75" customHeight="1">
      <c r="A390" s="2" t="str">
        <f t="shared" si="1"/>
        <v/>
      </c>
      <c r="B390" s="2" t="str">
        <f t="array" ref="B390">IF($A390="","",IFERROR(INDEX('04_Property_Economics'!$B$5:$B$404,MATCH($A390,'04_Property_Economics'!$AX$5:$AX$404,0)),""))</f>
        <v/>
      </c>
      <c r="C390" s="2" t="str">
        <f t="array" ref="C390">IF($A390="","",IFERROR(INDEX('04_Property_Economics'!$C$5:$C$404,MATCH($A390,'04_Property_Economics'!$AX$5:$AX$404,0)),""))</f>
        <v/>
      </c>
      <c r="D390" s="24" t="str">
        <f t="array" ref="D390">IF($A390="","",IFERROR(INDEX('04_Property_Economics'!$H$5:$H$404,MATCH($A390,'04_Property_Economics'!$AX$5:$AX$404,0)),""))</f>
        <v/>
      </c>
      <c r="E390" s="25" t="str">
        <f t="array" ref="E390">IF($A390="","",IFERROR(INDEX('04_Property_Economics'!$I$5:$I$404,MATCH($A390,'04_Property_Economics'!$AX$5:$AX$404,0)),""))</f>
        <v/>
      </c>
      <c r="F390" s="25" t="str">
        <f t="array" ref="F390">IF($A390="","",IFERROR(INDEX('04_Property_Economics'!$J$5:$J$404,MATCH($A390,'04_Property_Economics'!$AX$5:$AX$404,0)),""))</f>
        <v/>
      </c>
      <c r="G390" s="26" t="str">
        <f t="array" ref="G390">IF($A390="","",IFERROR(INDEX('04_Property_Economics'!$AC$5:$AC$404,MATCH($A390,'04_Property_Economics'!$AX$5:$AX$404,0)),""))</f>
        <v/>
      </c>
      <c r="H390" s="24" t="str">
        <f t="array" ref="H390">IF($A390="","",IFERROR(INDEX('04_Property_Economics'!$AD$5:$AD$404,MATCH($A390,'04_Property_Economics'!$AX$5:$AX$404,0)),""))</f>
        <v/>
      </c>
      <c r="I390" s="24" t="str">
        <f t="array" ref="I390">IF($A390="","",IFERROR(INDEX('04_Property_Economics'!$AH$5:$AH$404,MATCH($A390,'04_Property_Economics'!$AX$5:$AX$404,0)),""))</f>
        <v/>
      </c>
      <c r="J390" s="24" t="str">
        <f t="array" ref="J390">IF($A390="","",IFERROR(INDEX('04_Property_Economics'!$AI$5:$AI$404,MATCH($A390,'04_Property_Economics'!$AX$5:$AX$404,0)),""))</f>
        <v/>
      </c>
      <c r="K390" s="24" t="str">
        <f t="array" ref="K390">IF($A390="","",IFERROR(INDEX('04_Property_Economics'!$AJ$5:$AJ$404,MATCH($A390,'04_Property_Economics'!$AX$5:$AX$404,0)),""))</f>
        <v/>
      </c>
      <c r="L390" s="24" t="str">
        <f t="array" ref="L390">IF($A390="","",IFERROR(INDEX('04_Property_Economics'!$AF$5:$AF$404,MATCH($A390,'04_Property_Economics'!$AX$5:$AX$404,0)),""))</f>
        <v/>
      </c>
      <c r="M390" s="24" t="str">
        <f t="array" ref="M390">IF($A390="","",IFERROR(INDEX('04_Property_Economics'!$U$5:$U$404,MATCH($A390,'04_Property_Economics'!$AX$5:$AX$404,0)),""))</f>
        <v/>
      </c>
      <c r="N390" s="24" t="str">
        <f t="array" ref="N390">IF($A390="","",IFERROR(INDEX('04_Property_Economics'!$W$5:$W$404,MATCH($A390,'04_Property_Economics'!$AX$5:$AX$404,0)),""))</f>
        <v/>
      </c>
      <c r="O390" s="24" t="str">
        <f t="shared" si="2"/>
        <v/>
      </c>
      <c r="P390" s="24" t="str">
        <f t="array" ref="P390">IF($A390="","",IFERROR(INDEX('04_Property_Economics'!$S$5:$S$404,MATCH($A390,'04_Property_Economics'!$AX$5:$AX$404,0)),""))</f>
        <v/>
      </c>
      <c r="Q390" s="24" t="str">
        <f t="array" ref="Q390">IF($A390="","",IFERROR(INDEX('04_Property_Economics'!$AQ$5:$AQ$404,MATCH($A390,'04_Property_Economics'!$AX$5:$AX$404,0)),""))</f>
        <v/>
      </c>
      <c r="R390" s="27" t="str">
        <f t="array" ref="R390">IF($A390="","",IFERROR(INDEX('04_Property_Economics'!$AR$5:$AR$404,MATCH($A390,'04_Property_Economics'!$AX$5:$AX$404,0)),""))</f>
        <v/>
      </c>
      <c r="S390" s="2" t="str">
        <f t="array" ref="S390">IF($A390="","",IFERROR(INDEX('04_Property_Economics'!$AS$5:$AS$404,MATCH($A390,'04_Property_Economics'!$AX$5:$AX$404,0)),""))</f>
        <v/>
      </c>
      <c r="T390" s="2" t="str">
        <f t="array" ref="T390">IF($A390="","",IFERROR(INDEX('04_Property_Economics'!$AZ$5:$AZ$404,MATCH($A390,'04_Property_Economics'!$AX$5:$AX$404,0)),""))</f>
        <v/>
      </c>
    </row>
    <row r="391" ht="15.75" customHeight="1">
      <c r="A391" s="2" t="str">
        <f t="shared" si="1"/>
        <v/>
      </c>
      <c r="B391" s="2" t="str">
        <f t="array" ref="B391">IF($A391="","",IFERROR(INDEX('04_Property_Economics'!$B$5:$B$404,MATCH($A391,'04_Property_Economics'!$AX$5:$AX$404,0)),""))</f>
        <v/>
      </c>
      <c r="C391" s="2" t="str">
        <f t="array" ref="C391">IF($A391="","",IFERROR(INDEX('04_Property_Economics'!$C$5:$C$404,MATCH($A391,'04_Property_Economics'!$AX$5:$AX$404,0)),""))</f>
        <v/>
      </c>
      <c r="D391" s="24" t="str">
        <f t="array" ref="D391">IF($A391="","",IFERROR(INDEX('04_Property_Economics'!$H$5:$H$404,MATCH($A391,'04_Property_Economics'!$AX$5:$AX$404,0)),""))</f>
        <v/>
      </c>
      <c r="E391" s="25" t="str">
        <f t="array" ref="E391">IF($A391="","",IFERROR(INDEX('04_Property_Economics'!$I$5:$I$404,MATCH($A391,'04_Property_Economics'!$AX$5:$AX$404,0)),""))</f>
        <v/>
      </c>
      <c r="F391" s="25" t="str">
        <f t="array" ref="F391">IF($A391="","",IFERROR(INDEX('04_Property_Economics'!$J$5:$J$404,MATCH($A391,'04_Property_Economics'!$AX$5:$AX$404,0)),""))</f>
        <v/>
      </c>
      <c r="G391" s="26" t="str">
        <f t="array" ref="G391">IF($A391="","",IFERROR(INDEX('04_Property_Economics'!$AC$5:$AC$404,MATCH($A391,'04_Property_Economics'!$AX$5:$AX$404,0)),""))</f>
        <v/>
      </c>
      <c r="H391" s="24" t="str">
        <f t="array" ref="H391">IF($A391="","",IFERROR(INDEX('04_Property_Economics'!$AD$5:$AD$404,MATCH($A391,'04_Property_Economics'!$AX$5:$AX$404,0)),""))</f>
        <v/>
      </c>
      <c r="I391" s="24" t="str">
        <f t="array" ref="I391">IF($A391="","",IFERROR(INDEX('04_Property_Economics'!$AH$5:$AH$404,MATCH($A391,'04_Property_Economics'!$AX$5:$AX$404,0)),""))</f>
        <v/>
      </c>
      <c r="J391" s="24" t="str">
        <f t="array" ref="J391">IF($A391="","",IFERROR(INDEX('04_Property_Economics'!$AI$5:$AI$404,MATCH($A391,'04_Property_Economics'!$AX$5:$AX$404,0)),""))</f>
        <v/>
      </c>
      <c r="K391" s="24" t="str">
        <f t="array" ref="K391">IF($A391="","",IFERROR(INDEX('04_Property_Economics'!$AJ$5:$AJ$404,MATCH($A391,'04_Property_Economics'!$AX$5:$AX$404,0)),""))</f>
        <v/>
      </c>
      <c r="L391" s="24" t="str">
        <f t="array" ref="L391">IF($A391="","",IFERROR(INDEX('04_Property_Economics'!$AF$5:$AF$404,MATCH($A391,'04_Property_Economics'!$AX$5:$AX$404,0)),""))</f>
        <v/>
      </c>
      <c r="M391" s="24" t="str">
        <f t="array" ref="M391">IF($A391="","",IFERROR(INDEX('04_Property_Economics'!$U$5:$U$404,MATCH($A391,'04_Property_Economics'!$AX$5:$AX$404,0)),""))</f>
        <v/>
      </c>
      <c r="N391" s="24" t="str">
        <f t="array" ref="N391">IF($A391="","",IFERROR(INDEX('04_Property_Economics'!$W$5:$W$404,MATCH($A391,'04_Property_Economics'!$AX$5:$AX$404,0)),""))</f>
        <v/>
      </c>
      <c r="O391" s="24" t="str">
        <f t="shared" si="2"/>
        <v/>
      </c>
      <c r="P391" s="24" t="str">
        <f t="array" ref="P391">IF($A391="","",IFERROR(INDEX('04_Property_Economics'!$S$5:$S$404,MATCH($A391,'04_Property_Economics'!$AX$5:$AX$404,0)),""))</f>
        <v/>
      </c>
      <c r="Q391" s="24" t="str">
        <f t="array" ref="Q391">IF($A391="","",IFERROR(INDEX('04_Property_Economics'!$AQ$5:$AQ$404,MATCH($A391,'04_Property_Economics'!$AX$5:$AX$404,0)),""))</f>
        <v/>
      </c>
      <c r="R391" s="27" t="str">
        <f t="array" ref="R391">IF($A391="","",IFERROR(INDEX('04_Property_Economics'!$AR$5:$AR$404,MATCH($A391,'04_Property_Economics'!$AX$5:$AX$404,0)),""))</f>
        <v/>
      </c>
      <c r="S391" s="2" t="str">
        <f t="array" ref="S391">IF($A391="","",IFERROR(INDEX('04_Property_Economics'!$AS$5:$AS$404,MATCH($A391,'04_Property_Economics'!$AX$5:$AX$404,0)),""))</f>
        <v/>
      </c>
      <c r="T391" s="2" t="str">
        <f t="array" ref="T391">IF($A391="","",IFERROR(INDEX('04_Property_Economics'!$AZ$5:$AZ$404,MATCH($A391,'04_Property_Economics'!$AX$5:$AX$404,0)),""))</f>
        <v/>
      </c>
    </row>
    <row r="392" ht="15.75" customHeight="1">
      <c r="A392" s="2" t="str">
        <f t="shared" si="1"/>
        <v/>
      </c>
      <c r="B392" s="2" t="str">
        <f t="array" ref="B392">IF($A392="","",IFERROR(INDEX('04_Property_Economics'!$B$5:$B$404,MATCH($A392,'04_Property_Economics'!$AX$5:$AX$404,0)),""))</f>
        <v/>
      </c>
      <c r="C392" s="2" t="str">
        <f t="array" ref="C392">IF($A392="","",IFERROR(INDEX('04_Property_Economics'!$C$5:$C$404,MATCH($A392,'04_Property_Economics'!$AX$5:$AX$404,0)),""))</f>
        <v/>
      </c>
      <c r="D392" s="24" t="str">
        <f t="array" ref="D392">IF($A392="","",IFERROR(INDEX('04_Property_Economics'!$H$5:$H$404,MATCH($A392,'04_Property_Economics'!$AX$5:$AX$404,0)),""))</f>
        <v/>
      </c>
      <c r="E392" s="25" t="str">
        <f t="array" ref="E392">IF($A392="","",IFERROR(INDEX('04_Property_Economics'!$I$5:$I$404,MATCH($A392,'04_Property_Economics'!$AX$5:$AX$404,0)),""))</f>
        <v/>
      </c>
      <c r="F392" s="25" t="str">
        <f t="array" ref="F392">IF($A392="","",IFERROR(INDEX('04_Property_Economics'!$J$5:$J$404,MATCH($A392,'04_Property_Economics'!$AX$5:$AX$404,0)),""))</f>
        <v/>
      </c>
      <c r="G392" s="26" t="str">
        <f t="array" ref="G392">IF($A392="","",IFERROR(INDEX('04_Property_Economics'!$AC$5:$AC$404,MATCH($A392,'04_Property_Economics'!$AX$5:$AX$404,0)),""))</f>
        <v/>
      </c>
      <c r="H392" s="24" t="str">
        <f t="array" ref="H392">IF($A392="","",IFERROR(INDEX('04_Property_Economics'!$AD$5:$AD$404,MATCH($A392,'04_Property_Economics'!$AX$5:$AX$404,0)),""))</f>
        <v/>
      </c>
      <c r="I392" s="24" t="str">
        <f t="array" ref="I392">IF($A392="","",IFERROR(INDEX('04_Property_Economics'!$AH$5:$AH$404,MATCH($A392,'04_Property_Economics'!$AX$5:$AX$404,0)),""))</f>
        <v/>
      </c>
      <c r="J392" s="24" t="str">
        <f t="array" ref="J392">IF($A392="","",IFERROR(INDEX('04_Property_Economics'!$AI$5:$AI$404,MATCH($A392,'04_Property_Economics'!$AX$5:$AX$404,0)),""))</f>
        <v/>
      </c>
      <c r="K392" s="24" t="str">
        <f t="array" ref="K392">IF($A392="","",IFERROR(INDEX('04_Property_Economics'!$AJ$5:$AJ$404,MATCH($A392,'04_Property_Economics'!$AX$5:$AX$404,0)),""))</f>
        <v/>
      </c>
      <c r="L392" s="24" t="str">
        <f t="array" ref="L392">IF($A392="","",IFERROR(INDEX('04_Property_Economics'!$AF$5:$AF$404,MATCH($A392,'04_Property_Economics'!$AX$5:$AX$404,0)),""))</f>
        <v/>
      </c>
      <c r="M392" s="24" t="str">
        <f t="array" ref="M392">IF($A392="","",IFERROR(INDEX('04_Property_Economics'!$U$5:$U$404,MATCH($A392,'04_Property_Economics'!$AX$5:$AX$404,0)),""))</f>
        <v/>
      </c>
      <c r="N392" s="24" t="str">
        <f t="array" ref="N392">IF($A392="","",IFERROR(INDEX('04_Property_Economics'!$W$5:$W$404,MATCH($A392,'04_Property_Economics'!$AX$5:$AX$404,0)),""))</f>
        <v/>
      </c>
      <c r="O392" s="24" t="str">
        <f t="shared" si="2"/>
        <v/>
      </c>
      <c r="P392" s="24" t="str">
        <f t="array" ref="P392">IF($A392="","",IFERROR(INDEX('04_Property_Economics'!$S$5:$S$404,MATCH($A392,'04_Property_Economics'!$AX$5:$AX$404,0)),""))</f>
        <v/>
      </c>
      <c r="Q392" s="24" t="str">
        <f t="array" ref="Q392">IF($A392="","",IFERROR(INDEX('04_Property_Economics'!$AQ$5:$AQ$404,MATCH($A392,'04_Property_Economics'!$AX$5:$AX$404,0)),""))</f>
        <v/>
      </c>
      <c r="R392" s="27" t="str">
        <f t="array" ref="R392">IF($A392="","",IFERROR(INDEX('04_Property_Economics'!$AR$5:$AR$404,MATCH($A392,'04_Property_Economics'!$AX$5:$AX$404,0)),""))</f>
        <v/>
      </c>
      <c r="S392" s="2" t="str">
        <f t="array" ref="S392">IF($A392="","",IFERROR(INDEX('04_Property_Economics'!$AS$5:$AS$404,MATCH($A392,'04_Property_Economics'!$AX$5:$AX$404,0)),""))</f>
        <v/>
      </c>
      <c r="T392" s="2" t="str">
        <f t="array" ref="T392">IF($A392="","",IFERROR(INDEX('04_Property_Economics'!$AZ$5:$AZ$404,MATCH($A392,'04_Property_Economics'!$AX$5:$AX$404,0)),""))</f>
        <v/>
      </c>
    </row>
    <row r="393" ht="15.75" customHeight="1">
      <c r="A393" s="2" t="str">
        <f t="shared" si="1"/>
        <v/>
      </c>
      <c r="B393" s="2" t="str">
        <f t="array" ref="B393">IF($A393="","",IFERROR(INDEX('04_Property_Economics'!$B$5:$B$404,MATCH($A393,'04_Property_Economics'!$AX$5:$AX$404,0)),""))</f>
        <v/>
      </c>
      <c r="C393" s="2" t="str">
        <f t="array" ref="C393">IF($A393="","",IFERROR(INDEX('04_Property_Economics'!$C$5:$C$404,MATCH($A393,'04_Property_Economics'!$AX$5:$AX$404,0)),""))</f>
        <v/>
      </c>
      <c r="D393" s="24" t="str">
        <f t="array" ref="D393">IF($A393="","",IFERROR(INDEX('04_Property_Economics'!$H$5:$H$404,MATCH($A393,'04_Property_Economics'!$AX$5:$AX$404,0)),""))</f>
        <v/>
      </c>
      <c r="E393" s="25" t="str">
        <f t="array" ref="E393">IF($A393="","",IFERROR(INDEX('04_Property_Economics'!$I$5:$I$404,MATCH($A393,'04_Property_Economics'!$AX$5:$AX$404,0)),""))</f>
        <v/>
      </c>
      <c r="F393" s="25" t="str">
        <f t="array" ref="F393">IF($A393="","",IFERROR(INDEX('04_Property_Economics'!$J$5:$J$404,MATCH($A393,'04_Property_Economics'!$AX$5:$AX$404,0)),""))</f>
        <v/>
      </c>
      <c r="G393" s="26" t="str">
        <f t="array" ref="G393">IF($A393="","",IFERROR(INDEX('04_Property_Economics'!$AC$5:$AC$404,MATCH($A393,'04_Property_Economics'!$AX$5:$AX$404,0)),""))</f>
        <v/>
      </c>
      <c r="H393" s="24" t="str">
        <f t="array" ref="H393">IF($A393="","",IFERROR(INDEX('04_Property_Economics'!$AD$5:$AD$404,MATCH($A393,'04_Property_Economics'!$AX$5:$AX$404,0)),""))</f>
        <v/>
      </c>
      <c r="I393" s="24" t="str">
        <f t="array" ref="I393">IF($A393="","",IFERROR(INDEX('04_Property_Economics'!$AH$5:$AH$404,MATCH($A393,'04_Property_Economics'!$AX$5:$AX$404,0)),""))</f>
        <v/>
      </c>
      <c r="J393" s="24" t="str">
        <f t="array" ref="J393">IF($A393="","",IFERROR(INDEX('04_Property_Economics'!$AI$5:$AI$404,MATCH($A393,'04_Property_Economics'!$AX$5:$AX$404,0)),""))</f>
        <v/>
      </c>
      <c r="K393" s="24" t="str">
        <f t="array" ref="K393">IF($A393="","",IFERROR(INDEX('04_Property_Economics'!$AJ$5:$AJ$404,MATCH($A393,'04_Property_Economics'!$AX$5:$AX$404,0)),""))</f>
        <v/>
      </c>
      <c r="L393" s="24" t="str">
        <f t="array" ref="L393">IF($A393="","",IFERROR(INDEX('04_Property_Economics'!$AF$5:$AF$404,MATCH($A393,'04_Property_Economics'!$AX$5:$AX$404,0)),""))</f>
        <v/>
      </c>
      <c r="M393" s="24" t="str">
        <f t="array" ref="M393">IF($A393="","",IFERROR(INDEX('04_Property_Economics'!$U$5:$U$404,MATCH($A393,'04_Property_Economics'!$AX$5:$AX$404,0)),""))</f>
        <v/>
      </c>
      <c r="N393" s="24" t="str">
        <f t="array" ref="N393">IF($A393="","",IFERROR(INDEX('04_Property_Economics'!$W$5:$W$404,MATCH($A393,'04_Property_Economics'!$AX$5:$AX$404,0)),""))</f>
        <v/>
      </c>
      <c r="O393" s="24" t="str">
        <f t="shared" si="2"/>
        <v/>
      </c>
      <c r="P393" s="24" t="str">
        <f t="array" ref="P393">IF($A393="","",IFERROR(INDEX('04_Property_Economics'!$S$5:$S$404,MATCH($A393,'04_Property_Economics'!$AX$5:$AX$404,0)),""))</f>
        <v/>
      </c>
      <c r="Q393" s="24" t="str">
        <f t="array" ref="Q393">IF($A393="","",IFERROR(INDEX('04_Property_Economics'!$AQ$5:$AQ$404,MATCH($A393,'04_Property_Economics'!$AX$5:$AX$404,0)),""))</f>
        <v/>
      </c>
      <c r="R393" s="27" t="str">
        <f t="array" ref="R393">IF($A393="","",IFERROR(INDEX('04_Property_Economics'!$AR$5:$AR$404,MATCH($A393,'04_Property_Economics'!$AX$5:$AX$404,0)),""))</f>
        <v/>
      </c>
      <c r="S393" s="2" t="str">
        <f t="array" ref="S393">IF($A393="","",IFERROR(INDEX('04_Property_Economics'!$AS$5:$AS$404,MATCH($A393,'04_Property_Economics'!$AX$5:$AX$404,0)),""))</f>
        <v/>
      </c>
      <c r="T393" s="2" t="str">
        <f t="array" ref="T393">IF($A393="","",IFERROR(INDEX('04_Property_Economics'!$AZ$5:$AZ$404,MATCH($A393,'04_Property_Economics'!$AX$5:$AX$404,0)),""))</f>
        <v/>
      </c>
    </row>
    <row r="394" ht="15.75" customHeight="1">
      <c r="A394" s="2" t="str">
        <f t="shared" si="1"/>
        <v/>
      </c>
      <c r="B394" s="2" t="str">
        <f t="array" ref="B394">IF($A394="","",IFERROR(INDEX('04_Property_Economics'!$B$5:$B$404,MATCH($A394,'04_Property_Economics'!$AX$5:$AX$404,0)),""))</f>
        <v/>
      </c>
      <c r="C394" s="2" t="str">
        <f t="array" ref="C394">IF($A394="","",IFERROR(INDEX('04_Property_Economics'!$C$5:$C$404,MATCH($A394,'04_Property_Economics'!$AX$5:$AX$404,0)),""))</f>
        <v/>
      </c>
      <c r="D394" s="24" t="str">
        <f t="array" ref="D394">IF($A394="","",IFERROR(INDEX('04_Property_Economics'!$H$5:$H$404,MATCH($A394,'04_Property_Economics'!$AX$5:$AX$404,0)),""))</f>
        <v/>
      </c>
      <c r="E394" s="25" t="str">
        <f t="array" ref="E394">IF($A394="","",IFERROR(INDEX('04_Property_Economics'!$I$5:$I$404,MATCH($A394,'04_Property_Economics'!$AX$5:$AX$404,0)),""))</f>
        <v/>
      </c>
      <c r="F394" s="25" t="str">
        <f t="array" ref="F394">IF($A394="","",IFERROR(INDEX('04_Property_Economics'!$J$5:$J$404,MATCH($A394,'04_Property_Economics'!$AX$5:$AX$404,0)),""))</f>
        <v/>
      </c>
      <c r="G394" s="26" t="str">
        <f t="array" ref="G394">IF($A394="","",IFERROR(INDEX('04_Property_Economics'!$AC$5:$AC$404,MATCH($A394,'04_Property_Economics'!$AX$5:$AX$404,0)),""))</f>
        <v/>
      </c>
      <c r="H394" s="24" t="str">
        <f t="array" ref="H394">IF($A394="","",IFERROR(INDEX('04_Property_Economics'!$AD$5:$AD$404,MATCH($A394,'04_Property_Economics'!$AX$5:$AX$404,0)),""))</f>
        <v/>
      </c>
      <c r="I394" s="24" t="str">
        <f t="array" ref="I394">IF($A394="","",IFERROR(INDEX('04_Property_Economics'!$AH$5:$AH$404,MATCH($A394,'04_Property_Economics'!$AX$5:$AX$404,0)),""))</f>
        <v/>
      </c>
      <c r="J394" s="24" t="str">
        <f t="array" ref="J394">IF($A394="","",IFERROR(INDEX('04_Property_Economics'!$AI$5:$AI$404,MATCH($A394,'04_Property_Economics'!$AX$5:$AX$404,0)),""))</f>
        <v/>
      </c>
      <c r="K394" s="24" t="str">
        <f t="array" ref="K394">IF($A394="","",IFERROR(INDEX('04_Property_Economics'!$AJ$5:$AJ$404,MATCH($A394,'04_Property_Economics'!$AX$5:$AX$404,0)),""))</f>
        <v/>
      </c>
      <c r="L394" s="24" t="str">
        <f t="array" ref="L394">IF($A394="","",IFERROR(INDEX('04_Property_Economics'!$AF$5:$AF$404,MATCH($A394,'04_Property_Economics'!$AX$5:$AX$404,0)),""))</f>
        <v/>
      </c>
      <c r="M394" s="24" t="str">
        <f t="array" ref="M394">IF($A394="","",IFERROR(INDEX('04_Property_Economics'!$U$5:$U$404,MATCH($A394,'04_Property_Economics'!$AX$5:$AX$404,0)),""))</f>
        <v/>
      </c>
      <c r="N394" s="24" t="str">
        <f t="array" ref="N394">IF($A394="","",IFERROR(INDEX('04_Property_Economics'!$W$5:$W$404,MATCH($A394,'04_Property_Economics'!$AX$5:$AX$404,0)),""))</f>
        <v/>
      </c>
      <c r="O394" s="24" t="str">
        <f t="shared" si="2"/>
        <v/>
      </c>
      <c r="P394" s="24" t="str">
        <f t="array" ref="P394">IF($A394="","",IFERROR(INDEX('04_Property_Economics'!$S$5:$S$404,MATCH($A394,'04_Property_Economics'!$AX$5:$AX$404,0)),""))</f>
        <v/>
      </c>
      <c r="Q394" s="24" t="str">
        <f t="array" ref="Q394">IF($A394="","",IFERROR(INDEX('04_Property_Economics'!$AQ$5:$AQ$404,MATCH($A394,'04_Property_Economics'!$AX$5:$AX$404,0)),""))</f>
        <v/>
      </c>
      <c r="R394" s="27" t="str">
        <f t="array" ref="R394">IF($A394="","",IFERROR(INDEX('04_Property_Economics'!$AR$5:$AR$404,MATCH($A394,'04_Property_Economics'!$AX$5:$AX$404,0)),""))</f>
        <v/>
      </c>
      <c r="S394" s="2" t="str">
        <f t="array" ref="S394">IF($A394="","",IFERROR(INDEX('04_Property_Economics'!$AS$5:$AS$404,MATCH($A394,'04_Property_Economics'!$AX$5:$AX$404,0)),""))</f>
        <v/>
      </c>
      <c r="T394" s="2" t="str">
        <f t="array" ref="T394">IF($A394="","",IFERROR(INDEX('04_Property_Economics'!$AZ$5:$AZ$404,MATCH($A394,'04_Property_Economics'!$AX$5:$AX$404,0)),""))</f>
        <v/>
      </c>
    </row>
    <row r="395" ht="15.75" customHeight="1">
      <c r="A395" s="2" t="str">
        <f t="shared" si="1"/>
        <v/>
      </c>
      <c r="B395" s="2" t="str">
        <f t="array" ref="B395">IF($A395="","",IFERROR(INDEX('04_Property_Economics'!$B$5:$B$404,MATCH($A395,'04_Property_Economics'!$AX$5:$AX$404,0)),""))</f>
        <v/>
      </c>
      <c r="C395" s="2" t="str">
        <f t="array" ref="C395">IF($A395="","",IFERROR(INDEX('04_Property_Economics'!$C$5:$C$404,MATCH($A395,'04_Property_Economics'!$AX$5:$AX$404,0)),""))</f>
        <v/>
      </c>
      <c r="D395" s="24" t="str">
        <f t="array" ref="D395">IF($A395="","",IFERROR(INDEX('04_Property_Economics'!$H$5:$H$404,MATCH($A395,'04_Property_Economics'!$AX$5:$AX$404,0)),""))</f>
        <v/>
      </c>
      <c r="E395" s="25" t="str">
        <f t="array" ref="E395">IF($A395="","",IFERROR(INDEX('04_Property_Economics'!$I$5:$I$404,MATCH($A395,'04_Property_Economics'!$AX$5:$AX$404,0)),""))</f>
        <v/>
      </c>
      <c r="F395" s="25" t="str">
        <f t="array" ref="F395">IF($A395="","",IFERROR(INDEX('04_Property_Economics'!$J$5:$J$404,MATCH($A395,'04_Property_Economics'!$AX$5:$AX$404,0)),""))</f>
        <v/>
      </c>
      <c r="G395" s="26" t="str">
        <f t="array" ref="G395">IF($A395="","",IFERROR(INDEX('04_Property_Economics'!$AC$5:$AC$404,MATCH($A395,'04_Property_Economics'!$AX$5:$AX$404,0)),""))</f>
        <v/>
      </c>
      <c r="H395" s="24" t="str">
        <f t="array" ref="H395">IF($A395="","",IFERROR(INDEX('04_Property_Economics'!$AD$5:$AD$404,MATCH($A395,'04_Property_Economics'!$AX$5:$AX$404,0)),""))</f>
        <v/>
      </c>
      <c r="I395" s="24" t="str">
        <f t="array" ref="I395">IF($A395="","",IFERROR(INDEX('04_Property_Economics'!$AH$5:$AH$404,MATCH($A395,'04_Property_Economics'!$AX$5:$AX$404,0)),""))</f>
        <v/>
      </c>
      <c r="J395" s="24" t="str">
        <f t="array" ref="J395">IF($A395="","",IFERROR(INDEX('04_Property_Economics'!$AI$5:$AI$404,MATCH($A395,'04_Property_Economics'!$AX$5:$AX$404,0)),""))</f>
        <v/>
      </c>
      <c r="K395" s="24" t="str">
        <f t="array" ref="K395">IF($A395="","",IFERROR(INDEX('04_Property_Economics'!$AJ$5:$AJ$404,MATCH($A395,'04_Property_Economics'!$AX$5:$AX$404,0)),""))</f>
        <v/>
      </c>
      <c r="L395" s="24" t="str">
        <f t="array" ref="L395">IF($A395="","",IFERROR(INDEX('04_Property_Economics'!$AF$5:$AF$404,MATCH($A395,'04_Property_Economics'!$AX$5:$AX$404,0)),""))</f>
        <v/>
      </c>
      <c r="M395" s="24" t="str">
        <f t="array" ref="M395">IF($A395="","",IFERROR(INDEX('04_Property_Economics'!$U$5:$U$404,MATCH($A395,'04_Property_Economics'!$AX$5:$AX$404,0)),""))</f>
        <v/>
      </c>
      <c r="N395" s="24" t="str">
        <f t="array" ref="N395">IF($A395="","",IFERROR(INDEX('04_Property_Economics'!$W$5:$W$404,MATCH($A395,'04_Property_Economics'!$AX$5:$AX$404,0)),""))</f>
        <v/>
      </c>
      <c r="O395" s="24" t="str">
        <f t="shared" si="2"/>
        <v/>
      </c>
      <c r="P395" s="24" t="str">
        <f t="array" ref="P395">IF($A395="","",IFERROR(INDEX('04_Property_Economics'!$S$5:$S$404,MATCH($A395,'04_Property_Economics'!$AX$5:$AX$404,0)),""))</f>
        <v/>
      </c>
      <c r="Q395" s="24" t="str">
        <f t="array" ref="Q395">IF($A395="","",IFERROR(INDEX('04_Property_Economics'!$AQ$5:$AQ$404,MATCH($A395,'04_Property_Economics'!$AX$5:$AX$404,0)),""))</f>
        <v/>
      </c>
      <c r="R395" s="27" t="str">
        <f t="array" ref="R395">IF($A395="","",IFERROR(INDEX('04_Property_Economics'!$AR$5:$AR$404,MATCH($A395,'04_Property_Economics'!$AX$5:$AX$404,0)),""))</f>
        <v/>
      </c>
      <c r="S395" s="2" t="str">
        <f t="array" ref="S395">IF($A395="","",IFERROR(INDEX('04_Property_Economics'!$AS$5:$AS$404,MATCH($A395,'04_Property_Economics'!$AX$5:$AX$404,0)),""))</f>
        <v/>
      </c>
      <c r="T395" s="2" t="str">
        <f t="array" ref="T395">IF($A395="","",IFERROR(INDEX('04_Property_Economics'!$AZ$5:$AZ$404,MATCH($A395,'04_Property_Economics'!$AX$5:$AX$404,0)),""))</f>
        <v/>
      </c>
    </row>
    <row r="396" ht="15.75" customHeight="1">
      <c r="A396" s="2" t="str">
        <f t="shared" si="1"/>
        <v/>
      </c>
      <c r="B396" s="2" t="str">
        <f t="array" ref="B396">IF($A396="","",IFERROR(INDEX('04_Property_Economics'!$B$5:$B$404,MATCH($A396,'04_Property_Economics'!$AX$5:$AX$404,0)),""))</f>
        <v/>
      </c>
      <c r="C396" s="2" t="str">
        <f t="array" ref="C396">IF($A396="","",IFERROR(INDEX('04_Property_Economics'!$C$5:$C$404,MATCH($A396,'04_Property_Economics'!$AX$5:$AX$404,0)),""))</f>
        <v/>
      </c>
      <c r="D396" s="24" t="str">
        <f t="array" ref="D396">IF($A396="","",IFERROR(INDEX('04_Property_Economics'!$H$5:$H$404,MATCH($A396,'04_Property_Economics'!$AX$5:$AX$404,0)),""))</f>
        <v/>
      </c>
      <c r="E396" s="25" t="str">
        <f t="array" ref="E396">IF($A396="","",IFERROR(INDEX('04_Property_Economics'!$I$5:$I$404,MATCH($A396,'04_Property_Economics'!$AX$5:$AX$404,0)),""))</f>
        <v/>
      </c>
      <c r="F396" s="25" t="str">
        <f t="array" ref="F396">IF($A396="","",IFERROR(INDEX('04_Property_Economics'!$J$5:$J$404,MATCH($A396,'04_Property_Economics'!$AX$5:$AX$404,0)),""))</f>
        <v/>
      </c>
      <c r="G396" s="26" t="str">
        <f t="array" ref="G396">IF($A396="","",IFERROR(INDEX('04_Property_Economics'!$AC$5:$AC$404,MATCH($A396,'04_Property_Economics'!$AX$5:$AX$404,0)),""))</f>
        <v/>
      </c>
      <c r="H396" s="24" t="str">
        <f t="array" ref="H396">IF($A396="","",IFERROR(INDEX('04_Property_Economics'!$AD$5:$AD$404,MATCH($A396,'04_Property_Economics'!$AX$5:$AX$404,0)),""))</f>
        <v/>
      </c>
      <c r="I396" s="24" t="str">
        <f t="array" ref="I396">IF($A396="","",IFERROR(INDEX('04_Property_Economics'!$AH$5:$AH$404,MATCH($A396,'04_Property_Economics'!$AX$5:$AX$404,0)),""))</f>
        <v/>
      </c>
      <c r="J396" s="24" t="str">
        <f t="array" ref="J396">IF($A396="","",IFERROR(INDEX('04_Property_Economics'!$AI$5:$AI$404,MATCH($A396,'04_Property_Economics'!$AX$5:$AX$404,0)),""))</f>
        <v/>
      </c>
      <c r="K396" s="24" t="str">
        <f t="array" ref="K396">IF($A396="","",IFERROR(INDEX('04_Property_Economics'!$AJ$5:$AJ$404,MATCH($A396,'04_Property_Economics'!$AX$5:$AX$404,0)),""))</f>
        <v/>
      </c>
      <c r="L396" s="24" t="str">
        <f t="array" ref="L396">IF($A396="","",IFERROR(INDEX('04_Property_Economics'!$AF$5:$AF$404,MATCH($A396,'04_Property_Economics'!$AX$5:$AX$404,0)),""))</f>
        <v/>
      </c>
      <c r="M396" s="24" t="str">
        <f t="array" ref="M396">IF($A396="","",IFERROR(INDEX('04_Property_Economics'!$U$5:$U$404,MATCH($A396,'04_Property_Economics'!$AX$5:$AX$404,0)),""))</f>
        <v/>
      </c>
      <c r="N396" s="24" t="str">
        <f t="array" ref="N396">IF($A396="","",IFERROR(INDEX('04_Property_Economics'!$W$5:$W$404,MATCH($A396,'04_Property_Economics'!$AX$5:$AX$404,0)),""))</f>
        <v/>
      </c>
      <c r="O396" s="24" t="str">
        <f t="shared" si="2"/>
        <v/>
      </c>
      <c r="P396" s="24" t="str">
        <f t="array" ref="P396">IF($A396="","",IFERROR(INDEX('04_Property_Economics'!$S$5:$S$404,MATCH($A396,'04_Property_Economics'!$AX$5:$AX$404,0)),""))</f>
        <v/>
      </c>
      <c r="Q396" s="24" t="str">
        <f t="array" ref="Q396">IF($A396="","",IFERROR(INDEX('04_Property_Economics'!$AQ$5:$AQ$404,MATCH($A396,'04_Property_Economics'!$AX$5:$AX$404,0)),""))</f>
        <v/>
      </c>
      <c r="R396" s="27" t="str">
        <f t="array" ref="R396">IF($A396="","",IFERROR(INDEX('04_Property_Economics'!$AR$5:$AR$404,MATCH($A396,'04_Property_Economics'!$AX$5:$AX$404,0)),""))</f>
        <v/>
      </c>
      <c r="S396" s="2" t="str">
        <f t="array" ref="S396">IF($A396="","",IFERROR(INDEX('04_Property_Economics'!$AS$5:$AS$404,MATCH($A396,'04_Property_Economics'!$AX$5:$AX$404,0)),""))</f>
        <v/>
      </c>
      <c r="T396" s="2" t="str">
        <f t="array" ref="T396">IF($A396="","",IFERROR(INDEX('04_Property_Economics'!$AZ$5:$AZ$404,MATCH($A396,'04_Property_Economics'!$AX$5:$AX$404,0)),""))</f>
        <v/>
      </c>
    </row>
    <row r="397" ht="15.75" customHeight="1">
      <c r="A397" s="2" t="str">
        <f t="shared" si="1"/>
        <v/>
      </c>
      <c r="B397" s="2" t="str">
        <f t="array" ref="B397">IF($A397="","",IFERROR(INDEX('04_Property_Economics'!$B$5:$B$404,MATCH($A397,'04_Property_Economics'!$AX$5:$AX$404,0)),""))</f>
        <v/>
      </c>
      <c r="C397" s="2" t="str">
        <f t="array" ref="C397">IF($A397="","",IFERROR(INDEX('04_Property_Economics'!$C$5:$C$404,MATCH($A397,'04_Property_Economics'!$AX$5:$AX$404,0)),""))</f>
        <v/>
      </c>
      <c r="D397" s="24" t="str">
        <f t="array" ref="D397">IF($A397="","",IFERROR(INDEX('04_Property_Economics'!$H$5:$H$404,MATCH($A397,'04_Property_Economics'!$AX$5:$AX$404,0)),""))</f>
        <v/>
      </c>
      <c r="E397" s="25" t="str">
        <f t="array" ref="E397">IF($A397="","",IFERROR(INDEX('04_Property_Economics'!$I$5:$I$404,MATCH($A397,'04_Property_Economics'!$AX$5:$AX$404,0)),""))</f>
        <v/>
      </c>
      <c r="F397" s="25" t="str">
        <f t="array" ref="F397">IF($A397="","",IFERROR(INDEX('04_Property_Economics'!$J$5:$J$404,MATCH($A397,'04_Property_Economics'!$AX$5:$AX$404,0)),""))</f>
        <v/>
      </c>
      <c r="G397" s="26" t="str">
        <f t="array" ref="G397">IF($A397="","",IFERROR(INDEX('04_Property_Economics'!$AC$5:$AC$404,MATCH($A397,'04_Property_Economics'!$AX$5:$AX$404,0)),""))</f>
        <v/>
      </c>
      <c r="H397" s="24" t="str">
        <f t="array" ref="H397">IF($A397="","",IFERROR(INDEX('04_Property_Economics'!$AD$5:$AD$404,MATCH($A397,'04_Property_Economics'!$AX$5:$AX$404,0)),""))</f>
        <v/>
      </c>
      <c r="I397" s="24" t="str">
        <f t="array" ref="I397">IF($A397="","",IFERROR(INDEX('04_Property_Economics'!$AH$5:$AH$404,MATCH($A397,'04_Property_Economics'!$AX$5:$AX$404,0)),""))</f>
        <v/>
      </c>
      <c r="J397" s="24" t="str">
        <f t="array" ref="J397">IF($A397="","",IFERROR(INDEX('04_Property_Economics'!$AI$5:$AI$404,MATCH($A397,'04_Property_Economics'!$AX$5:$AX$404,0)),""))</f>
        <v/>
      </c>
      <c r="K397" s="24" t="str">
        <f t="array" ref="K397">IF($A397="","",IFERROR(INDEX('04_Property_Economics'!$AJ$5:$AJ$404,MATCH($A397,'04_Property_Economics'!$AX$5:$AX$404,0)),""))</f>
        <v/>
      </c>
      <c r="L397" s="24" t="str">
        <f t="array" ref="L397">IF($A397="","",IFERROR(INDEX('04_Property_Economics'!$AF$5:$AF$404,MATCH($A397,'04_Property_Economics'!$AX$5:$AX$404,0)),""))</f>
        <v/>
      </c>
      <c r="M397" s="24" t="str">
        <f t="array" ref="M397">IF($A397="","",IFERROR(INDEX('04_Property_Economics'!$U$5:$U$404,MATCH($A397,'04_Property_Economics'!$AX$5:$AX$404,0)),""))</f>
        <v/>
      </c>
      <c r="N397" s="24" t="str">
        <f t="array" ref="N397">IF($A397="","",IFERROR(INDEX('04_Property_Economics'!$W$5:$W$404,MATCH($A397,'04_Property_Economics'!$AX$5:$AX$404,0)),""))</f>
        <v/>
      </c>
      <c r="O397" s="24" t="str">
        <f t="shared" si="2"/>
        <v/>
      </c>
      <c r="P397" s="24" t="str">
        <f t="array" ref="P397">IF($A397="","",IFERROR(INDEX('04_Property_Economics'!$S$5:$S$404,MATCH($A397,'04_Property_Economics'!$AX$5:$AX$404,0)),""))</f>
        <v/>
      </c>
      <c r="Q397" s="24" t="str">
        <f t="array" ref="Q397">IF($A397="","",IFERROR(INDEX('04_Property_Economics'!$AQ$5:$AQ$404,MATCH($A397,'04_Property_Economics'!$AX$5:$AX$404,0)),""))</f>
        <v/>
      </c>
      <c r="R397" s="27" t="str">
        <f t="array" ref="R397">IF($A397="","",IFERROR(INDEX('04_Property_Economics'!$AR$5:$AR$404,MATCH($A397,'04_Property_Economics'!$AX$5:$AX$404,0)),""))</f>
        <v/>
      </c>
      <c r="S397" s="2" t="str">
        <f t="array" ref="S397">IF($A397="","",IFERROR(INDEX('04_Property_Economics'!$AS$5:$AS$404,MATCH($A397,'04_Property_Economics'!$AX$5:$AX$404,0)),""))</f>
        <v/>
      </c>
      <c r="T397" s="2" t="str">
        <f t="array" ref="T397">IF($A397="","",IFERROR(INDEX('04_Property_Economics'!$AZ$5:$AZ$404,MATCH($A397,'04_Property_Economics'!$AX$5:$AX$404,0)),""))</f>
        <v/>
      </c>
    </row>
    <row r="398" ht="15.75" customHeight="1">
      <c r="A398" s="2" t="str">
        <f t="shared" si="1"/>
        <v/>
      </c>
      <c r="B398" s="2" t="str">
        <f t="array" ref="B398">IF($A398="","",IFERROR(INDEX('04_Property_Economics'!$B$5:$B$404,MATCH($A398,'04_Property_Economics'!$AX$5:$AX$404,0)),""))</f>
        <v/>
      </c>
      <c r="C398" s="2" t="str">
        <f t="array" ref="C398">IF($A398="","",IFERROR(INDEX('04_Property_Economics'!$C$5:$C$404,MATCH($A398,'04_Property_Economics'!$AX$5:$AX$404,0)),""))</f>
        <v/>
      </c>
      <c r="D398" s="24" t="str">
        <f t="array" ref="D398">IF($A398="","",IFERROR(INDEX('04_Property_Economics'!$H$5:$H$404,MATCH($A398,'04_Property_Economics'!$AX$5:$AX$404,0)),""))</f>
        <v/>
      </c>
      <c r="E398" s="25" t="str">
        <f t="array" ref="E398">IF($A398="","",IFERROR(INDEX('04_Property_Economics'!$I$5:$I$404,MATCH($A398,'04_Property_Economics'!$AX$5:$AX$404,0)),""))</f>
        <v/>
      </c>
      <c r="F398" s="25" t="str">
        <f t="array" ref="F398">IF($A398="","",IFERROR(INDEX('04_Property_Economics'!$J$5:$J$404,MATCH($A398,'04_Property_Economics'!$AX$5:$AX$404,0)),""))</f>
        <v/>
      </c>
      <c r="G398" s="26" t="str">
        <f t="array" ref="G398">IF($A398="","",IFERROR(INDEX('04_Property_Economics'!$AC$5:$AC$404,MATCH($A398,'04_Property_Economics'!$AX$5:$AX$404,0)),""))</f>
        <v/>
      </c>
      <c r="H398" s="24" t="str">
        <f t="array" ref="H398">IF($A398="","",IFERROR(INDEX('04_Property_Economics'!$AD$5:$AD$404,MATCH($A398,'04_Property_Economics'!$AX$5:$AX$404,0)),""))</f>
        <v/>
      </c>
      <c r="I398" s="24" t="str">
        <f t="array" ref="I398">IF($A398="","",IFERROR(INDEX('04_Property_Economics'!$AH$5:$AH$404,MATCH($A398,'04_Property_Economics'!$AX$5:$AX$404,0)),""))</f>
        <v/>
      </c>
      <c r="J398" s="24" t="str">
        <f t="array" ref="J398">IF($A398="","",IFERROR(INDEX('04_Property_Economics'!$AI$5:$AI$404,MATCH($A398,'04_Property_Economics'!$AX$5:$AX$404,0)),""))</f>
        <v/>
      </c>
      <c r="K398" s="24" t="str">
        <f t="array" ref="K398">IF($A398="","",IFERROR(INDEX('04_Property_Economics'!$AJ$5:$AJ$404,MATCH($A398,'04_Property_Economics'!$AX$5:$AX$404,0)),""))</f>
        <v/>
      </c>
      <c r="L398" s="24" t="str">
        <f t="array" ref="L398">IF($A398="","",IFERROR(INDEX('04_Property_Economics'!$AF$5:$AF$404,MATCH($A398,'04_Property_Economics'!$AX$5:$AX$404,0)),""))</f>
        <v/>
      </c>
      <c r="M398" s="24" t="str">
        <f t="array" ref="M398">IF($A398="","",IFERROR(INDEX('04_Property_Economics'!$U$5:$U$404,MATCH($A398,'04_Property_Economics'!$AX$5:$AX$404,0)),""))</f>
        <v/>
      </c>
      <c r="N398" s="24" t="str">
        <f t="array" ref="N398">IF($A398="","",IFERROR(INDEX('04_Property_Economics'!$W$5:$W$404,MATCH($A398,'04_Property_Economics'!$AX$5:$AX$404,0)),""))</f>
        <v/>
      </c>
      <c r="O398" s="24" t="str">
        <f t="shared" si="2"/>
        <v/>
      </c>
      <c r="P398" s="24" t="str">
        <f t="array" ref="P398">IF($A398="","",IFERROR(INDEX('04_Property_Economics'!$S$5:$S$404,MATCH($A398,'04_Property_Economics'!$AX$5:$AX$404,0)),""))</f>
        <v/>
      </c>
      <c r="Q398" s="24" t="str">
        <f t="array" ref="Q398">IF($A398="","",IFERROR(INDEX('04_Property_Economics'!$AQ$5:$AQ$404,MATCH($A398,'04_Property_Economics'!$AX$5:$AX$404,0)),""))</f>
        <v/>
      </c>
      <c r="R398" s="27" t="str">
        <f t="array" ref="R398">IF($A398="","",IFERROR(INDEX('04_Property_Economics'!$AR$5:$AR$404,MATCH($A398,'04_Property_Economics'!$AX$5:$AX$404,0)),""))</f>
        <v/>
      </c>
      <c r="S398" s="2" t="str">
        <f t="array" ref="S398">IF($A398="","",IFERROR(INDEX('04_Property_Economics'!$AS$5:$AS$404,MATCH($A398,'04_Property_Economics'!$AX$5:$AX$404,0)),""))</f>
        <v/>
      </c>
      <c r="T398" s="2" t="str">
        <f t="array" ref="T398">IF($A398="","",IFERROR(INDEX('04_Property_Economics'!$AZ$5:$AZ$404,MATCH($A398,'04_Property_Economics'!$AX$5:$AX$404,0)),""))</f>
        <v/>
      </c>
    </row>
    <row r="399" ht="15.75" customHeight="1">
      <c r="A399" s="2" t="str">
        <f t="shared" si="1"/>
        <v/>
      </c>
      <c r="B399" s="2" t="str">
        <f t="array" ref="B399">IF($A399="","",IFERROR(INDEX('04_Property_Economics'!$B$5:$B$404,MATCH($A399,'04_Property_Economics'!$AX$5:$AX$404,0)),""))</f>
        <v/>
      </c>
      <c r="C399" s="2" t="str">
        <f t="array" ref="C399">IF($A399="","",IFERROR(INDEX('04_Property_Economics'!$C$5:$C$404,MATCH($A399,'04_Property_Economics'!$AX$5:$AX$404,0)),""))</f>
        <v/>
      </c>
      <c r="D399" s="24" t="str">
        <f t="array" ref="D399">IF($A399="","",IFERROR(INDEX('04_Property_Economics'!$H$5:$H$404,MATCH($A399,'04_Property_Economics'!$AX$5:$AX$404,0)),""))</f>
        <v/>
      </c>
      <c r="E399" s="25" t="str">
        <f t="array" ref="E399">IF($A399="","",IFERROR(INDEX('04_Property_Economics'!$I$5:$I$404,MATCH($A399,'04_Property_Economics'!$AX$5:$AX$404,0)),""))</f>
        <v/>
      </c>
      <c r="F399" s="25" t="str">
        <f t="array" ref="F399">IF($A399="","",IFERROR(INDEX('04_Property_Economics'!$J$5:$J$404,MATCH($A399,'04_Property_Economics'!$AX$5:$AX$404,0)),""))</f>
        <v/>
      </c>
      <c r="G399" s="26" t="str">
        <f t="array" ref="G399">IF($A399="","",IFERROR(INDEX('04_Property_Economics'!$AC$5:$AC$404,MATCH($A399,'04_Property_Economics'!$AX$5:$AX$404,0)),""))</f>
        <v/>
      </c>
      <c r="H399" s="24" t="str">
        <f t="array" ref="H399">IF($A399="","",IFERROR(INDEX('04_Property_Economics'!$AD$5:$AD$404,MATCH($A399,'04_Property_Economics'!$AX$5:$AX$404,0)),""))</f>
        <v/>
      </c>
      <c r="I399" s="24" t="str">
        <f t="array" ref="I399">IF($A399="","",IFERROR(INDEX('04_Property_Economics'!$AH$5:$AH$404,MATCH($A399,'04_Property_Economics'!$AX$5:$AX$404,0)),""))</f>
        <v/>
      </c>
      <c r="J399" s="24" t="str">
        <f t="array" ref="J399">IF($A399="","",IFERROR(INDEX('04_Property_Economics'!$AI$5:$AI$404,MATCH($A399,'04_Property_Economics'!$AX$5:$AX$404,0)),""))</f>
        <v/>
      </c>
      <c r="K399" s="24" t="str">
        <f t="array" ref="K399">IF($A399="","",IFERROR(INDEX('04_Property_Economics'!$AJ$5:$AJ$404,MATCH($A399,'04_Property_Economics'!$AX$5:$AX$404,0)),""))</f>
        <v/>
      </c>
      <c r="L399" s="24" t="str">
        <f t="array" ref="L399">IF($A399="","",IFERROR(INDEX('04_Property_Economics'!$AF$5:$AF$404,MATCH($A399,'04_Property_Economics'!$AX$5:$AX$404,0)),""))</f>
        <v/>
      </c>
      <c r="M399" s="24" t="str">
        <f t="array" ref="M399">IF($A399="","",IFERROR(INDEX('04_Property_Economics'!$U$5:$U$404,MATCH($A399,'04_Property_Economics'!$AX$5:$AX$404,0)),""))</f>
        <v/>
      </c>
      <c r="N399" s="24" t="str">
        <f t="array" ref="N399">IF($A399="","",IFERROR(INDEX('04_Property_Economics'!$W$5:$W$404,MATCH($A399,'04_Property_Economics'!$AX$5:$AX$404,0)),""))</f>
        <v/>
      </c>
      <c r="O399" s="24" t="str">
        <f t="shared" si="2"/>
        <v/>
      </c>
      <c r="P399" s="24" t="str">
        <f t="array" ref="P399">IF($A399="","",IFERROR(INDEX('04_Property_Economics'!$S$5:$S$404,MATCH($A399,'04_Property_Economics'!$AX$5:$AX$404,0)),""))</f>
        <v/>
      </c>
      <c r="Q399" s="24" t="str">
        <f t="array" ref="Q399">IF($A399="","",IFERROR(INDEX('04_Property_Economics'!$AQ$5:$AQ$404,MATCH($A399,'04_Property_Economics'!$AX$5:$AX$404,0)),""))</f>
        <v/>
      </c>
      <c r="R399" s="27" t="str">
        <f t="array" ref="R399">IF($A399="","",IFERROR(INDEX('04_Property_Economics'!$AR$5:$AR$404,MATCH($A399,'04_Property_Economics'!$AX$5:$AX$404,0)),""))</f>
        <v/>
      </c>
      <c r="S399" s="2" t="str">
        <f t="array" ref="S399">IF($A399="","",IFERROR(INDEX('04_Property_Economics'!$AS$5:$AS$404,MATCH($A399,'04_Property_Economics'!$AX$5:$AX$404,0)),""))</f>
        <v/>
      </c>
      <c r="T399" s="2" t="str">
        <f t="array" ref="T399">IF($A399="","",IFERROR(INDEX('04_Property_Economics'!$AZ$5:$AZ$404,MATCH($A399,'04_Property_Economics'!$AX$5:$AX$404,0)),""))</f>
        <v/>
      </c>
    </row>
    <row r="400" ht="15.75" customHeight="1">
      <c r="A400" s="2" t="str">
        <f t="shared" si="1"/>
        <v/>
      </c>
      <c r="B400" s="2" t="str">
        <f t="array" ref="B400">IF($A400="","",IFERROR(INDEX('04_Property_Economics'!$B$5:$B$404,MATCH($A400,'04_Property_Economics'!$AX$5:$AX$404,0)),""))</f>
        <v/>
      </c>
      <c r="C400" s="2" t="str">
        <f t="array" ref="C400">IF($A400="","",IFERROR(INDEX('04_Property_Economics'!$C$5:$C$404,MATCH($A400,'04_Property_Economics'!$AX$5:$AX$404,0)),""))</f>
        <v/>
      </c>
      <c r="D400" s="24" t="str">
        <f t="array" ref="D400">IF($A400="","",IFERROR(INDEX('04_Property_Economics'!$H$5:$H$404,MATCH($A400,'04_Property_Economics'!$AX$5:$AX$404,0)),""))</f>
        <v/>
      </c>
      <c r="E400" s="25" t="str">
        <f t="array" ref="E400">IF($A400="","",IFERROR(INDEX('04_Property_Economics'!$I$5:$I$404,MATCH($A400,'04_Property_Economics'!$AX$5:$AX$404,0)),""))</f>
        <v/>
      </c>
      <c r="F400" s="25" t="str">
        <f t="array" ref="F400">IF($A400="","",IFERROR(INDEX('04_Property_Economics'!$J$5:$J$404,MATCH($A400,'04_Property_Economics'!$AX$5:$AX$404,0)),""))</f>
        <v/>
      </c>
      <c r="G400" s="26" t="str">
        <f t="array" ref="G400">IF($A400="","",IFERROR(INDEX('04_Property_Economics'!$AC$5:$AC$404,MATCH($A400,'04_Property_Economics'!$AX$5:$AX$404,0)),""))</f>
        <v/>
      </c>
      <c r="H400" s="24" t="str">
        <f t="array" ref="H400">IF($A400="","",IFERROR(INDEX('04_Property_Economics'!$AD$5:$AD$404,MATCH($A400,'04_Property_Economics'!$AX$5:$AX$404,0)),""))</f>
        <v/>
      </c>
      <c r="I400" s="24" t="str">
        <f t="array" ref="I400">IF($A400="","",IFERROR(INDEX('04_Property_Economics'!$AH$5:$AH$404,MATCH($A400,'04_Property_Economics'!$AX$5:$AX$404,0)),""))</f>
        <v/>
      </c>
      <c r="J400" s="24" t="str">
        <f t="array" ref="J400">IF($A400="","",IFERROR(INDEX('04_Property_Economics'!$AI$5:$AI$404,MATCH($A400,'04_Property_Economics'!$AX$5:$AX$404,0)),""))</f>
        <v/>
      </c>
      <c r="K400" s="24" t="str">
        <f t="array" ref="K400">IF($A400="","",IFERROR(INDEX('04_Property_Economics'!$AJ$5:$AJ$404,MATCH($A400,'04_Property_Economics'!$AX$5:$AX$404,0)),""))</f>
        <v/>
      </c>
      <c r="L400" s="24" t="str">
        <f t="array" ref="L400">IF($A400="","",IFERROR(INDEX('04_Property_Economics'!$AF$5:$AF$404,MATCH($A400,'04_Property_Economics'!$AX$5:$AX$404,0)),""))</f>
        <v/>
      </c>
      <c r="M400" s="24" t="str">
        <f t="array" ref="M400">IF($A400="","",IFERROR(INDEX('04_Property_Economics'!$U$5:$U$404,MATCH($A400,'04_Property_Economics'!$AX$5:$AX$404,0)),""))</f>
        <v/>
      </c>
      <c r="N400" s="24" t="str">
        <f t="array" ref="N400">IF($A400="","",IFERROR(INDEX('04_Property_Economics'!$W$5:$W$404,MATCH($A400,'04_Property_Economics'!$AX$5:$AX$404,0)),""))</f>
        <v/>
      </c>
      <c r="O400" s="24" t="str">
        <f t="shared" si="2"/>
        <v/>
      </c>
      <c r="P400" s="24" t="str">
        <f t="array" ref="P400">IF($A400="","",IFERROR(INDEX('04_Property_Economics'!$S$5:$S$404,MATCH($A400,'04_Property_Economics'!$AX$5:$AX$404,0)),""))</f>
        <v/>
      </c>
      <c r="Q400" s="24" t="str">
        <f t="array" ref="Q400">IF($A400="","",IFERROR(INDEX('04_Property_Economics'!$AQ$5:$AQ$404,MATCH($A400,'04_Property_Economics'!$AX$5:$AX$404,0)),""))</f>
        <v/>
      </c>
      <c r="R400" s="27" t="str">
        <f t="array" ref="R400">IF($A400="","",IFERROR(INDEX('04_Property_Economics'!$AR$5:$AR$404,MATCH($A400,'04_Property_Economics'!$AX$5:$AX$404,0)),""))</f>
        <v/>
      </c>
      <c r="S400" s="2" t="str">
        <f t="array" ref="S400">IF($A400="","",IFERROR(INDEX('04_Property_Economics'!$AS$5:$AS$404,MATCH($A400,'04_Property_Economics'!$AX$5:$AX$404,0)),""))</f>
        <v/>
      </c>
      <c r="T400" s="2" t="str">
        <f t="array" ref="T400">IF($A400="","",IFERROR(INDEX('04_Property_Economics'!$AZ$5:$AZ$404,MATCH($A400,'04_Property_Economics'!$AX$5:$AX$404,0)),""))</f>
        <v/>
      </c>
    </row>
    <row r="401" ht="15.75" customHeight="1">
      <c r="A401" s="2" t="str">
        <f t="shared" si="1"/>
        <v/>
      </c>
      <c r="B401" s="2" t="str">
        <f t="array" ref="B401">IF($A401="","",IFERROR(INDEX('04_Property_Economics'!$B$5:$B$404,MATCH($A401,'04_Property_Economics'!$AX$5:$AX$404,0)),""))</f>
        <v/>
      </c>
      <c r="C401" s="2" t="str">
        <f t="array" ref="C401">IF($A401="","",IFERROR(INDEX('04_Property_Economics'!$C$5:$C$404,MATCH($A401,'04_Property_Economics'!$AX$5:$AX$404,0)),""))</f>
        <v/>
      </c>
      <c r="D401" s="24" t="str">
        <f t="array" ref="D401">IF($A401="","",IFERROR(INDEX('04_Property_Economics'!$H$5:$H$404,MATCH($A401,'04_Property_Economics'!$AX$5:$AX$404,0)),""))</f>
        <v/>
      </c>
      <c r="E401" s="25" t="str">
        <f t="array" ref="E401">IF($A401="","",IFERROR(INDEX('04_Property_Economics'!$I$5:$I$404,MATCH($A401,'04_Property_Economics'!$AX$5:$AX$404,0)),""))</f>
        <v/>
      </c>
      <c r="F401" s="25" t="str">
        <f t="array" ref="F401">IF($A401="","",IFERROR(INDEX('04_Property_Economics'!$J$5:$J$404,MATCH($A401,'04_Property_Economics'!$AX$5:$AX$404,0)),""))</f>
        <v/>
      </c>
      <c r="G401" s="26" t="str">
        <f t="array" ref="G401">IF($A401="","",IFERROR(INDEX('04_Property_Economics'!$AC$5:$AC$404,MATCH($A401,'04_Property_Economics'!$AX$5:$AX$404,0)),""))</f>
        <v/>
      </c>
      <c r="H401" s="24" t="str">
        <f t="array" ref="H401">IF($A401="","",IFERROR(INDEX('04_Property_Economics'!$AD$5:$AD$404,MATCH($A401,'04_Property_Economics'!$AX$5:$AX$404,0)),""))</f>
        <v/>
      </c>
      <c r="I401" s="24" t="str">
        <f t="array" ref="I401">IF($A401="","",IFERROR(INDEX('04_Property_Economics'!$AH$5:$AH$404,MATCH($A401,'04_Property_Economics'!$AX$5:$AX$404,0)),""))</f>
        <v/>
      </c>
      <c r="J401" s="24" t="str">
        <f t="array" ref="J401">IF($A401="","",IFERROR(INDEX('04_Property_Economics'!$AI$5:$AI$404,MATCH($A401,'04_Property_Economics'!$AX$5:$AX$404,0)),""))</f>
        <v/>
      </c>
      <c r="K401" s="24" t="str">
        <f t="array" ref="K401">IF($A401="","",IFERROR(INDEX('04_Property_Economics'!$AJ$5:$AJ$404,MATCH($A401,'04_Property_Economics'!$AX$5:$AX$404,0)),""))</f>
        <v/>
      </c>
      <c r="L401" s="24" t="str">
        <f t="array" ref="L401">IF($A401="","",IFERROR(INDEX('04_Property_Economics'!$AF$5:$AF$404,MATCH($A401,'04_Property_Economics'!$AX$5:$AX$404,0)),""))</f>
        <v/>
      </c>
      <c r="M401" s="24" t="str">
        <f t="array" ref="M401">IF($A401="","",IFERROR(INDEX('04_Property_Economics'!$U$5:$U$404,MATCH($A401,'04_Property_Economics'!$AX$5:$AX$404,0)),""))</f>
        <v/>
      </c>
      <c r="N401" s="24" t="str">
        <f t="array" ref="N401">IF($A401="","",IFERROR(INDEX('04_Property_Economics'!$W$5:$W$404,MATCH($A401,'04_Property_Economics'!$AX$5:$AX$404,0)),""))</f>
        <v/>
      </c>
      <c r="O401" s="24" t="str">
        <f t="shared" si="2"/>
        <v/>
      </c>
      <c r="P401" s="24" t="str">
        <f t="array" ref="P401">IF($A401="","",IFERROR(INDEX('04_Property_Economics'!$S$5:$S$404,MATCH($A401,'04_Property_Economics'!$AX$5:$AX$404,0)),""))</f>
        <v/>
      </c>
      <c r="Q401" s="24" t="str">
        <f t="array" ref="Q401">IF($A401="","",IFERROR(INDEX('04_Property_Economics'!$AQ$5:$AQ$404,MATCH($A401,'04_Property_Economics'!$AX$5:$AX$404,0)),""))</f>
        <v/>
      </c>
      <c r="R401" s="27" t="str">
        <f t="array" ref="R401">IF($A401="","",IFERROR(INDEX('04_Property_Economics'!$AR$5:$AR$404,MATCH($A401,'04_Property_Economics'!$AX$5:$AX$404,0)),""))</f>
        <v/>
      </c>
      <c r="S401" s="2" t="str">
        <f t="array" ref="S401">IF($A401="","",IFERROR(INDEX('04_Property_Economics'!$AS$5:$AS$404,MATCH($A401,'04_Property_Economics'!$AX$5:$AX$404,0)),""))</f>
        <v/>
      </c>
      <c r="T401" s="2" t="str">
        <f t="array" ref="T401">IF($A401="","",IFERROR(INDEX('04_Property_Economics'!$AZ$5:$AZ$404,MATCH($A401,'04_Property_Economics'!$AX$5:$AX$404,0)),""))</f>
        <v/>
      </c>
    </row>
    <row r="402" ht="15.75" customHeight="1">
      <c r="A402" s="2" t="str">
        <f t="shared" si="1"/>
        <v/>
      </c>
      <c r="B402" s="2" t="str">
        <f t="array" ref="B402">IF($A402="","",IFERROR(INDEX('04_Property_Economics'!$B$5:$B$404,MATCH($A402,'04_Property_Economics'!$AX$5:$AX$404,0)),""))</f>
        <v/>
      </c>
      <c r="C402" s="2" t="str">
        <f t="array" ref="C402">IF($A402="","",IFERROR(INDEX('04_Property_Economics'!$C$5:$C$404,MATCH($A402,'04_Property_Economics'!$AX$5:$AX$404,0)),""))</f>
        <v/>
      </c>
      <c r="D402" s="24" t="str">
        <f t="array" ref="D402">IF($A402="","",IFERROR(INDEX('04_Property_Economics'!$H$5:$H$404,MATCH($A402,'04_Property_Economics'!$AX$5:$AX$404,0)),""))</f>
        <v/>
      </c>
      <c r="E402" s="25" t="str">
        <f t="array" ref="E402">IF($A402="","",IFERROR(INDEX('04_Property_Economics'!$I$5:$I$404,MATCH($A402,'04_Property_Economics'!$AX$5:$AX$404,0)),""))</f>
        <v/>
      </c>
      <c r="F402" s="25" t="str">
        <f t="array" ref="F402">IF($A402="","",IFERROR(INDEX('04_Property_Economics'!$J$5:$J$404,MATCH($A402,'04_Property_Economics'!$AX$5:$AX$404,0)),""))</f>
        <v/>
      </c>
      <c r="G402" s="26" t="str">
        <f t="array" ref="G402">IF($A402="","",IFERROR(INDEX('04_Property_Economics'!$AC$5:$AC$404,MATCH($A402,'04_Property_Economics'!$AX$5:$AX$404,0)),""))</f>
        <v/>
      </c>
      <c r="H402" s="24" t="str">
        <f t="array" ref="H402">IF($A402="","",IFERROR(INDEX('04_Property_Economics'!$AD$5:$AD$404,MATCH($A402,'04_Property_Economics'!$AX$5:$AX$404,0)),""))</f>
        <v/>
      </c>
      <c r="I402" s="24" t="str">
        <f t="array" ref="I402">IF($A402="","",IFERROR(INDEX('04_Property_Economics'!$AH$5:$AH$404,MATCH($A402,'04_Property_Economics'!$AX$5:$AX$404,0)),""))</f>
        <v/>
      </c>
      <c r="J402" s="24" t="str">
        <f t="array" ref="J402">IF($A402="","",IFERROR(INDEX('04_Property_Economics'!$AI$5:$AI$404,MATCH($A402,'04_Property_Economics'!$AX$5:$AX$404,0)),""))</f>
        <v/>
      </c>
      <c r="K402" s="24" t="str">
        <f t="array" ref="K402">IF($A402="","",IFERROR(INDEX('04_Property_Economics'!$AJ$5:$AJ$404,MATCH($A402,'04_Property_Economics'!$AX$5:$AX$404,0)),""))</f>
        <v/>
      </c>
      <c r="L402" s="24" t="str">
        <f t="array" ref="L402">IF($A402="","",IFERROR(INDEX('04_Property_Economics'!$AF$5:$AF$404,MATCH($A402,'04_Property_Economics'!$AX$5:$AX$404,0)),""))</f>
        <v/>
      </c>
      <c r="M402" s="24" t="str">
        <f t="array" ref="M402">IF($A402="","",IFERROR(INDEX('04_Property_Economics'!$U$5:$U$404,MATCH($A402,'04_Property_Economics'!$AX$5:$AX$404,0)),""))</f>
        <v/>
      </c>
      <c r="N402" s="24" t="str">
        <f t="array" ref="N402">IF($A402="","",IFERROR(INDEX('04_Property_Economics'!$W$5:$W$404,MATCH($A402,'04_Property_Economics'!$AX$5:$AX$404,0)),""))</f>
        <v/>
      </c>
      <c r="O402" s="24" t="str">
        <f t="shared" si="2"/>
        <v/>
      </c>
      <c r="P402" s="24" t="str">
        <f t="array" ref="P402">IF($A402="","",IFERROR(INDEX('04_Property_Economics'!$S$5:$S$404,MATCH($A402,'04_Property_Economics'!$AX$5:$AX$404,0)),""))</f>
        <v/>
      </c>
      <c r="Q402" s="24" t="str">
        <f t="array" ref="Q402">IF($A402="","",IFERROR(INDEX('04_Property_Economics'!$AQ$5:$AQ$404,MATCH($A402,'04_Property_Economics'!$AX$5:$AX$404,0)),""))</f>
        <v/>
      </c>
      <c r="R402" s="27" t="str">
        <f t="array" ref="R402">IF($A402="","",IFERROR(INDEX('04_Property_Economics'!$AR$5:$AR$404,MATCH($A402,'04_Property_Economics'!$AX$5:$AX$404,0)),""))</f>
        <v/>
      </c>
      <c r="S402" s="2" t="str">
        <f t="array" ref="S402">IF($A402="","",IFERROR(INDEX('04_Property_Economics'!$AS$5:$AS$404,MATCH($A402,'04_Property_Economics'!$AX$5:$AX$404,0)),""))</f>
        <v/>
      </c>
      <c r="T402" s="2" t="str">
        <f t="array" ref="T402">IF($A402="","",IFERROR(INDEX('04_Property_Economics'!$AZ$5:$AZ$404,MATCH($A402,'04_Property_Economics'!$AX$5:$AX$404,0)),""))</f>
        <v/>
      </c>
    </row>
    <row r="403" ht="15.75" customHeight="1">
      <c r="A403" s="2" t="str">
        <f t="shared" si="1"/>
        <v/>
      </c>
      <c r="B403" s="2" t="str">
        <f t="array" ref="B403">IF($A403="","",IFERROR(INDEX('04_Property_Economics'!$B$5:$B$404,MATCH($A403,'04_Property_Economics'!$AX$5:$AX$404,0)),""))</f>
        <v/>
      </c>
      <c r="C403" s="2" t="str">
        <f t="array" ref="C403">IF($A403="","",IFERROR(INDEX('04_Property_Economics'!$C$5:$C$404,MATCH($A403,'04_Property_Economics'!$AX$5:$AX$404,0)),""))</f>
        <v/>
      </c>
      <c r="D403" s="24" t="str">
        <f t="array" ref="D403">IF($A403="","",IFERROR(INDEX('04_Property_Economics'!$H$5:$H$404,MATCH($A403,'04_Property_Economics'!$AX$5:$AX$404,0)),""))</f>
        <v/>
      </c>
      <c r="E403" s="25" t="str">
        <f t="array" ref="E403">IF($A403="","",IFERROR(INDEX('04_Property_Economics'!$I$5:$I$404,MATCH($A403,'04_Property_Economics'!$AX$5:$AX$404,0)),""))</f>
        <v/>
      </c>
      <c r="F403" s="25" t="str">
        <f t="array" ref="F403">IF($A403="","",IFERROR(INDEX('04_Property_Economics'!$J$5:$J$404,MATCH($A403,'04_Property_Economics'!$AX$5:$AX$404,0)),""))</f>
        <v/>
      </c>
      <c r="G403" s="26" t="str">
        <f t="array" ref="G403">IF($A403="","",IFERROR(INDEX('04_Property_Economics'!$AC$5:$AC$404,MATCH($A403,'04_Property_Economics'!$AX$5:$AX$404,0)),""))</f>
        <v/>
      </c>
      <c r="H403" s="24" t="str">
        <f t="array" ref="H403">IF($A403="","",IFERROR(INDEX('04_Property_Economics'!$AD$5:$AD$404,MATCH($A403,'04_Property_Economics'!$AX$5:$AX$404,0)),""))</f>
        <v/>
      </c>
      <c r="I403" s="24" t="str">
        <f t="array" ref="I403">IF($A403="","",IFERROR(INDEX('04_Property_Economics'!$AH$5:$AH$404,MATCH($A403,'04_Property_Economics'!$AX$5:$AX$404,0)),""))</f>
        <v/>
      </c>
      <c r="J403" s="24" t="str">
        <f t="array" ref="J403">IF($A403="","",IFERROR(INDEX('04_Property_Economics'!$AI$5:$AI$404,MATCH($A403,'04_Property_Economics'!$AX$5:$AX$404,0)),""))</f>
        <v/>
      </c>
      <c r="K403" s="24" t="str">
        <f t="array" ref="K403">IF($A403="","",IFERROR(INDEX('04_Property_Economics'!$AJ$5:$AJ$404,MATCH($A403,'04_Property_Economics'!$AX$5:$AX$404,0)),""))</f>
        <v/>
      </c>
      <c r="L403" s="24" t="str">
        <f t="array" ref="L403">IF($A403="","",IFERROR(INDEX('04_Property_Economics'!$AF$5:$AF$404,MATCH($A403,'04_Property_Economics'!$AX$5:$AX$404,0)),""))</f>
        <v/>
      </c>
      <c r="M403" s="24" t="str">
        <f t="array" ref="M403">IF($A403="","",IFERROR(INDEX('04_Property_Economics'!$U$5:$U$404,MATCH($A403,'04_Property_Economics'!$AX$5:$AX$404,0)),""))</f>
        <v/>
      </c>
      <c r="N403" s="24" t="str">
        <f t="array" ref="N403">IF($A403="","",IFERROR(INDEX('04_Property_Economics'!$W$5:$W$404,MATCH($A403,'04_Property_Economics'!$AX$5:$AX$404,0)),""))</f>
        <v/>
      </c>
      <c r="O403" s="24" t="str">
        <f t="shared" si="2"/>
        <v/>
      </c>
      <c r="P403" s="24" t="str">
        <f t="array" ref="P403">IF($A403="","",IFERROR(INDEX('04_Property_Economics'!$S$5:$S$404,MATCH($A403,'04_Property_Economics'!$AX$5:$AX$404,0)),""))</f>
        <v/>
      </c>
      <c r="Q403" s="24" t="str">
        <f t="array" ref="Q403">IF($A403="","",IFERROR(INDEX('04_Property_Economics'!$AQ$5:$AQ$404,MATCH($A403,'04_Property_Economics'!$AX$5:$AX$404,0)),""))</f>
        <v/>
      </c>
      <c r="R403" s="27" t="str">
        <f t="array" ref="R403">IF($A403="","",IFERROR(INDEX('04_Property_Economics'!$AR$5:$AR$404,MATCH($A403,'04_Property_Economics'!$AX$5:$AX$404,0)),""))</f>
        <v/>
      </c>
      <c r="S403" s="2" t="str">
        <f t="array" ref="S403">IF($A403="","",IFERROR(INDEX('04_Property_Economics'!$AS$5:$AS$404,MATCH($A403,'04_Property_Economics'!$AX$5:$AX$404,0)),""))</f>
        <v/>
      </c>
      <c r="T403" s="2" t="str">
        <f t="array" ref="T403">IF($A403="","",IFERROR(INDEX('04_Property_Economics'!$AZ$5:$AZ$404,MATCH($A403,'04_Property_Economics'!$AX$5:$AX$404,0)),""))</f>
        <v/>
      </c>
    </row>
    <row r="404" ht="15.75" customHeight="1">
      <c r="A404" s="2" t="str">
        <f t="shared" si="1"/>
        <v/>
      </c>
      <c r="B404" s="2" t="str">
        <f t="array" ref="B404">IF($A404="","",IFERROR(INDEX('04_Property_Economics'!$B$5:$B$404,MATCH($A404,'04_Property_Economics'!$AX$5:$AX$404,0)),""))</f>
        <v/>
      </c>
      <c r="C404" s="2" t="str">
        <f t="array" ref="C404">IF($A404="","",IFERROR(INDEX('04_Property_Economics'!$C$5:$C$404,MATCH($A404,'04_Property_Economics'!$AX$5:$AX$404,0)),""))</f>
        <v/>
      </c>
      <c r="D404" s="24" t="str">
        <f t="array" ref="D404">IF($A404="","",IFERROR(INDEX('04_Property_Economics'!$H$5:$H$404,MATCH($A404,'04_Property_Economics'!$AX$5:$AX$404,0)),""))</f>
        <v/>
      </c>
      <c r="E404" s="25" t="str">
        <f t="array" ref="E404">IF($A404="","",IFERROR(INDEX('04_Property_Economics'!$I$5:$I$404,MATCH($A404,'04_Property_Economics'!$AX$5:$AX$404,0)),""))</f>
        <v/>
      </c>
      <c r="F404" s="25" t="str">
        <f t="array" ref="F404">IF($A404="","",IFERROR(INDEX('04_Property_Economics'!$J$5:$J$404,MATCH($A404,'04_Property_Economics'!$AX$5:$AX$404,0)),""))</f>
        <v/>
      </c>
      <c r="G404" s="26" t="str">
        <f t="array" ref="G404">IF($A404="","",IFERROR(INDEX('04_Property_Economics'!$AC$5:$AC$404,MATCH($A404,'04_Property_Economics'!$AX$5:$AX$404,0)),""))</f>
        <v/>
      </c>
      <c r="H404" s="24" t="str">
        <f t="array" ref="H404">IF($A404="","",IFERROR(INDEX('04_Property_Economics'!$AD$5:$AD$404,MATCH($A404,'04_Property_Economics'!$AX$5:$AX$404,0)),""))</f>
        <v/>
      </c>
      <c r="I404" s="24" t="str">
        <f t="array" ref="I404">IF($A404="","",IFERROR(INDEX('04_Property_Economics'!$AH$5:$AH$404,MATCH($A404,'04_Property_Economics'!$AX$5:$AX$404,0)),""))</f>
        <v/>
      </c>
      <c r="J404" s="24" t="str">
        <f t="array" ref="J404">IF($A404="","",IFERROR(INDEX('04_Property_Economics'!$AI$5:$AI$404,MATCH($A404,'04_Property_Economics'!$AX$5:$AX$404,0)),""))</f>
        <v/>
      </c>
      <c r="K404" s="24" t="str">
        <f t="array" ref="K404">IF($A404="","",IFERROR(INDEX('04_Property_Economics'!$AJ$5:$AJ$404,MATCH($A404,'04_Property_Economics'!$AX$5:$AX$404,0)),""))</f>
        <v/>
      </c>
      <c r="L404" s="24" t="str">
        <f t="array" ref="L404">IF($A404="","",IFERROR(INDEX('04_Property_Economics'!$AF$5:$AF$404,MATCH($A404,'04_Property_Economics'!$AX$5:$AX$404,0)),""))</f>
        <v/>
      </c>
      <c r="M404" s="24" t="str">
        <f t="array" ref="M404">IF($A404="","",IFERROR(INDEX('04_Property_Economics'!$U$5:$U$404,MATCH($A404,'04_Property_Economics'!$AX$5:$AX$404,0)),""))</f>
        <v/>
      </c>
      <c r="N404" s="24" t="str">
        <f t="array" ref="N404">IF($A404="","",IFERROR(INDEX('04_Property_Economics'!$W$5:$W$404,MATCH($A404,'04_Property_Economics'!$AX$5:$AX$404,0)),""))</f>
        <v/>
      </c>
      <c r="O404" s="24" t="str">
        <f t="shared" si="2"/>
        <v/>
      </c>
      <c r="P404" s="24" t="str">
        <f t="array" ref="P404">IF($A404="","",IFERROR(INDEX('04_Property_Economics'!$S$5:$S$404,MATCH($A404,'04_Property_Economics'!$AX$5:$AX$404,0)),""))</f>
        <v/>
      </c>
      <c r="Q404" s="24" t="str">
        <f t="array" ref="Q404">IF($A404="","",IFERROR(INDEX('04_Property_Economics'!$AQ$5:$AQ$404,MATCH($A404,'04_Property_Economics'!$AX$5:$AX$404,0)),""))</f>
        <v/>
      </c>
      <c r="R404" s="27" t="str">
        <f t="array" ref="R404">IF($A404="","",IFERROR(INDEX('04_Property_Economics'!$AR$5:$AR$404,MATCH($A404,'04_Property_Economics'!$AX$5:$AX$404,0)),""))</f>
        <v/>
      </c>
      <c r="S404" s="2" t="str">
        <f t="array" ref="S404">IF($A404="","",IFERROR(INDEX('04_Property_Economics'!$AS$5:$AS$404,MATCH($A404,'04_Property_Economics'!$AX$5:$AX$404,0)),""))</f>
        <v/>
      </c>
      <c r="T404" s="2" t="str">
        <f t="array" ref="T404">IF($A404="","",IFERROR(INDEX('04_Property_Economics'!$AZ$5:$AZ$404,MATCH($A404,'04_Property_Economics'!$AX$5:$AX$404,0)),""))</f>
        <v/>
      </c>
    </row>
    <row r="405" ht="15.75" customHeight="1">
      <c r="A405" s="2" t="str">
        <f t="shared" si="1"/>
        <v/>
      </c>
      <c r="B405" s="2" t="str">
        <f t="array" ref="B405">IF($A405="","",IFERROR(INDEX('04_Property_Economics'!$B$5:$B$404,MATCH($A405,'04_Property_Economics'!$AX$5:$AX$404,0)),""))</f>
        <v/>
      </c>
      <c r="C405" s="2" t="str">
        <f t="array" ref="C405">IF($A405="","",IFERROR(INDEX('04_Property_Economics'!$C$5:$C$404,MATCH($A405,'04_Property_Economics'!$AX$5:$AX$404,0)),""))</f>
        <v/>
      </c>
      <c r="D405" s="24" t="str">
        <f t="array" ref="D405">IF($A405="","",IFERROR(INDEX('04_Property_Economics'!$H$5:$H$404,MATCH($A405,'04_Property_Economics'!$AX$5:$AX$404,0)),""))</f>
        <v/>
      </c>
      <c r="E405" s="25" t="str">
        <f t="array" ref="E405">IF($A405="","",IFERROR(INDEX('04_Property_Economics'!$I$5:$I$404,MATCH($A405,'04_Property_Economics'!$AX$5:$AX$404,0)),""))</f>
        <v/>
      </c>
      <c r="F405" s="25" t="str">
        <f t="array" ref="F405">IF($A405="","",IFERROR(INDEX('04_Property_Economics'!$J$5:$J$404,MATCH($A405,'04_Property_Economics'!$AX$5:$AX$404,0)),""))</f>
        <v/>
      </c>
      <c r="G405" s="26" t="str">
        <f t="array" ref="G405">IF($A405="","",IFERROR(INDEX('04_Property_Economics'!$AC$5:$AC$404,MATCH($A405,'04_Property_Economics'!$AX$5:$AX$404,0)),""))</f>
        <v/>
      </c>
      <c r="H405" s="24" t="str">
        <f t="array" ref="H405">IF($A405="","",IFERROR(INDEX('04_Property_Economics'!$AD$5:$AD$404,MATCH($A405,'04_Property_Economics'!$AX$5:$AX$404,0)),""))</f>
        <v/>
      </c>
      <c r="I405" s="24" t="str">
        <f t="array" ref="I405">IF($A405="","",IFERROR(INDEX('04_Property_Economics'!$AH$5:$AH$404,MATCH($A405,'04_Property_Economics'!$AX$5:$AX$404,0)),""))</f>
        <v/>
      </c>
      <c r="J405" s="24" t="str">
        <f t="array" ref="J405">IF($A405="","",IFERROR(INDEX('04_Property_Economics'!$AI$5:$AI$404,MATCH($A405,'04_Property_Economics'!$AX$5:$AX$404,0)),""))</f>
        <v/>
      </c>
      <c r="K405" s="24" t="str">
        <f t="array" ref="K405">IF($A405="","",IFERROR(INDEX('04_Property_Economics'!$AJ$5:$AJ$404,MATCH($A405,'04_Property_Economics'!$AX$5:$AX$404,0)),""))</f>
        <v/>
      </c>
      <c r="L405" s="24" t="str">
        <f t="array" ref="L405">IF($A405="","",IFERROR(INDEX('04_Property_Economics'!$AF$5:$AF$404,MATCH($A405,'04_Property_Economics'!$AX$5:$AX$404,0)),""))</f>
        <v/>
      </c>
      <c r="M405" s="24" t="str">
        <f t="array" ref="M405">IF($A405="","",IFERROR(INDEX('04_Property_Economics'!$U$5:$U$404,MATCH($A405,'04_Property_Economics'!$AX$5:$AX$404,0)),""))</f>
        <v/>
      </c>
      <c r="N405" s="24" t="str">
        <f t="array" ref="N405">IF($A405="","",IFERROR(INDEX('04_Property_Economics'!$W$5:$W$404,MATCH($A405,'04_Property_Economics'!$AX$5:$AX$404,0)),""))</f>
        <v/>
      </c>
      <c r="O405" s="24" t="str">
        <f t="shared" si="2"/>
        <v/>
      </c>
      <c r="P405" s="24" t="str">
        <f t="array" ref="P405">IF($A405="","",IFERROR(INDEX('04_Property_Economics'!$S$5:$S$404,MATCH($A405,'04_Property_Economics'!$AX$5:$AX$404,0)),""))</f>
        <v/>
      </c>
      <c r="Q405" s="24" t="str">
        <f t="array" ref="Q405">IF($A405="","",IFERROR(INDEX('04_Property_Economics'!$AQ$5:$AQ$404,MATCH($A405,'04_Property_Economics'!$AX$5:$AX$404,0)),""))</f>
        <v/>
      </c>
      <c r="R405" s="27" t="str">
        <f t="array" ref="R405">IF($A405="","",IFERROR(INDEX('04_Property_Economics'!$AR$5:$AR$404,MATCH($A405,'04_Property_Economics'!$AX$5:$AX$404,0)),""))</f>
        <v/>
      </c>
      <c r="S405" s="2" t="str">
        <f t="array" ref="S405">IF($A405="","",IFERROR(INDEX('04_Property_Economics'!$AS$5:$AS$404,MATCH($A405,'04_Property_Economics'!$AX$5:$AX$404,0)),""))</f>
        <v/>
      </c>
      <c r="T405" s="2" t="str">
        <f t="array" ref="T405">IF($A405="","",IFERROR(INDEX('04_Property_Economics'!$AZ$5:$AZ$404,MATCH($A405,'04_Property_Economics'!$AX$5:$AX$404,0)),""))</f>
        <v/>
      </c>
    </row>
    <row r="406" ht="15.75" customHeight="1">
      <c r="A406" s="2" t="str">
        <f t="shared" si="1"/>
        <v/>
      </c>
      <c r="B406" s="2" t="str">
        <f t="array" ref="B406">IF($A406="","",IFERROR(INDEX('04_Property_Economics'!$B$5:$B$404,MATCH($A406,'04_Property_Economics'!$AX$5:$AX$404,0)),""))</f>
        <v/>
      </c>
      <c r="C406" s="2" t="str">
        <f t="array" ref="C406">IF($A406="","",IFERROR(INDEX('04_Property_Economics'!$C$5:$C$404,MATCH($A406,'04_Property_Economics'!$AX$5:$AX$404,0)),""))</f>
        <v/>
      </c>
      <c r="D406" s="24" t="str">
        <f t="array" ref="D406">IF($A406="","",IFERROR(INDEX('04_Property_Economics'!$H$5:$H$404,MATCH($A406,'04_Property_Economics'!$AX$5:$AX$404,0)),""))</f>
        <v/>
      </c>
      <c r="E406" s="25" t="str">
        <f t="array" ref="E406">IF($A406="","",IFERROR(INDEX('04_Property_Economics'!$I$5:$I$404,MATCH($A406,'04_Property_Economics'!$AX$5:$AX$404,0)),""))</f>
        <v/>
      </c>
      <c r="F406" s="25" t="str">
        <f t="array" ref="F406">IF($A406="","",IFERROR(INDEX('04_Property_Economics'!$J$5:$J$404,MATCH($A406,'04_Property_Economics'!$AX$5:$AX$404,0)),""))</f>
        <v/>
      </c>
      <c r="G406" s="26" t="str">
        <f t="array" ref="G406">IF($A406="","",IFERROR(INDEX('04_Property_Economics'!$AC$5:$AC$404,MATCH($A406,'04_Property_Economics'!$AX$5:$AX$404,0)),""))</f>
        <v/>
      </c>
      <c r="H406" s="24" t="str">
        <f t="array" ref="H406">IF($A406="","",IFERROR(INDEX('04_Property_Economics'!$AD$5:$AD$404,MATCH($A406,'04_Property_Economics'!$AX$5:$AX$404,0)),""))</f>
        <v/>
      </c>
      <c r="I406" s="24" t="str">
        <f t="array" ref="I406">IF($A406="","",IFERROR(INDEX('04_Property_Economics'!$AH$5:$AH$404,MATCH($A406,'04_Property_Economics'!$AX$5:$AX$404,0)),""))</f>
        <v/>
      </c>
      <c r="J406" s="24" t="str">
        <f t="array" ref="J406">IF($A406="","",IFERROR(INDEX('04_Property_Economics'!$AI$5:$AI$404,MATCH($A406,'04_Property_Economics'!$AX$5:$AX$404,0)),""))</f>
        <v/>
      </c>
      <c r="K406" s="24" t="str">
        <f t="array" ref="K406">IF($A406="","",IFERROR(INDEX('04_Property_Economics'!$AJ$5:$AJ$404,MATCH($A406,'04_Property_Economics'!$AX$5:$AX$404,0)),""))</f>
        <v/>
      </c>
      <c r="L406" s="24" t="str">
        <f t="array" ref="L406">IF($A406="","",IFERROR(INDEX('04_Property_Economics'!$AF$5:$AF$404,MATCH($A406,'04_Property_Economics'!$AX$5:$AX$404,0)),""))</f>
        <v/>
      </c>
      <c r="M406" s="24" t="str">
        <f t="array" ref="M406">IF($A406="","",IFERROR(INDEX('04_Property_Economics'!$U$5:$U$404,MATCH($A406,'04_Property_Economics'!$AX$5:$AX$404,0)),""))</f>
        <v/>
      </c>
      <c r="N406" s="24" t="str">
        <f t="array" ref="N406">IF($A406="","",IFERROR(INDEX('04_Property_Economics'!$W$5:$W$404,MATCH($A406,'04_Property_Economics'!$AX$5:$AX$404,0)),""))</f>
        <v/>
      </c>
      <c r="O406" s="24" t="str">
        <f t="shared" si="2"/>
        <v/>
      </c>
      <c r="P406" s="24" t="str">
        <f t="array" ref="P406">IF($A406="","",IFERROR(INDEX('04_Property_Economics'!$S$5:$S$404,MATCH($A406,'04_Property_Economics'!$AX$5:$AX$404,0)),""))</f>
        <v/>
      </c>
      <c r="Q406" s="24" t="str">
        <f t="array" ref="Q406">IF($A406="","",IFERROR(INDEX('04_Property_Economics'!$AQ$5:$AQ$404,MATCH($A406,'04_Property_Economics'!$AX$5:$AX$404,0)),""))</f>
        <v/>
      </c>
      <c r="R406" s="27" t="str">
        <f t="array" ref="R406">IF($A406="","",IFERROR(INDEX('04_Property_Economics'!$AR$5:$AR$404,MATCH($A406,'04_Property_Economics'!$AX$5:$AX$404,0)),""))</f>
        <v/>
      </c>
      <c r="S406" s="2" t="str">
        <f t="array" ref="S406">IF($A406="","",IFERROR(INDEX('04_Property_Economics'!$AS$5:$AS$404,MATCH($A406,'04_Property_Economics'!$AX$5:$AX$404,0)),""))</f>
        <v/>
      </c>
      <c r="T406" s="2" t="str">
        <f t="array" ref="T406">IF($A406="","",IFERROR(INDEX('04_Property_Economics'!$AZ$5:$AZ$404,MATCH($A406,'04_Property_Economics'!$AX$5:$AX$404,0)),""))</f>
        <v/>
      </c>
    </row>
    <row r="407" ht="15.75" customHeight="1">
      <c r="A407" s="2" t="str">
        <f t="shared" si="1"/>
        <v/>
      </c>
      <c r="B407" s="2" t="str">
        <f t="array" ref="B407">IF($A407="","",IFERROR(INDEX('04_Property_Economics'!$B$5:$B$404,MATCH($A407,'04_Property_Economics'!$AX$5:$AX$404,0)),""))</f>
        <v/>
      </c>
      <c r="C407" s="2" t="str">
        <f t="array" ref="C407">IF($A407="","",IFERROR(INDEX('04_Property_Economics'!$C$5:$C$404,MATCH($A407,'04_Property_Economics'!$AX$5:$AX$404,0)),""))</f>
        <v/>
      </c>
      <c r="D407" s="24" t="str">
        <f t="array" ref="D407">IF($A407="","",IFERROR(INDEX('04_Property_Economics'!$H$5:$H$404,MATCH($A407,'04_Property_Economics'!$AX$5:$AX$404,0)),""))</f>
        <v/>
      </c>
      <c r="E407" s="25" t="str">
        <f t="array" ref="E407">IF($A407="","",IFERROR(INDEX('04_Property_Economics'!$I$5:$I$404,MATCH($A407,'04_Property_Economics'!$AX$5:$AX$404,0)),""))</f>
        <v/>
      </c>
      <c r="F407" s="25" t="str">
        <f t="array" ref="F407">IF($A407="","",IFERROR(INDEX('04_Property_Economics'!$J$5:$J$404,MATCH($A407,'04_Property_Economics'!$AX$5:$AX$404,0)),""))</f>
        <v/>
      </c>
      <c r="G407" s="26" t="str">
        <f t="array" ref="G407">IF($A407="","",IFERROR(INDEX('04_Property_Economics'!$AC$5:$AC$404,MATCH($A407,'04_Property_Economics'!$AX$5:$AX$404,0)),""))</f>
        <v/>
      </c>
      <c r="H407" s="24" t="str">
        <f t="array" ref="H407">IF($A407="","",IFERROR(INDEX('04_Property_Economics'!$AD$5:$AD$404,MATCH($A407,'04_Property_Economics'!$AX$5:$AX$404,0)),""))</f>
        <v/>
      </c>
      <c r="I407" s="24" t="str">
        <f t="array" ref="I407">IF($A407="","",IFERROR(INDEX('04_Property_Economics'!$AH$5:$AH$404,MATCH($A407,'04_Property_Economics'!$AX$5:$AX$404,0)),""))</f>
        <v/>
      </c>
      <c r="J407" s="24" t="str">
        <f t="array" ref="J407">IF($A407="","",IFERROR(INDEX('04_Property_Economics'!$AI$5:$AI$404,MATCH($A407,'04_Property_Economics'!$AX$5:$AX$404,0)),""))</f>
        <v/>
      </c>
      <c r="K407" s="24" t="str">
        <f t="array" ref="K407">IF($A407="","",IFERROR(INDEX('04_Property_Economics'!$AJ$5:$AJ$404,MATCH($A407,'04_Property_Economics'!$AX$5:$AX$404,0)),""))</f>
        <v/>
      </c>
      <c r="L407" s="24" t="str">
        <f t="array" ref="L407">IF($A407="","",IFERROR(INDEX('04_Property_Economics'!$AF$5:$AF$404,MATCH($A407,'04_Property_Economics'!$AX$5:$AX$404,0)),""))</f>
        <v/>
      </c>
      <c r="M407" s="24" t="str">
        <f t="array" ref="M407">IF($A407="","",IFERROR(INDEX('04_Property_Economics'!$U$5:$U$404,MATCH($A407,'04_Property_Economics'!$AX$5:$AX$404,0)),""))</f>
        <v/>
      </c>
      <c r="N407" s="24" t="str">
        <f t="array" ref="N407">IF($A407="","",IFERROR(INDEX('04_Property_Economics'!$W$5:$W$404,MATCH($A407,'04_Property_Economics'!$AX$5:$AX$404,0)),""))</f>
        <v/>
      </c>
      <c r="O407" s="24" t="str">
        <f t="shared" si="2"/>
        <v/>
      </c>
      <c r="P407" s="24" t="str">
        <f t="array" ref="P407">IF($A407="","",IFERROR(INDEX('04_Property_Economics'!$S$5:$S$404,MATCH($A407,'04_Property_Economics'!$AX$5:$AX$404,0)),""))</f>
        <v/>
      </c>
      <c r="Q407" s="24" t="str">
        <f t="array" ref="Q407">IF($A407="","",IFERROR(INDEX('04_Property_Economics'!$AQ$5:$AQ$404,MATCH($A407,'04_Property_Economics'!$AX$5:$AX$404,0)),""))</f>
        <v/>
      </c>
      <c r="R407" s="27" t="str">
        <f t="array" ref="R407">IF($A407="","",IFERROR(INDEX('04_Property_Economics'!$AR$5:$AR$404,MATCH($A407,'04_Property_Economics'!$AX$5:$AX$404,0)),""))</f>
        <v/>
      </c>
      <c r="S407" s="2" t="str">
        <f t="array" ref="S407">IF($A407="","",IFERROR(INDEX('04_Property_Economics'!$AS$5:$AS$404,MATCH($A407,'04_Property_Economics'!$AX$5:$AX$404,0)),""))</f>
        <v/>
      </c>
      <c r="T407" s="2" t="str">
        <f t="array" ref="T407">IF($A407="","",IFERROR(INDEX('04_Property_Economics'!$AZ$5:$AZ$404,MATCH($A407,'04_Property_Economics'!$AX$5:$AX$404,0)),""))</f>
        <v/>
      </c>
    </row>
    <row r="408" ht="15.75" customHeight="1">
      <c r="A408" s="2" t="str">
        <f t="shared" si="1"/>
        <v/>
      </c>
      <c r="B408" s="2" t="str">
        <f t="array" ref="B408">IF($A408="","",IFERROR(INDEX('04_Property_Economics'!$B$5:$B$404,MATCH($A408,'04_Property_Economics'!$AX$5:$AX$404,0)),""))</f>
        <v/>
      </c>
      <c r="C408" s="2" t="str">
        <f t="array" ref="C408">IF($A408="","",IFERROR(INDEX('04_Property_Economics'!$C$5:$C$404,MATCH($A408,'04_Property_Economics'!$AX$5:$AX$404,0)),""))</f>
        <v/>
      </c>
      <c r="D408" s="24" t="str">
        <f t="array" ref="D408">IF($A408="","",IFERROR(INDEX('04_Property_Economics'!$H$5:$H$404,MATCH($A408,'04_Property_Economics'!$AX$5:$AX$404,0)),""))</f>
        <v/>
      </c>
      <c r="E408" s="25" t="str">
        <f t="array" ref="E408">IF($A408="","",IFERROR(INDEX('04_Property_Economics'!$I$5:$I$404,MATCH($A408,'04_Property_Economics'!$AX$5:$AX$404,0)),""))</f>
        <v/>
      </c>
      <c r="F408" s="25" t="str">
        <f t="array" ref="F408">IF($A408="","",IFERROR(INDEX('04_Property_Economics'!$J$5:$J$404,MATCH($A408,'04_Property_Economics'!$AX$5:$AX$404,0)),""))</f>
        <v/>
      </c>
      <c r="G408" s="26" t="str">
        <f t="array" ref="G408">IF($A408="","",IFERROR(INDEX('04_Property_Economics'!$AC$5:$AC$404,MATCH($A408,'04_Property_Economics'!$AX$5:$AX$404,0)),""))</f>
        <v/>
      </c>
      <c r="H408" s="24" t="str">
        <f t="array" ref="H408">IF($A408="","",IFERROR(INDEX('04_Property_Economics'!$AD$5:$AD$404,MATCH($A408,'04_Property_Economics'!$AX$5:$AX$404,0)),""))</f>
        <v/>
      </c>
      <c r="I408" s="24" t="str">
        <f t="array" ref="I408">IF($A408="","",IFERROR(INDEX('04_Property_Economics'!$AH$5:$AH$404,MATCH($A408,'04_Property_Economics'!$AX$5:$AX$404,0)),""))</f>
        <v/>
      </c>
      <c r="J408" s="24" t="str">
        <f t="array" ref="J408">IF($A408="","",IFERROR(INDEX('04_Property_Economics'!$AI$5:$AI$404,MATCH($A408,'04_Property_Economics'!$AX$5:$AX$404,0)),""))</f>
        <v/>
      </c>
      <c r="K408" s="24" t="str">
        <f t="array" ref="K408">IF($A408="","",IFERROR(INDEX('04_Property_Economics'!$AJ$5:$AJ$404,MATCH($A408,'04_Property_Economics'!$AX$5:$AX$404,0)),""))</f>
        <v/>
      </c>
      <c r="L408" s="24" t="str">
        <f t="array" ref="L408">IF($A408="","",IFERROR(INDEX('04_Property_Economics'!$AF$5:$AF$404,MATCH($A408,'04_Property_Economics'!$AX$5:$AX$404,0)),""))</f>
        <v/>
      </c>
      <c r="M408" s="24" t="str">
        <f t="array" ref="M408">IF($A408="","",IFERROR(INDEX('04_Property_Economics'!$U$5:$U$404,MATCH($A408,'04_Property_Economics'!$AX$5:$AX$404,0)),""))</f>
        <v/>
      </c>
      <c r="N408" s="24" t="str">
        <f t="array" ref="N408">IF($A408="","",IFERROR(INDEX('04_Property_Economics'!$W$5:$W$404,MATCH($A408,'04_Property_Economics'!$AX$5:$AX$404,0)),""))</f>
        <v/>
      </c>
      <c r="O408" s="24" t="str">
        <f t="shared" si="2"/>
        <v/>
      </c>
      <c r="P408" s="24" t="str">
        <f t="array" ref="P408">IF($A408="","",IFERROR(INDEX('04_Property_Economics'!$S$5:$S$404,MATCH($A408,'04_Property_Economics'!$AX$5:$AX$404,0)),""))</f>
        <v/>
      </c>
      <c r="Q408" s="24" t="str">
        <f t="array" ref="Q408">IF($A408="","",IFERROR(INDEX('04_Property_Economics'!$AQ$5:$AQ$404,MATCH($A408,'04_Property_Economics'!$AX$5:$AX$404,0)),""))</f>
        <v/>
      </c>
      <c r="R408" s="27" t="str">
        <f t="array" ref="R408">IF($A408="","",IFERROR(INDEX('04_Property_Economics'!$AR$5:$AR$404,MATCH($A408,'04_Property_Economics'!$AX$5:$AX$404,0)),""))</f>
        <v/>
      </c>
      <c r="S408" s="2" t="str">
        <f t="array" ref="S408">IF($A408="","",IFERROR(INDEX('04_Property_Economics'!$AS$5:$AS$404,MATCH($A408,'04_Property_Economics'!$AX$5:$AX$404,0)),""))</f>
        <v/>
      </c>
      <c r="T408" s="2" t="str">
        <f t="array" ref="T408">IF($A408="","",IFERROR(INDEX('04_Property_Economics'!$AZ$5:$AZ$404,MATCH($A408,'04_Property_Economics'!$AX$5:$AX$404,0)),""))</f>
        <v/>
      </c>
    </row>
    <row r="409" ht="15.75" customHeight="1">
      <c r="A409" s="2" t="str">
        <f t="shared" si="1"/>
        <v/>
      </c>
      <c r="B409" s="2" t="str">
        <f t="array" ref="B409">IF($A409="","",IFERROR(INDEX('04_Property_Economics'!$B$5:$B$404,MATCH($A409,'04_Property_Economics'!$AX$5:$AX$404,0)),""))</f>
        <v/>
      </c>
      <c r="C409" s="2" t="str">
        <f t="array" ref="C409">IF($A409="","",IFERROR(INDEX('04_Property_Economics'!$C$5:$C$404,MATCH($A409,'04_Property_Economics'!$AX$5:$AX$404,0)),""))</f>
        <v/>
      </c>
      <c r="D409" s="24" t="str">
        <f t="array" ref="D409">IF($A409="","",IFERROR(INDEX('04_Property_Economics'!$H$5:$H$404,MATCH($A409,'04_Property_Economics'!$AX$5:$AX$404,0)),""))</f>
        <v/>
      </c>
      <c r="E409" s="25" t="str">
        <f t="array" ref="E409">IF($A409="","",IFERROR(INDEX('04_Property_Economics'!$I$5:$I$404,MATCH($A409,'04_Property_Economics'!$AX$5:$AX$404,0)),""))</f>
        <v/>
      </c>
      <c r="F409" s="25" t="str">
        <f t="array" ref="F409">IF($A409="","",IFERROR(INDEX('04_Property_Economics'!$J$5:$J$404,MATCH($A409,'04_Property_Economics'!$AX$5:$AX$404,0)),""))</f>
        <v/>
      </c>
      <c r="G409" s="26" t="str">
        <f t="array" ref="G409">IF($A409="","",IFERROR(INDEX('04_Property_Economics'!$AC$5:$AC$404,MATCH($A409,'04_Property_Economics'!$AX$5:$AX$404,0)),""))</f>
        <v/>
      </c>
      <c r="H409" s="24" t="str">
        <f t="array" ref="H409">IF($A409="","",IFERROR(INDEX('04_Property_Economics'!$AD$5:$AD$404,MATCH($A409,'04_Property_Economics'!$AX$5:$AX$404,0)),""))</f>
        <v/>
      </c>
      <c r="I409" s="24" t="str">
        <f t="array" ref="I409">IF($A409="","",IFERROR(INDEX('04_Property_Economics'!$AH$5:$AH$404,MATCH($A409,'04_Property_Economics'!$AX$5:$AX$404,0)),""))</f>
        <v/>
      </c>
      <c r="J409" s="24" t="str">
        <f t="array" ref="J409">IF($A409="","",IFERROR(INDEX('04_Property_Economics'!$AI$5:$AI$404,MATCH($A409,'04_Property_Economics'!$AX$5:$AX$404,0)),""))</f>
        <v/>
      </c>
      <c r="K409" s="24" t="str">
        <f t="array" ref="K409">IF($A409="","",IFERROR(INDEX('04_Property_Economics'!$AJ$5:$AJ$404,MATCH($A409,'04_Property_Economics'!$AX$5:$AX$404,0)),""))</f>
        <v/>
      </c>
      <c r="L409" s="24" t="str">
        <f t="array" ref="L409">IF($A409="","",IFERROR(INDEX('04_Property_Economics'!$AF$5:$AF$404,MATCH($A409,'04_Property_Economics'!$AX$5:$AX$404,0)),""))</f>
        <v/>
      </c>
      <c r="M409" s="24" t="str">
        <f t="array" ref="M409">IF($A409="","",IFERROR(INDEX('04_Property_Economics'!$U$5:$U$404,MATCH($A409,'04_Property_Economics'!$AX$5:$AX$404,0)),""))</f>
        <v/>
      </c>
      <c r="N409" s="24" t="str">
        <f t="array" ref="N409">IF($A409="","",IFERROR(INDEX('04_Property_Economics'!$W$5:$W$404,MATCH($A409,'04_Property_Economics'!$AX$5:$AX$404,0)),""))</f>
        <v/>
      </c>
      <c r="O409" s="24" t="str">
        <f t="shared" si="2"/>
        <v/>
      </c>
      <c r="P409" s="24" t="str">
        <f t="array" ref="P409">IF($A409="","",IFERROR(INDEX('04_Property_Economics'!$S$5:$S$404,MATCH($A409,'04_Property_Economics'!$AX$5:$AX$404,0)),""))</f>
        <v/>
      </c>
      <c r="Q409" s="24" t="str">
        <f t="array" ref="Q409">IF($A409="","",IFERROR(INDEX('04_Property_Economics'!$AQ$5:$AQ$404,MATCH($A409,'04_Property_Economics'!$AX$5:$AX$404,0)),""))</f>
        <v/>
      </c>
      <c r="R409" s="27" t="str">
        <f t="array" ref="R409">IF($A409="","",IFERROR(INDEX('04_Property_Economics'!$AR$5:$AR$404,MATCH($A409,'04_Property_Economics'!$AX$5:$AX$404,0)),""))</f>
        <v/>
      </c>
      <c r="S409" s="2" t="str">
        <f t="array" ref="S409">IF($A409="","",IFERROR(INDEX('04_Property_Economics'!$AS$5:$AS$404,MATCH($A409,'04_Property_Economics'!$AX$5:$AX$404,0)),""))</f>
        <v/>
      </c>
      <c r="T409" s="2" t="str">
        <f t="array" ref="T409">IF($A409="","",IFERROR(INDEX('04_Property_Economics'!$AZ$5:$AZ$404,MATCH($A409,'04_Property_Economics'!$AX$5:$AX$404,0)),""))</f>
        <v/>
      </c>
    </row>
    <row r="410" ht="15.75" customHeight="1">
      <c r="A410" s="2" t="str">
        <f t="shared" si="1"/>
        <v/>
      </c>
      <c r="B410" s="2" t="str">
        <f t="array" ref="B410">IF($A410="","",IFERROR(INDEX('04_Property_Economics'!$B$5:$B$404,MATCH($A410,'04_Property_Economics'!$AX$5:$AX$404,0)),""))</f>
        <v/>
      </c>
      <c r="C410" s="2" t="str">
        <f t="array" ref="C410">IF($A410="","",IFERROR(INDEX('04_Property_Economics'!$C$5:$C$404,MATCH($A410,'04_Property_Economics'!$AX$5:$AX$404,0)),""))</f>
        <v/>
      </c>
      <c r="D410" s="24" t="str">
        <f t="array" ref="D410">IF($A410="","",IFERROR(INDEX('04_Property_Economics'!$H$5:$H$404,MATCH($A410,'04_Property_Economics'!$AX$5:$AX$404,0)),""))</f>
        <v/>
      </c>
      <c r="E410" s="25" t="str">
        <f t="array" ref="E410">IF($A410="","",IFERROR(INDEX('04_Property_Economics'!$I$5:$I$404,MATCH($A410,'04_Property_Economics'!$AX$5:$AX$404,0)),""))</f>
        <v/>
      </c>
      <c r="F410" s="25" t="str">
        <f t="array" ref="F410">IF($A410="","",IFERROR(INDEX('04_Property_Economics'!$J$5:$J$404,MATCH($A410,'04_Property_Economics'!$AX$5:$AX$404,0)),""))</f>
        <v/>
      </c>
      <c r="G410" s="26" t="str">
        <f t="array" ref="G410">IF($A410="","",IFERROR(INDEX('04_Property_Economics'!$AC$5:$AC$404,MATCH($A410,'04_Property_Economics'!$AX$5:$AX$404,0)),""))</f>
        <v/>
      </c>
      <c r="H410" s="24" t="str">
        <f t="array" ref="H410">IF($A410="","",IFERROR(INDEX('04_Property_Economics'!$AD$5:$AD$404,MATCH($A410,'04_Property_Economics'!$AX$5:$AX$404,0)),""))</f>
        <v/>
      </c>
      <c r="I410" s="24" t="str">
        <f t="array" ref="I410">IF($A410="","",IFERROR(INDEX('04_Property_Economics'!$AH$5:$AH$404,MATCH($A410,'04_Property_Economics'!$AX$5:$AX$404,0)),""))</f>
        <v/>
      </c>
      <c r="J410" s="24" t="str">
        <f t="array" ref="J410">IF($A410="","",IFERROR(INDEX('04_Property_Economics'!$AI$5:$AI$404,MATCH($A410,'04_Property_Economics'!$AX$5:$AX$404,0)),""))</f>
        <v/>
      </c>
      <c r="K410" s="24" t="str">
        <f t="array" ref="K410">IF($A410="","",IFERROR(INDEX('04_Property_Economics'!$AJ$5:$AJ$404,MATCH($A410,'04_Property_Economics'!$AX$5:$AX$404,0)),""))</f>
        <v/>
      </c>
      <c r="L410" s="24" t="str">
        <f t="array" ref="L410">IF($A410="","",IFERROR(INDEX('04_Property_Economics'!$AF$5:$AF$404,MATCH($A410,'04_Property_Economics'!$AX$5:$AX$404,0)),""))</f>
        <v/>
      </c>
      <c r="M410" s="24" t="str">
        <f t="array" ref="M410">IF($A410="","",IFERROR(INDEX('04_Property_Economics'!$U$5:$U$404,MATCH($A410,'04_Property_Economics'!$AX$5:$AX$404,0)),""))</f>
        <v/>
      </c>
      <c r="N410" s="24" t="str">
        <f t="array" ref="N410">IF($A410="","",IFERROR(INDEX('04_Property_Economics'!$W$5:$W$404,MATCH($A410,'04_Property_Economics'!$AX$5:$AX$404,0)),""))</f>
        <v/>
      </c>
      <c r="O410" s="24" t="str">
        <f t="shared" si="2"/>
        <v/>
      </c>
      <c r="P410" s="24" t="str">
        <f t="array" ref="P410">IF($A410="","",IFERROR(INDEX('04_Property_Economics'!$S$5:$S$404,MATCH($A410,'04_Property_Economics'!$AX$5:$AX$404,0)),""))</f>
        <v/>
      </c>
      <c r="Q410" s="24" t="str">
        <f t="array" ref="Q410">IF($A410="","",IFERROR(INDEX('04_Property_Economics'!$AQ$5:$AQ$404,MATCH($A410,'04_Property_Economics'!$AX$5:$AX$404,0)),""))</f>
        <v/>
      </c>
      <c r="R410" s="27" t="str">
        <f t="array" ref="R410">IF($A410="","",IFERROR(INDEX('04_Property_Economics'!$AR$5:$AR$404,MATCH($A410,'04_Property_Economics'!$AX$5:$AX$404,0)),""))</f>
        <v/>
      </c>
      <c r="S410" s="2" t="str">
        <f t="array" ref="S410">IF($A410="","",IFERROR(INDEX('04_Property_Economics'!$AS$5:$AS$404,MATCH($A410,'04_Property_Economics'!$AX$5:$AX$404,0)),""))</f>
        <v/>
      </c>
      <c r="T410" s="2" t="str">
        <f t="array" ref="T410">IF($A410="","",IFERROR(INDEX('04_Property_Economics'!$AZ$5:$AZ$404,MATCH($A410,'04_Property_Economics'!$AX$5:$AX$404,0)),""))</f>
        <v/>
      </c>
    </row>
    <row r="411" ht="15.75" customHeight="1">
      <c r="A411" s="2" t="str">
        <f t="shared" si="1"/>
        <v/>
      </c>
      <c r="B411" s="2" t="str">
        <f t="array" ref="B411">IF($A411="","",IFERROR(INDEX('04_Property_Economics'!$B$5:$B$404,MATCH($A411,'04_Property_Economics'!$AX$5:$AX$404,0)),""))</f>
        <v/>
      </c>
      <c r="C411" s="2" t="str">
        <f t="array" ref="C411">IF($A411="","",IFERROR(INDEX('04_Property_Economics'!$C$5:$C$404,MATCH($A411,'04_Property_Economics'!$AX$5:$AX$404,0)),""))</f>
        <v/>
      </c>
      <c r="D411" s="24" t="str">
        <f t="array" ref="D411">IF($A411="","",IFERROR(INDEX('04_Property_Economics'!$H$5:$H$404,MATCH($A411,'04_Property_Economics'!$AX$5:$AX$404,0)),""))</f>
        <v/>
      </c>
      <c r="E411" s="25" t="str">
        <f t="array" ref="E411">IF($A411="","",IFERROR(INDEX('04_Property_Economics'!$I$5:$I$404,MATCH($A411,'04_Property_Economics'!$AX$5:$AX$404,0)),""))</f>
        <v/>
      </c>
      <c r="F411" s="25" t="str">
        <f t="array" ref="F411">IF($A411="","",IFERROR(INDEX('04_Property_Economics'!$J$5:$J$404,MATCH($A411,'04_Property_Economics'!$AX$5:$AX$404,0)),""))</f>
        <v/>
      </c>
      <c r="G411" s="26" t="str">
        <f t="array" ref="G411">IF($A411="","",IFERROR(INDEX('04_Property_Economics'!$AC$5:$AC$404,MATCH($A411,'04_Property_Economics'!$AX$5:$AX$404,0)),""))</f>
        <v/>
      </c>
      <c r="H411" s="24" t="str">
        <f t="array" ref="H411">IF($A411="","",IFERROR(INDEX('04_Property_Economics'!$AD$5:$AD$404,MATCH($A411,'04_Property_Economics'!$AX$5:$AX$404,0)),""))</f>
        <v/>
      </c>
      <c r="I411" s="24" t="str">
        <f t="array" ref="I411">IF($A411="","",IFERROR(INDEX('04_Property_Economics'!$AH$5:$AH$404,MATCH($A411,'04_Property_Economics'!$AX$5:$AX$404,0)),""))</f>
        <v/>
      </c>
      <c r="J411" s="24" t="str">
        <f t="array" ref="J411">IF($A411="","",IFERROR(INDEX('04_Property_Economics'!$AI$5:$AI$404,MATCH($A411,'04_Property_Economics'!$AX$5:$AX$404,0)),""))</f>
        <v/>
      </c>
      <c r="K411" s="24" t="str">
        <f t="array" ref="K411">IF($A411="","",IFERROR(INDEX('04_Property_Economics'!$AJ$5:$AJ$404,MATCH($A411,'04_Property_Economics'!$AX$5:$AX$404,0)),""))</f>
        <v/>
      </c>
      <c r="L411" s="24" t="str">
        <f t="array" ref="L411">IF($A411="","",IFERROR(INDEX('04_Property_Economics'!$AF$5:$AF$404,MATCH($A411,'04_Property_Economics'!$AX$5:$AX$404,0)),""))</f>
        <v/>
      </c>
      <c r="M411" s="24" t="str">
        <f t="array" ref="M411">IF($A411="","",IFERROR(INDEX('04_Property_Economics'!$U$5:$U$404,MATCH($A411,'04_Property_Economics'!$AX$5:$AX$404,0)),""))</f>
        <v/>
      </c>
      <c r="N411" s="24" t="str">
        <f t="array" ref="N411">IF($A411="","",IFERROR(INDEX('04_Property_Economics'!$W$5:$W$404,MATCH($A411,'04_Property_Economics'!$AX$5:$AX$404,0)),""))</f>
        <v/>
      </c>
      <c r="O411" s="24" t="str">
        <f t="shared" si="2"/>
        <v/>
      </c>
      <c r="P411" s="24" t="str">
        <f t="array" ref="P411">IF($A411="","",IFERROR(INDEX('04_Property_Economics'!$S$5:$S$404,MATCH($A411,'04_Property_Economics'!$AX$5:$AX$404,0)),""))</f>
        <v/>
      </c>
      <c r="Q411" s="24" t="str">
        <f t="array" ref="Q411">IF($A411="","",IFERROR(INDEX('04_Property_Economics'!$AQ$5:$AQ$404,MATCH($A411,'04_Property_Economics'!$AX$5:$AX$404,0)),""))</f>
        <v/>
      </c>
      <c r="R411" s="27" t="str">
        <f t="array" ref="R411">IF($A411="","",IFERROR(INDEX('04_Property_Economics'!$AR$5:$AR$404,MATCH($A411,'04_Property_Economics'!$AX$5:$AX$404,0)),""))</f>
        <v/>
      </c>
      <c r="S411" s="2" t="str">
        <f t="array" ref="S411">IF($A411="","",IFERROR(INDEX('04_Property_Economics'!$AS$5:$AS$404,MATCH($A411,'04_Property_Economics'!$AX$5:$AX$404,0)),""))</f>
        <v/>
      </c>
      <c r="T411" s="2" t="str">
        <f t="array" ref="T411">IF($A411="","",IFERROR(INDEX('04_Property_Economics'!$AZ$5:$AZ$404,MATCH($A411,'04_Property_Economics'!$AX$5:$AX$404,0)),""))</f>
        <v/>
      </c>
    </row>
    <row r="412" ht="15.75" customHeight="1">
      <c r="A412" s="2" t="str">
        <f t="shared" si="1"/>
        <v/>
      </c>
      <c r="B412" s="2" t="str">
        <f t="array" ref="B412">IF($A412="","",IFERROR(INDEX('04_Property_Economics'!$B$5:$B$404,MATCH($A412,'04_Property_Economics'!$AX$5:$AX$404,0)),""))</f>
        <v/>
      </c>
      <c r="C412" s="2" t="str">
        <f t="array" ref="C412">IF($A412="","",IFERROR(INDEX('04_Property_Economics'!$C$5:$C$404,MATCH($A412,'04_Property_Economics'!$AX$5:$AX$404,0)),""))</f>
        <v/>
      </c>
      <c r="D412" s="24" t="str">
        <f t="array" ref="D412">IF($A412="","",IFERROR(INDEX('04_Property_Economics'!$H$5:$H$404,MATCH($A412,'04_Property_Economics'!$AX$5:$AX$404,0)),""))</f>
        <v/>
      </c>
      <c r="E412" s="25" t="str">
        <f t="array" ref="E412">IF($A412="","",IFERROR(INDEX('04_Property_Economics'!$I$5:$I$404,MATCH($A412,'04_Property_Economics'!$AX$5:$AX$404,0)),""))</f>
        <v/>
      </c>
      <c r="F412" s="25" t="str">
        <f t="array" ref="F412">IF($A412="","",IFERROR(INDEX('04_Property_Economics'!$J$5:$J$404,MATCH($A412,'04_Property_Economics'!$AX$5:$AX$404,0)),""))</f>
        <v/>
      </c>
      <c r="G412" s="26" t="str">
        <f t="array" ref="G412">IF($A412="","",IFERROR(INDEX('04_Property_Economics'!$AC$5:$AC$404,MATCH($A412,'04_Property_Economics'!$AX$5:$AX$404,0)),""))</f>
        <v/>
      </c>
      <c r="H412" s="24" t="str">
        <f t="array" ref="H412">IF($A412="","",IFERROR(INDEX('04_Property_Economics'!$AD$5:$AD$404,MATCH($A412,'04_Property_Economics'!$AX$5:$AX$404,0)),""))</f>
        <v/>
      </c>
      <c r="I412" s="24" t="str">
        <f t="array" ref="I412">IF($A412="","",IFERROR(INDEX('04_Property_Economics'!$AH$5:$AH$404,MATCH($A412,'04_Property_Economics'!$AX$5:$AX$404,0)),""))</f>
        <v/>
      </c>
      <c r="J412" s="24" t="str">
        <f t="array" ref="J412">IF($A412="","",IFERROR(INDEX('04_Property_Economics'!$AI$5:$AI$404,MATCH($A412,'04_Property_Economics'!$AX$5:$AX$404,0)),""))</f>
        <v/>
      </c>
      <c r="K412" s="24" t="str">
        <f t="array" ref="K412">IF($A412="","",IFERROR(INDEX('04_Property_Economics'!$AJ$5:$AJ$404,MATCH($A412,'04_Property_Economics'!$AX$5:$AX$404,0)),""))</f>
        <v/>
      </c>
      <c r="L412" s="24" t="str">
        <f t="array" ref="L412">IF($A412="","",IFERROR(INDEX('04_Property_Economics'!$AF$5:$AF$404,MATCH($A412,'04_Property_Economics'!$AX$5:$AX$404,0)),""))</f>
        <v/>
      </c>
      <c r="M412" s="24" t="str">
        <f t="array" ref="M412">IF($A412="","",IFERROR(INDEX('04_Property_Economics'!$U$5:$U$404,MATCH($A412,'04_Property_Economics'!$AX$5:$AX$404,0)),""))</f>
        <v/>
      </c>
      <c r="N412" s="24" t="str">
        <f t="array" ref="N412">IF($A412="","",IFERROR(INDEX('04_Property_Economics'!$W$5:$W$404,MATCH($A412,'04_Property_Economics'!$AX$5:$AX$404,0)),""))</f>
        <v/>
      </c>
      <c r="O412" s="24" t="str">
        <f t="shared" si="2"/>
        <v/>
      </c>
      <c r="P412" s="24" t="str">
        <f t="array" ref="P412">IF($A412="","",IFERROR(INDEX('04_Property_Economics'!$S$5:$S$404,MATCH($A412,'04_Property_Economics'!$AX$5:$AX$404,0)),""))</f>
        <v/>
      </c>
      <c r="Q412" s="24" t="str">
        <f t="array" ref="Q412">IF($A412="","",IFERROR(INDEX('04_Property_Economics'!$AQ$5:$AQ$404,MATCH($A412,'04_Property_Economics'!$AX$5:$AX$404,0)),""))</f>
        <v/>
      </c>
      <c r="R412" s="27" t="str">
        <f t="array" ref="R412">IF($A412="","",IFERROR(INDEX('04_Property_Economics'!$AR$5:$AR$404,MATCH($A412,'04_Property_Economics'!$AX$5:$AX$404,0)),""))</f>
        <v/>
      </c>
      <c r="S412" s="2" t="str">
        <f t="array" ref="S412">IF($A412="","",IFERROR(INDEX('04_Property_Economics'!$AS$5:$AS$404,MATCH($A412,'04_Property_Economics'!$AX$5:$AX$404,0)),""))</f>
        <v/>
      </c>
      <c r="T412" s="2" t="str">
        <f t="array" ref="T412">IF($A412="","",IFERROR(INDEX('04_Property_Economics'!$AZ$5:$AZ$404,MATCH($A412,'04_Property_Economics'!$AX$5:$AX$404,0)),""))</f>
        <v/>
      </c>
    </row>
    <row r="413" ht="15.75" customHeight="1">
      <c r="A413" s="2" t="str">
        <f t="shared" si="1"/>
        <v/>
      </c>
      <c r="B413" s="2" t="str">
        <f t="array" ref="B413">IF($A413="","",IFERROR(INDEX('04_Property_Economics'!$B$5:$B$404,MATCH($A413,'04_Property_Economics'!$AX$5:$AX$404,0)),""))</f>
        <v/>
      </c>
      <c r="C413" s="2" t="str">
        <f t="array" ref="C413">IF($A413="","",IFERROR(INDEX('04_Property_Economics'!$C$5:$C$404,MATCH($A413,'04_Property_Economics'!$AX$5:$AX$404,0)),""))</f>
        <v/>
      </c>
      <c r="D413" s="24" t="str">
        <f t="array" ref="D413">IF($A413="","",IFERROR(INDEX('04_Property_Economics'!$H$5:$H$404,MATCH($A413,'04_Property_Economics'!$AX$5:$AX$404,0)),""))</f>
        <v/>
      </c>
      <c r="E413" s="25" t="str">
        <f t="array" ref="E413">IF($A413="","",IFERROR(INDEX('04_Property_Economics'!$I$5:$I$404,MATCH($A413,'04_Property_Economics'!$AX$5:$AX$404,0)),""))</f>
        <v/>
      </c>
      <c r="F413" s="25" t="str">
        <f t="array" ref="F413">IF($A413="","",IFERROR(INDEX('04_Property_Economics'!$J$5:$J$404,MATCH($A413,'04_Property_Economics'!$AX$5:$AX$404,0)),""))</f>
        <v/>
      </c>
      <c r="G413" s="26" t="str">
        <f t="array" ref="G413">IF($A413="","",IFERROR(INDEX('04_Property_Economics'!$AC$5:$AC$404,MATCH($A413,'04_Property_Economics'!$AX$5:$AX$404,0)),""))</f>
        <v/>
      </c>
      <c r="H413" s="24" t="str">
        <f t="array" ref="H413">IF($A413="","",IFERROR(INDEX('04_Property_Economics'!$AD$5:$AD$404,MATCH($A413,'04_Property_Economics'!$AX$5:$AX$404,0)),""))</f>
        <v/>
      </c>
      <c r="I413" s="24" t="str">
        <f t="array" ref="I413">IF($A413="","",IFERROR(INDEX('04_Property_Economics'!$AH$5:$AH$404,MATCH($A413,'04_Property_Economics'!$AX$5:$AX$404,0)),""))</f>
        <v/>
      </c>
      <c r="J413" s="24" t="str">
        <f t="array" ref="J413">IF($A413="","",IFERROR(INDEX('04_Property_Economics'!$AI$5:$AI$404,MATCH($A413,'04_Property_Economics'!$AX$5:$AX$404,0)),""))</f>
        <v/>
      </c>
      <c r="K413" s="24" t="str">
        <f t="array" ref="K413">IF($A413="","",IFERROR(INDEX('04_Property_Economics'!$AJ$5:$AJ$404,MATCH($A413,'04_Property_Economics'!$AX$5:$AX$404,0)),""))</f>
        <v/>
      </c>
      <c r="L413" s="24" t="str">
        <f t="array" ref="L413">IF($A413="","",IFERROR(INDEX('04_Property_Economics'!$AF$5:$AF$404,MATCH($A413,'04_Property_Economics'!$AX$5:$AX$404,0)),""))</f>
        <v/>
      </c>
      <c r="M413" s="24" t="str">
        <f t="array" ref="M413">IF($A413="","",IFERROR(INDEX('04_Property_Economics'!$U$5:$U$404,MATCH($A413,'04_Property_Economics'!$AX$5:$AX$404,0)),""))</f>
        <v/>
      </c>
      <c r="N413" s="24" t="str">
        <f t="array" ref="N413">IF($A413="","",IFERROR(INDEX('04_Property_Economics'!$W$5:$W$404,MATCH($A413,'04_Property_Economics'!$AX$5:$AX$404,0)),""))</f>
        <v/>
      </c>
      <c r="O413" s="24" t="str">
        <f t="shared" si="2"/>
        <v/>
      </c>
      <c r="P413" s="24" t="str">
        <f t="array" ref="P413">IF($A413="","",IFERROR(INDEX('04_Property_Economics'!$S$5:$S$404,MATCH($A413,'04_Property_Economics'!$AX$5:$AX$404,0)),""))</f>
        <v/>
      </c>
      <c r="Q413" s="24" t="str">
        <f t="array" ref="Q413">IF($A413="","",IFERROR(INDEX('04_Property_Economics'!$AQ$5:$AQ$404,MATCH($A413,'04_Property_Economics'!$AX$5:$AX$404,0)),""))</f>
        <v/>
      </c>
      <c r="R413" s="27" t="str">
        <f t="array" ref="R413">IF($A413="","",IFERROR(INDEX('04_Property_Economics'!$AR$5:$AR$404,MATCH($A413,'04_Property_Economics'!$AX$5:$AX$404,0)),""))</f>
        <v/>
      </c>
      <c r="S413" s="2" t="str">
        <f t="array" ref="S413">IF($A413="","",IFERROR(INDEX('04_Property_Economics'!$AS$5:$AS$404,MATCH($A413,'04_Property_Economics'!$AX$5:$AX$404,0)),""))</f>
        <v/>
      </c>
      <c r="T413" s="2" t="str">
        <f t="array" ref="T413">IF($A413="","",IFERROR(INDEX('04_Property_Economics'!$AZ$5:$AZ$404,MATCH($A413,'04_Property_Economics'!$AX$5:$AX$404,0)),""))</f>
        <v/>
      </c>
    </row>
    <row r="414" ht="15.75" customHeight="1">
      <c r="A414" s="2" t="str">
        <f t="shared" si="1"/>
        <v/>
      </c>
      <c r="B414" s="2" t="str">
        <f t="array" ref="B414">IF($A414="","",IFERROR(INDEX('04_Property_Economics'!$B$5:$B$404,MATCH($A414,'04_Property_Economics'!$AX$5:$AX$404,0)),""))</f>
        <v/>
      </c>
      <c r="C414" s="2" t="str">
        <f t="array" ref="C414">IF($A414="","",IFERROR(INDEX('04_Property_Economics'!$C$5:$C$404,MATCH($A414,'04_Property_Economics'!$AX$5:$AX$404,0)),""))</f>
        <v/>
      </c>
      <c r="D414" s="24" t="str">
        <f t="array" ref="D414">IF($A414="","",IFERROR(INDEX('04_Property_Economics'!$H$5:$H$404,MATCH($A414,'04_Property_Economics'!$AX$5:$AX$404,0)),""))</f>
        <v/>
      </c>
      <c r="E414" s="25" t="str">
        <f t="array" ref="E414">IF($A414="","",IFERROR(INDEX('04_Property_Economics'!$I$5:$I$404,MATCH($A414,'04_Property_Economics'!$AX$5:$AX$404,0)),""))</f>
        <v/>
      </c>
      <c r="F414" s="25" t="str">
        <f t="array" ref="F414">IF($A414="","",IFERROR(INDEX('04_Property_Economics'!$J$5:$J$404,MATCH($A414,'04_Property_Economics'!$AX$5:$AX$404,0)),""))</f>
        <v/>
      </c>
      <c r="G414" s="26" t="str">
        <f t="array" ref="G414">IF($A414="","",IFERROR(INDEX('04_Property_Economics'!$AC$5:$AC$404,MATCH($A414,'04_Property_Economics'!$AX$5:$AX$404,0)),""))</f>
        <v/>
      </c>
      <c r="H414" s="24" t="str">
        <f t="array" ref="H414">IF($A414="","",IFERROR(INDEX('04_Property_Economics'!$AD$5:$AD$404,MATCH($A414,'04_Property_Economics'!$AX$5:$AX$404,0)),""))</f>
        <v/>
      </c>
      <c r="I414" s="24" t="str">
        <f t="array" ref="I414">IF($A414="","",IFERROR(INDEX('04_Property_Economics'!$AH$5:$AH$404,MATCH($A414,'04_Property_Economics'!$AX$5:$AX$404,0)),""))</f>
        <v/>
      </c>
      <c r="J414" s="24" t="str">
        <f t="array" ref="J414">IF($A414="","",IFERROR(INDEX('04_Property_Economics'!$AI$5:$AI$404,MATCH($A414,'04_Property_Economics'!$AX$5:$AX$404,0)),""))</f>
        <v/>
      </c>
      <c r="K414" s="24" t="str">
        <f t="array" ref="K414">IF($A414="","",IFERROR(INDEX('04_Property_Economics'!$AJ$5:$AJ$404,MATCH($A414,'04_Property_Economics'!$AX$5:$AX$404,0)),""))</f>
        <v/>
      </c>
      <c r="L414" s="24" t="str">
        <f t="array" ref="L414">IF($A414="","",IFERROR(INDEX('04_Property_Economics'!$AF$5:$AF$404,MATCH($A414,'04_Property_Economics'!$AX$5:$AX$404,0)),""))</f>
        <v/>
      </c>
      <c r="M414" s="24" t="str">
        <f t="array" ref="M414">IF($A414="","",IFERROR(INDEX('04_Property_Economics'!$U$5:$U$404,MATCH($A414,'04_Property_Economics'!$AX$5:$AX$404,0)),""))</f>
        <v/>
      </c>
      <c r="N414" s="24" t="str">
        <f t="array" ref="N414">IF($A414="","",IFERROR(INDEX('04_Property_Economics'!$W$5:$W$404,MATCH($A414,'04_Property_Economics'!$AX$5:$AX$404,0)),""))</f>
        <v/>
      </c>
      <c r="O414" s="24" t="str">
        <f t="shared" si="2"/>
        <v/>
      </c>
      <c r="P414" s="24" t="str">
        <f t="array" ref="P414">IF($A414="","",IFERROR(INDEX('04_Property_Economics'!$S$5:$S$404,MATCH($A414,'04_Property_Economics'!$AX$5:$AX$404,0)),""))</f>
        <v/>
      </c>
      <c r="Q414" s="24" t="str">
        <f t="array" ref="Q414">IF($A414="","",IFERROR(INDEX('04_Property_Economics'!$AQ$5:$AQ$404,MATCH($A414,'04_Property_Economics'!$AX$5:$AX$404,0)),""))</f>
        <v/>
      </c>
      <c r="R414" s="27" t="str">
        <f t="array" ref="R414">IF($A414="","",IFERROR(INDEX('04_Property_Economics'!$AR$5:$AR$404,MATCH($A414,'04_Property_Economics'!$AX$5:$AX$404,0)),""))</f>
        <v/>
      </c>
      <c r="S414" s="2" t="str">
        <f t="array" ref="S414">IF($A414="","",IFERROR(INDEX('04_Property_Economics'!$AS$5:$AS$404,MATCH($A414,'04_Property_Economics'!$AX$5:$AX$404,0)),""))</f>
        <v/>
      </c>
      <c r="T414" s="2" t="str">
        <f t="array" ref="T414">IF($A414="","",IFERROR(INDEX('04_Property_Economics'!$AZ$5:$AZ$404,MATCH($A414,'04_Property_Economics'!$AX$5:$AX$404,0)),""))</f>
        <v/>
      </c>
    </row>
    <row r="415" ht="15.75" customHeight="1">
      <c r="A415" s="2" t="str">
        <f t="shared" si="1"/>
        <v/>
      </c>
      <c r="B415" s="2" t="str">
        <f t="array" ref="B415">IF($A415="","",IFERROR(INDEX('04_Property_Economics'!$B$5:$B$404,MATCH($A415,'04_Property_Economics'!$AX$5:$AX$404,0)),""))</f>
        <v/>
      </c>
      <c r="C415" s="2" t="str">
        <f t="array" ref="C415">IF($A415="","",IFERROR(INDEX('04_Property_Economics'!$C$5:$C$404,MATCH($A415,'04_Property_Economics'!$AX$5:$AX$404,0)),""))</f>
        <v/>
      </c>
      <c r="D415" s="24" t="str">
        <f t="array" ref="D415">IF($A415="","",IFERROR(INDEX('04_Property_Economics'!$H$5:$H$404,MATCH($A415,'04_Property_Economics'!$AX$5:$AX$404,0)),""))</f>
        <v/>
      </c>
      <c r="E415" s="25" t="str">
        <f t="array" ref="E415">IF($A415="","",IFERROR(INDEX('04_Property_Economics'!$I$5:$I$404,MATCH($A415,'04_Property_Economics'!$AX$5:$AX$404,0)),""))</f>
        <v/>
      </c>
      <c r="F415" s="25" t="str">
        <f t="array" ref="F415">IF($A415="","",IFERROR(INDEX('04_Property_Economics'!$J$5:$J$404,MATCH($A415,'04_Property_Economics'!$AX$5:$AX$404,0)),""))</f>
        <v/>
      </c>
      <c r="G415" s="26" t="str">
        <f t="array" ref="G415">IF($A415="","",IFERROR(INDEX('04_Property_Economics'!$AC$5:$AC$404,MATCH($A415,'04_Property_Economics'!$AX$5:$AX$404,0)),""))</f>
        <v/>
      </c>
      <c r="H415" s="24" t="str">
        <f t="array" ref="H415">IF($A415="","",IFERROR(INDEX('04_Property_Economics'!$AD$5:$AD$404,MATCH($A415,'04_Property_Economics'!$AX$5:$AX$404,0)),""))</f>
        <v/>
      </c>
      <c r="I415" s="24" t="str">
        <f t="array" ref="I415">IF($A415="","",IFERROR(INDEX('04_Property_Economics'!$AH$5:$AH$404,MATCH($A415,'04_Property_Economics'!$AX$5:$AX$404,0)),""))</f>
        <v/>
      </c>
      <c r="J415" s="24" t="str">
        <f t="array" ref="J415">IF($A415="","",IFERROR(INDEX('04_Property_Economics'!$AI$5:$AI$404,MATCH($A415,'04_Property_Economics'!$AX$5:$AX$404,0)),""))</f>
        <v/>
      </c>
      <c r="K415" s="24" t="str">
        <f t="array" ref="K415">IF($A415="","",IFERROR(INDEX('04_Property_Economics'!$AJ$5:$AJ$404,MATCH($A415,'04_Property_Economics'!$AX$5:$AX$404,0)),""))</f>
        <v/>
      </c>
      <c r="L415" s="24" t="str">
        <f t="array" ref="L415">IF($A415="","",IFERROR(INDEX('04_Property_Economics'!$AF$5:$AF$404,MATCH($A415,'04_Property_Economics'!$AX$5:$AX$404,0)),""))</f>
        <v/>
      </c>
      <c r="M415" s="24" t="str">
        <f t="array" ref="M415">IF($A415="","",IFERROR(INDEX('04_Property_Economics'!$U$5:$U$404,MATCH($A415,'04_Property_Economics'!$AX$5:$AX$404,0)),""))</f>
        <v/>
      </c>
      <c r="N415" s="24" t="str">
        <f t="array" ref="N415">IF($A415="","",IFERROR(INDEX('04_Property_Economics'!$W$5:$W$404,MATCH($A415,'04_Property_Economics'!$AX$5:$AX$404,0)),""))</f>
        <v/>
      </c>
      <c r="O415" s="24" t="str">
        <f t="shared" si="2"/>
        <v/>
      </c>
      <c r="P415" s="24" t="str">
        <f t="array" ref="P415">IF($A415="","",IFERROR(INDEX('04_Property_Economics'!$S$5:$S$404,MATCH($A415,'04_Property_Economics'!$AX$5:$AX$404,0)),""))</f>
        <v/>
      </c>
      <c r="Q415" s="24" t="str">
        <f t="array" ref="Q415">IF($A415="","",IFERROR(INDEX('04_Property_Economics'!$AQ$5:$AQ$404,MATCH($A415,'04_Property_Economics'!$AX$5:$AX$404,0)),""))</f>
        <v/>
      </c>
      <c r="R415" s="27" t="str">
        <f t="array" ref="R415">IF($A415="","",IFERROR(INDEX('04_Property_Economics'!$AR$5:$AR$404,MATCH($A415,'04_Property_Economics'!$AX$5:$AX$404,0)),""))</f>
        <v/>
      </c>
      <c r="S415" s="2" t="str">
        <f t="array" ref="S415">IF($A415="","",IFERROR(INDEX('04_Property_Economics'!$AS$5:$AS$404,MATCH($A415,'04_Property_Economics'!$AX$5:$AX$404,0)),""))</f>
        <v/>
      </c>
      <c r="T415" s="2" t="str">
        <f t="array" ref="T415">IF($A415="","",IFERROR(INDEX('04_Property_Economics'!$AZ$5:$AZ$404,MATCH($A415,'04_Property_Economics'!$AX$5:$AX$404,0)),""))</f>
        <v/>
      </c>
    </row>
    <row r="416" ht="15.75" customHeight="1">
      <c r="A416" s="2" t="str">
        <f t="shared" si="1"/>
        <v/>
      </c>
      <c r="B416" s="2" t="str">
        <f t="array" ref="B416">IF($A416="","",IFERROR(INDEX('04_Property_Economics'!$B$5:$B$404,MATCH($A416,'04_Property_Economics'!$AX$5:$AX$404,0)),""))</f>
        <v/>
      </c>
      <c r="C416" s="2" t="str">
        <f t="array" ref="C416">IF($A416="","",IFERROR(INDEX('04_Property_Economics'!$C$5:$C$404,MATCH($A416,'04_Property_Economics'!$AX$5:$AX$404,0)),""))</f>
        <v/>
      </c>
      <c r="D416" s="24" t="str">
        <f t="array" ref="D416">IF($A416="","",IFERROR(INDEX('04_Property_Economics'!$H$5:$H$404,MATCH($A416,'04_Property_Economics'!$AX$5:$AX$404,0)),""))</f>
        <v/>
      </c>
      <c r="E416" s="25" t="str">
        <f t="array" ref="E416">IF($A416="","",IFERROR(INDEX('04_Property_Economics'!$I$5:$I$404,MATCH($A416,'04_Property_Economics'!$AX$5:$AX$404,0)),""))</f>
        <v/>
      </c>
      <c r="F416" s="25" t="str">
        <f t="array" ref="F416">IF($A416="","",IFERROR(INDEX('04_Property_Economics'!$J$5:$J$404,MATCH($A416,'04_Property_Economics'!$AX$5:$AX$404,0)),""))</f>
        <v/>
      </c>
      <c r="G416" s="26" t="str">
        <f t="array" ref="G416">IF($A416="","",IFERROR(INDEX('04_Property_Economics'!$AC$5:$AC$404,MATCH($A416,'04_Property_Economics'!$AX$5:$AX$404,0)),""))</f>
        <v/>
      </c>
      <c r="H416" s="24" t="str">
        <f t="array" ref="H416">IF($A416="","",IFERROR(INDEX('04_Property_Economics'!$AD$5:$AD$404,MATCH($A416,'04_Property_Economics'!$AX$5:$AX$404,0)),""))</f>
        <v/>
      </c>
      <c r="I416" s="24" t="str">
        <f t="array" ref="I416">IF($A416="","",IFERROR(INDEX('04_Property_Economics'!$AH$5:$AH$404,MATCH($A416,'04_Property_Economics'!$AX$5:$AX$404,0)),""))</f>
        <v/>
      </c>
      <c r="J416" s="24" t="str">
        <f t="array" ref="J416">IF($A416="","",IFERROR(INDEX('04_Property_Economics'!$AI$5:$AI$404,MATCH($A416,'04_Property_Economics'!$AX$5:$AX$404,0)),""))</f>
        <v/>
      </c>
      <c r="K416" s="24" t="str">
        <f t="array" ref="K416">IF($A416="","",IFERROR(INDEX('04_Property_Economics'!$AJ$5:$AJ$404,MATCH($A416,'04_Property_Economics'!$AX$5:$AX$404,0)),""))</f>
        <v/>
      </c>
      <c r="L416" s="24" t="str">
        <f t="array" ref="L416">IF($A416="","",IFERROR(INDEX('04_Property_Economics'!$AF$5:$AF$404,MATCH($A416,'04_Property_Economics'!$AX$5:$AX$404,0)),""))</f>
        <v/>
      </c>
      <c r="M416" s="24" t="str">
        <f t="array" ref="M416">IF($A416="","",IFERROR(INDEX('04_Property_Economics'!$U$5:$U$404,MATCH($A416,'04_Property_Economics'!$AX$5:$AX$404,0)),""))</f>
        <v/>
      </c>
      <c r="N416" s="24" t="str">
        <f t="array" ref="N416">IF($A416="","",IFERROR(INDEX('04_Property_Economics'!$W$5:$W$404,MATCH($A416,'04_Property_Economics'!$AX$5:$AX$404,0)),""))</f>
        <v/>
      </c>
      <c r="O416" s="24" t="str">
        <f t="shared" si="2"/>
        <v/>
      </c>
      <c r="P416" s="24" t="str">
        <f t="array" ref="P416">IF($A416="","",IFERROR(INDEX('04_Property_Economics'!$S$5:$S$404,MATCH($A416,'04_Property_Economics'!$AX$5:$AX$404,0)),""))</f>
        <v/>
      </c>
      <c r="Q416" s="24" t="str">
        <f t="array" ref="Q416">IF($A416="","",IFERROR(INDEX('04_Property_Economics'!$AQ$5:$AQ$404,MATCH($A416,'04_Property_Economics'!$AX$5:$AX$404,0)),""))</f>
        <v/>
      </c>
      <c r="R416" s="27" t="str">
        <f t="array" ref="R416">IF($A416="","",IFERROR(INDEX('04_Property_Economics'!$AR$5:$AR$404,MATCH($A416,'04_Property_Economics'!$AX$5:$AX$404,0)),""))</f>
        <v/>
      </c>
      <c r="S416" s="2" t="str">
        <f t="array" ref="S416">IF($A416="","",IFERROR(INDEX('04_Property_Economics'!$AS$5:$AS$404,MATCH($A416,'04_Property_Economics'!$AX$5:$AX$404,0)),""))</f>
        <v/>
      </c>
      <c r="T416" s="2" t="str">
        <f t="array" ref="T416">IF($A416="","",IFERROR(INDEX('04_Property_Economics'!$AZ$5:$AZ$404,MATCH($A416,'04_Property_Economics'!$AX$5:$AX$404,0)),""))</f>
        <v/>
      </c>
    </row>
    <row r="417" ht="15.75" customHeight="1">
      <c r="A417" s="2" t="str">
        <f t="shared" si="1"/>
        <v/>
      </c>
      <c r="B417" s="2" t="str">
        <f t="array" ref="B417">IF($A417="","",IFERROR(INDEX('04_Property_Economics'!$B$5:$B$404,MATCH($A417,'04_Property_Economics'!$AX$5:$AX$404,0)),""))</f>
        <v/>
      </c>
      <c r="C417" s="2" t="str">
        <f t="array" ref="C417">IF($A417="","",IFERROR(INDEX('04_Property_Economics'!$C$5:$C$404,MATCH($A417,'04_Property_Economics'!$AX$5:$AX$404,0)),""))</f>
        <v/>
      </c>
      <c r="D417" s="24" t="str">
        <f t="array" ref="D417">IF($A417="","",IFERROR(INDEX('04_Property_Economics'!$H$5:$H$404,MATCH($A417,'04_Property_Economics'!$AX$5:$AX$404,0)),""))</f>
        <v/>
      </c>
      <c r="E417" s="25" t="str">
        <f t="array" ref="E417">IF($A417="","",IFERROR(INDEX('04_Property_Economics'!$I$5:$I$404,MATCH($A417,'04_Property_Economics'!$AX$5:$AX$404,0)),""))</f>
        <v/>
      </c>
      <c r="F417" s="25" t="str">
        <f t="array" ref="F417">IF($A417="","",IFERROR(INDEX('04_Property_Economics'!$J$5:$J$404,MATCH($A417,'04_Property_Economics'!$AX$5:$AX$404,0)),""))</f>
        <v/>
      </c>
      <c r="G417" s="26" t="str">
        <f t="array" ref="G417">IF($A417="","",IFERROR(INDEX('04_Property_Economics'!$AC$5:$AC$404,MATCH($A417,'04_Property_Economics'!$AX$5:$AX$404,0)),""))</f>
        <v/>
      </c>
      <c r="H417" s="24" t="str">
        <f t="array" ref="H417">IF($A417="","",IFERROR(INDEX('04_Property_Economics'!$AD$5:$AD$404,MATCH($A417,'04_Property_Economics'!$AX$5:$AX$404,0)),""))</f>
        <v/>
      </c>
      <c r="I417" s="24" t="str">
        <f t="array" ref="I417">IF($A417="","",IFERROR(INDEX('04_Property_Economics'!$AH$5:$AH$404,MATCH($A417,'04_Property_Economics'!$AX$5:$AX$404,0)),""))</f>
        <v/>
      </c>
      <c r="J417" s="24" t="str">
        <f t="array" ref="J417">IF($A417="","",IFERROR(INDEX('04_Property_Economics'!$AI$5:$AI$404,MATCH($A417,'04_Property_Economics'!$AX$5:$AX$404,0)),""))</f>
        <v/>
      </c>
      <c r="K417" s="24" t="str">
        <f t="array" ref="K417">IF($A417="","",IFERROR(INDEX('04_Property_Economics'!$AJ$5:$AJ$404,MATCH($A417,'04_Property_Economics'!$AX$5:$AX$404,0)),""))</f>
        <v/>
      </c>
      <c r="L417" s="24" t="str">
        <f t="array" ref="L417">IF($A417="","",IFERROR(INDEX('04_Property_Economics'!$AF$5:$AF$404,MATCH($A417,'04_Property_Economics'!$AX$5:$AX$404,0)),""))</f>
        <v/>
      </c>
      <c r="M417" s="24" t="str">
        <f t="array" ref="M417">IF($A417="","",IFERROR(INDEX('04_Property_Economics'!$U$5:$U$404,MATCH($A417,'04_Property_Economics'!$AX$5:$AX$404,0)),""))</f>
        <v/>
      </c>
      <c r="N417" s="24" t="str">
        <f t="array" ref="N417">IF($A417="","",IFERROR(INDEX('04_Property_Economics'!$W$5:$W$404,MATCH($A417,'04_Property_Economics'!$AX$5:$AX$404,0)),""))</f>
        <v/>
      </c>
      <c r="O417" s="24" t="str">
        <f t="shared" si="2"/>
        <v/>
      </c>
      <c r="P417" s="24" t="str">
        <f t="array" ref="P417">IF($A417="","",IFERROR(INDEX('04_Property_Economics'!$S$5:$S$404,MATCH($A417,'04_Property_Economics'!$AX$5:$AX$404,0)),""))</f>
        <v/>
      </c>
      <c r="Q417" s="24" t="str">
        <f t="array" ref="Q417">IF($A417="","",IFERROR(INDEX('04_Property_Economics'!$AQ$5:$AQ$404,MATCH($A417,'04_Property_Economics'!$AX$5:$AX$404,0)),""))</f>
        <v/>
      </c>
      <c r="R417" s="27" t="str">
        <f t="array" ref="R417">IF($A417="","",IFERROR(INDEX('04_Property_Economics'!$AR$5:$AR$404,MATCH($A417,'04_Property_Economics'!$AX$5:$AX$404,0)),""))</f>
        <v/>
      </c>
      <c r="S417" s="2" t="str">
        <f t="array" ref="S417">IF($A417="","",IFERROR(INDEX('04_Property_Economics'!$AS$5:$AS$404,MATCH($A417,'04_Property_Economics'!$AX$5:$AX$404,0)),""))</f>
        <v/>
      </c>
      <c r="T417" s="2" t="str">
        <f t="array" ref="T417">IF($A417="","",IFERROR(INDEX('04_Property_Economics'!$AZ$5:$AZ$404,MATCH($A417,'04_Property_Economics'!$AX$5:$AX$404,0)),""))</f>
        <v/>
      </c>
    </row>
    <row r="418" ht="15.75" customHeight="1">
      <c r="A418" s="2" t="str">
        <f t="shared" si="1"/>
        <v/>
      </c>
      <c r="B418" s="2" t="str">
        <f t="array" ref="B418">IF($A418="","",IFERROR(INDEX('04_Property_Economics'!$B$5:$B$404,MATCH($A418,'04_Property_Economics'!$AX$5:$AX$404,0)),""))</f>
        <v/>
      </c>
      <c r="C418" s="2" t="str">
        <f t="array" ref="C418">IF($A418="","",IFERROR(INDEX('04_Property_Economics'!$C$5:$C$404,MATCH($A418,'04_Property_Economics'!$AX$5:$AX$404,0)),""))</f>
        <v/>
      </c>
      <c r="D418" s="24" t="str">
        <f t="array" ref="D418">IF($A418="","",IFERROR(INDEX('04_Property_Economics'!$H$5:$H$404,MATCH($A418,'04_Property_Economics'!$AX$5:$AX$404,0)),""))</f>
        <v/>
      </c>
      <c r="E418" s="25" t="str">
        <f t="array" ref="E418">IF($A418="","",IFERROR(INDEX('04_Property_Economics'!$I$5:$I$404,MATCH($A418,'04_Property_Economics'!$AX$5:$AX$404,0)),""))</f>
        <v/>
      </c>
      <c r="F418" s="25" t="str">
        <f t="array" ref="F418">IF($A418="","",IFERROR(INDEX('04_Property_Economics'!$J$5:$J$404,MATCH($A418,'04_Property_Economics'!$AX$5:$AX$404,0)),""))</f>
        <v/>
      </c>
      <c r="G418" s="26" t="str">
        <f t="array" ref="G418">IF($A418="","",IFERROR(INDEX('04_Property_Economics'!$AC$5:$AC$404,MATCH($A418,'04_Property_Economics'!$AX$5:$AX$404,0)),""))</f>
        <v/>
      </c>
      <c r="H418" s="24" t="str">
        <f t="array" ref="H418">IF($A418="","",IFERROR(INDEX('04_Property_Economics'!$AD$5:$AD$404,MATCH($A418,'04_Property_Economics'!$AX$5:$AX$404,0)),""))</f>
        <v/>
      </c>
      <c r="I418" s="24" t="str">
        <f t="array" ref="I418">IF($A418="","",IFERROR(INDEX('04_Property_Economics'!$AH$5:$AH$404,MATCH($A418,'04_Property_Economics'!$AX$5:$AX$404,0)),""))</f>
        <v/>
      </c>
      <c r="J418" s="24" t="str">
        <f t="array" ref="J418">IF($A418="","",IFERROR(INDEX('04_Property_Economics'!$AI$5:$AI$404,MATCH($A418,'04_Property_Economics'!$AX$5:$AX$404,0)),""))</f>
        <v/>
      </c>
      <c r="K418" s="24" t="str">
        <f t="array" ref="K418">IF($A418="","",IFERROR(INDEX('04_Property_Economics'!$AJ$5:$AJ$404,MATCH($A418,'04_Property_Economics'!$AX$5:$AX$404,0)),""))</f>
        <v/>
      </c>
      <c r="L418" s="24" t="str">
        <f t="array" ref="L418">IF($A418="","",IFERROR(INDEX('04_Property_Economics'!$AF$5:$AF$404,MATCH($A418,'04_Property_Economics'!$AX$5:$AX$404,0)),""))</f>
        <v/>
      </c>
      <c r="M418" s="24" t="str">
        <f t="array" ref="M418">IF($A418="","",IFERROR(INDEX('04_Property_Economics'!$U$5:$U$404,MATCH($A418,'04_Property_Economics'!$AX$5:$AX$404,0)),""))</f>
        <v/>
      </c>
      <c r="N418" s="24" t="str">
        <f t="array" ref="N418">IF($A418="","",IFERROR(INDEX('04_Property_Economics'!$W$5:$W$404,MATCH($A418,'04_Property_Economics'!$AX$5:$AX$404,0)),""))</f>
        <v/>
      </c>
      <c r="O418" s="24" t="str">
        <f t="shared" si="2"/>
        <v/>
      </c>
      <c r="P418" s="24" t="str">
        <f t="array" ref="P418">IF($A418="","",IFERROR(INDEX('04_Property_Economics'!$S$5:$S$404,MATCH($A418,'04_Property_Economics'!$AX$5:$AX$404,0)),""))</f>
        <v/>
      </c>
      <c r="Q418" s="24" t="str">
        <f t="array" ref="Q418">IF($A418="","",IFERROR(INDEX('04_Property_Economics'!$AQ$5:$AQ$404,MATCH($A418,'04_Property_Economics'!$AX$5:$AX$404,0)),""))</f>
        <v/>
      </c>
      <c r="R418" s="27" t="str">
        <f t="array" ref="R418">IF($A418="","",IFERROR(INDEX('04_Property_Economics'!$AR$5:$AR$404,MATCH($A418,'04_Property_Economics'!$AX$5:$AX$404,0)),""))</f>
        <v/>
      </c>
      <c r="S418" s="2" t="str">
        <f t="array" ref="S418">IF($A418="","",IFERROR(INDEX('04_Property_Economics'!$AS$5:$AS$404,MATCH($A418,'04_Property_Economics'!$AX$5:$AX$404,0)),""))</f>
        <v/>
      </c>
      <c r="T418" s="2" t="str">
        <f t="array" ref="T418">IF($A418="","",IFERROR(INDEX('04_Property_Economics'!$AZ$5:$AZ$404,MATCH($A418,'04_Property_Economics'!$AX$5:$AX$404,0)),""))</f>
        <v/>
      </c>
    </row>
    <row r="419" ht="15.75" customHeight="1">
      <c r="A419" s="2" t="str">
        <f t="shared" si="1"/>
        <v/>
      </c>
      <c r="B419" s="2" t="str">
        <f t="array" ref="B419">IF($A419="","",IFERROR(INDEX('04_Property_Economics'!$B$5:$B$404,MATCH($A419,'04_Property_Economics'!$AX$5:$AX$404,0)),""))</f>
        <v/>
      </c>
      <c r="C419" s="2" t="str">
        <f t="array" ref="C419">IF($A419="","",IFERROR(INDEX('04_Property_Economics'!$C$5:$C$404,MATCH($A419,'04_Property_Economics'!$AX$5:$AX$404,0)),""))</f>
        <v/>
      </c>
      <c r="D419" s="24" t="str">
        <f t="array" ref="D419">IF($A419="","",IFERROR(INDEX('04_Property_Economics'!$H$5:$H$404,MATCH($A419,'04_Property_Economics'!$AX$5:$AX$404,0)),""))</f>
        <v/>
      </c>
      <c r="E419" s="25" t="str">
        <f t="array" ref="E419">IF($A419="","",IFERROR(INDEX('04_Property_Economics'!$I$5:$I$404,MATCH($A419,'04_Property_Economics'!$AX$5:$AX$404,0)),""))</f>
        <v/>
      </c>
      <c r="F419" s="25" t="str">
        <f t="array" ref="F419">IF($A419="","",IFERROR(INDEX('04_Property_Economics'!$J$5:$J$404,MATCH($A419,'04_Property_Economics'!$AX$5:$AX$404,0)),""))</f>
        <v/>
      </c>
      <c r="G419" s="26" t="str">
        <f t="array" ref="G419">IF($A419="","",IFERROR(INDEX('04_Property_Economics'!$AC$5:$AC$404,MATCH($A419,'04_Property_Economics'!$AX$5:$AX$404,0)),""))</f>
        <v/>
      </c>
      <c r="H419" s="24" t="str">
        <f t="array" ref="H419">IF($A419="","",IFERROR(INDEX('04_Property_Economics'!$AD$5:$AD$404,MATCH($A419,'04_Property_Economics'!$AX$5:$AX$404,0)),""))</f>
        <v/>
      </c>
      <c r="I419" s="24" t="str">
        <f t="array" ref="I419">IF($A419="","",IFERROR(INDEX('04_Property_Economics'!$AH$5:$AH$404,MATCH($A419,'04_Property_Economics'!$AX$5:$AX$404,0)),""))</f>
        <v/>
      </c>
      <c r="J419" s="24" t="str">
        <f t="array" ref="J419">IF($A419="","",IFERROR(INDEX('04_Property_Economics'!$AI$5:$AI$404,MATCH($A419,'04_Property_Economics'!$AX$5:$AX$404,0)),""))</f>
        <v/>
      </c>
      <c r="K419" s="24" t="str">
        <f t="array" ref="K419">IF($A419="","",IFERROR(INDEX('04_Property_Economics'!$AJ$5:$AJ$404,MATCH($A419,'04_Property_Economics'!$AX$5:$AX$404,0)),""))</f>
        <v/>
      </c>
      <c r="L419" s="24" t="str">
        <f t="array" ref="L419">IF($A419="","",IFERROR(INDEX('04_Property_Economics'!$AF$5:$AF$404,MATCH($A419,'04_Property_Economics'!$AX$5:$AX$404,0)),""))</f>
        <v/>
      </c>
      <c r="M419" s="24" t="str">
        <f t="array" ref="M419">IF($A419="","",IFERROR(INDEX('04_Property_Economics'!$U$5:$U$404,MATCH($A419,'04_Property_Economics'!$AX$5:$AX$404,0)),""))</f>
        <v/>
      </c>
      <c r="N419" s="24" t="str">
        <f t="array" ref="N419">IF($A419="","",IFERROR(INDEX('04_Property_Economics'!$W$5:$W$404,MATCH($A419,'04_Property_Economics'!$AX$5:$AX$404,0)),""))</f>
        <v/>
      </c>
      <c r="O419" s="24" t="str">
        <f t="shared" si="2"/>
        <v/>
      </c>
      <c r="P419" s="24" t="str">
        <f t="array" ref="P419">IF($A419="","",IFERROR(INDEX('04_Property_Economics'!$S$5:$S$404,MATCH($A419,'04_Property_Economics'!$AX$5:$AX$404,0)),""))</f>
        <v/>
      </c>
      <c r="Q419" s="24" t="str">
        <f t="array" ref="Q419">IF($A419="","",IFERROR(INDEX('04_Property_Economics'!$AQ$5:$AQ$404,MATCH($A419,'04_Property_Economics'!$AX$5:$AX$404,0)),""))</f>
        <v/>
      </c>
      <c r="R419" s="27" t="str">
        <f t="array" ref="R419">IF($A419="","",IFERROR(INDEX('04_Property_Economics'!$AR$5:$AR$404,MATCH($A419,'04_Property_Economics'!$AX$5:$AX$404,0)),""))</f>
        <v/>
      </c>
      <c r="S419" s="2" t="str">
        <f t="array" ref="S419">IF($A419="","",IFERROR(INDEX('04_Property_Economics'!$AS$5:$AS$404,MATCH($A419,'04_Property_Economics'!$AX$5:$AX$404,0)),""))</f>
        <v/>
      </c>
      <c r="T419" s="2" t="str">
        <f t="array" ref="T419">IF($A419="","",IFERROR(INDEX('04_Property_Economics'!$AZ$5:$AZ$404,MATCH($A419,'04_Property_Economics'!$AX$5:$AX$404,0)),""))</f>
        <v/>
      </c>
    </row>
    <row r="420" ht="15.75" customHeight="1">
      <c r="A420" s="2" t="str">
        <f t="shared" si="1"/>
        <v/>
      </c>
      <c r="B420" s="2" t="str">
        <f t="array" ref="B420">IF($A420="","",IFERROR(INDEX('04_Property_Economics'!$B$5:$B$404,MATCH($A420,'04_Property_Economics'!$AX$5:$AX$404,0)),""))</f>
        <v/>
      </c>
      <c r="C420" s="2" t="str">
        <f t="array" ref="C420">IF($A420="","",IFERROR(INDEX('04_Property_Economics'!$C$5:$C$404,MATCH($A420,'04_Property_Economics'!$AX$5:$AX$404,0)),""))</f>
        <v/>
      </c>
      <c r="D420" s="24" t="str">
        <f t="array" ref="D420">IF($A420="","",IFERROR(INDEX('04_Property_Economics'!$H$5:$H$404,MATCH($A420,'04_Property_Economics'!$AX$5:$AX$404,0)),""))</f>
        <v/>
      </c>
      <c r="E420" s="25" t="str">
        <f t="array" ref="E420">IF($A420="","",IFERROR(INDEX('04_Property_Economics'!$I$5:$I$404,MATCH($A420,'04_Property_Economics'!$AX$5:$AX$404,0)),""))</f>
        <v/>
      </c>
      <c r="F420" s="25" t="str">
        <f t="array" ref="F420">IF($A420="","",IFERROR(INDEX('04_Property_Economics'!$J$5:$J$404,MATCH($A420,'04_Property_Economics'!$AX$5:$AX$404,0)),""))</f>
        <v/>
      </c>
      <c r="G420" s="26" t="str">
        <f t="array" ref="G420">IF($A420="","",IFERROR(INDEX('04_Property_Economics'!$AC$5:$AC$404,MATCH($A420,'04_Property_Economics'!$AX$5:$AX$404,0)),""))</f>
        <v/>
      </c>
      <c r="H420" s="24" t="str">
        <f t="array" ref="H420">IF($A420="","",IFERROR(INDEX('04_Property_Economics'!$AD$5:$AD$404,MATCH($A420,'04_Property_Economics'!$AX$5:$AX$404,0)),""))</f>
        <v/>
      </c>
      <c r="I420" s="24" t="str">
        <f t="array" ref="I420">IF($A420="","",IFERROR(INDEX('04_Property_Economics'!$AH$5:$AH$404,MATCH($A420,'04_Property_Economics'!$AX$5:$AX$404,0)),""))</f>
        <v/>
      </c>
      <c r="J420" s="24" t="str">
        <f t="array" ref="J420">IF($A420="","",IFERROR(INDEX('04_Property_Economics'!$AI$5:$AI$404,MATCH($A420,'04_Property_Economics'!$AX$5:$AX$404,0)),""))</f>
        <v/>
      </c>
      <c r="K420" s="24" t="str">
        <f t="array" ref="K420">IF($A420="","",IFERROR(INDEX('04_Property_Economics'!$AJ$5:$AJ$404,MATCH($A420,'04_Property_Economics'!$AX$5:$AX$404,0)),""))</f>
        <v/>
      </c>
      <c r="L420" s="24" t="str">
        <f t="array" ref="L420">IF($A420="","",IFERROR(INDEX('04_Property_Economics'!$AF$5:$AF$404,MATCH($A420,'04_Property_Economics'!$AX$5:$AX$404,0)),""))</f>
        <v/>
      </c>
      <c r="M420" s="24" t="str">
        <f t="array" ref="M420">IF($A420="","",IFERROR(INDEX('04_Property_Economics'!$U$5:$U$404,MATCH($A420,'04_Property_Economics'!$AX$5:$AX$404,0)),""))</f>
        <v/>
      </c>
      <c r="N420" s="24" t="str">
        <f t="array" ref="N420">IF($A420="","",IFERROR(INDEX('04_Property_Economics'!$W$5:$W$404,MATCH($A420,'04_Property_Economics'!$AX$5:$AX$404,0)),""))</f>
        <v/>
      </c>
      <c r="O420" s="24" t="str">
        <f t="shared" si="2"/>
        <v/>
      </c>
      <c r="P420" s="24" t="str">
        <f t="array" ref="P420">IF($A420="","",IFERROR(INDEX('04_Property_Economics'!$S$5:$S$404,MATCH($A420,'04_Property_Economics'!$AX$5:$AX$404,0)),""))</f>
        <v/>
      </c>
      <c r="Q420" s="24" t="str">
        <f t="array" ref="Q420">IF($A420="","",IFERROR(INDEX('04_Property_Economics'!$AQ$5:$AQ$404,MATCH($A420,'04_Property_Economics'!$AX$5:$AX$404,0)),""))</f>
        <v/>
      </c>
      <c r="R420" s="27" t="str">
        <f t="array" ref="R420">IF($A420="","",IFERROR(INDEX('04_Property_Economics'!$AR$5:$AR$404,MATCH($A420,'04_Property_Economics'!$AX$5:$AX$404,0)),""))</f>
        <v/>
      </c>
      <c r="S420" s="2" t="str">
        <f t="array" ref="S420">IF($A420="","",IFERROR(INDEX('04_Property_Economics'!$AS$5:$AS$404,MATCH($A420,'04_Property_Economics'!$AX$5:$AX$404,0)),""))</f>
        <v/>
      </c>
      <c r="T420" s="2" t="str">
        <f t="array" ref="T420">IF($A420="","",IFERROR(INDEX('04_Property_Economics'!$AZ$5:$AZ$404,MATCH($A420,'04_Property_Economics'!$AX$5:$AX$404,0)),""))</f>
        <v/>
      </c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T1"/>
    <mergeCell ref="A2:T2"/>
  </mergeCells>
  <conditionalFormatting sqref="I21:K45">
    <cfRule type="cellIs" dxfId="0" priority="1" operator="lessThan">
      <formula>0</formula>
    </cfRule>
  </conditionalFormatting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3.0" topLeftCell="A14" activePane="bottomLeft" state="frozen"/>
      <selection activeCell="B15" sqref="B15" pane="bottomLeft"/>
    </sheetView>
  </sheetViews>
  <sheetFormatPr customHeight="1" defaultColWidth="12.63" defaultRowHeight="15.0"/>
  <cols>
    <col customWidth="1" min="1" max="1" width="26.0"/>
    <col customWidth="1" min="2" max="2" width="14.0"/>
    <col customWidth="1" min="3" max="3" width="26.0"/>
    <col customWidth="1" min="4" max="4" width="16.0"/>
    <col customWidth="1" min="5" max="6" width="10.0"/>
    <col customWidth="1" min="7" max="7" width="12.0"/>
    <col customWidth="1" min="8" max="8" width="16.0"/>
    <col customWidth="1" min="9" max="10" width="18.0"/>
    <col customWidth="1" min="11" max="11" width="20.0"/>
    <col customWidth="1" min="12" max="12" width="18.0"/>
    <col customWidth="1" min="13" max="16" width="16.0"/>
    <col customWidth="1" min="17" max="17" width="18.0"/>
    <col customWidth="1" min="18" max="18" width="14.0"/>
    <col customWidth="1" min="19" max="19" width="16.0"/>
    <col customWidth="1" min="20" max="20" width="38.0"/>
  </cols>
  <sheetData>
    <row r="1" ht="31.5" customHeight="1">
      <c r="A1" s="1" t="s">
        <v>154</v>
      </c>
    </row>
    <row r="2">
      <c r="A2" s="12" t="s">
        <v>155</v>
      </c>
    </row>
    <row r="3">
      <c r="A3" s="2" t="s">
        <v>156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>
      <c r="A4" s="13" t="s">
        <v>116</v>
      </c>
      <c r="B4" s="13" t="s">
        <v>48</v>
      </c>
      <c r="C4" s="13" t="s">
        <v>49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21.75" customHeight="1">
      <c r="A5" s="14" t="s">
        <v>157</v>
      </c>
      <c r="B5" s="25">
        <f>IFERROR(MAX('04_Property_Economics'!$AY$5:$AY$404),0)</f>
        <v>115</v>
      </c>
      <c r="C5" s="2" t="s">
        <v>118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21.75" customHeight="1">
      <c r="A6" s="14" t="s">
        <v>158</v>
      </c>
      <c r="B6" s="24">
        <f>SUM(I14:I413)</f>
        <v>-442185.3932</v>
      </c>
      <c r="C6" s="2" t="s">
        <v>123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21.75" customHeight="1">
      <c r="A7" s="14" t="s">
        <v>159</v>
      </c>
      <c r="B7" s="24">
        <f>B6*12</f>
        <v>-5306224.718</v>
      </c>
      <c r="C7" s="2" t="s">
        <v>125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21.75" customHeight="1">
      <c r="A8" s="14" t="s">
        <v>160</v>
      </c>
      <c r="B8" s="25">
        <f>SUMPRODUCT(--(B14:B413&lt;&gt;""),--(J14:J413&gt;=0))</f>
        <v>42</v>
      </c>
      <c r="C8" s="2" t="s">
        <v>118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21.75" customHeight="1">
      <c r="A9" s="14" t="s">
        <v>161</v>
      </c>
      <c r="B9" s="25">
        <f>SUMPRODUCT(--(B14:B413&lt;&gt;""),--(K14:K413&gt;=0))</f>
        <v>114</v>
      </c>
      <c r="C9" s="2" t="s">
        <v>118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21.75" customHeight="1">
      <c r="A10" s="14" t="s">
        <v>162</v>
      </c>
      <c r="B10" s="25">
        <f>SUMPRODUCT(--(B14:B413&lt;&gt;""),--(S14:S413="NO"))</f>
        <v>101</v>
      </c>
      <c r="C10" s="2" t="s">
        <v>118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>
      <c r="A13" s="13" t="s">
        <v>134</v>
      </c>
      <c r="B13" s="13" t="s">
        <v>135</v>
      </c>
      <c r="C13" s="13" t="s">
        <v>136</v>
      </c>
      <c r="D13" s="13" t="s">
        <v>137</v>
      </c>
      <c r="E13" s="13" t="s">
        <v>138</v>
      </c>
      <c r="F13" s="13" t="s">
        <v>139</v>
      </c>
      <c r="G13" s="13" t="s">
        <v>140</v>
      </c>
      <c r="H13" s="13" t="s">
        <v>141</v>
      </c>
      <c r="I13" s="13" t="s">
        <v>142</v>
      </c>
      <c r="J13" s="13" t="s">
        <v>143</v>
      </c>
      <c r="K13" s="13" t="s">
        <v>144</v>
      </c>
      <c r="L13" s="13" t="s">
        <v>145</v>
      </c>
      <c r="M13" s="13" t="s">
        <v>146</v>
      </c>
      <c r="N13" s="13" t="s">
        <v>147</v>
      </c>
      <c r="O13" s="13" t="s">
        <v>148</v>
      </c>
      <c r="P13" s="13" t="s">
        <v>149</v>
      </c>
      <c r="Q13" s="13" t="s">
        <v>163</v>
      </c>
      <c r="R13" s="13" t="s">
        <v>164</v>
      </c>
      <c r="S13" s="13" t="s">
        <v>152</v>
      </c>
      <c r="T13" s="13" t="s">
        <v>153</v>
      </c>
    </row>
    <row r="14">
      <c r="A14" s="2">
        <f t="shared" ref="A14:A413" si="1">IF(ROW()-13&lt;=$B$5,ROW()-13,"")</f>
        <v>1</v>
      </c>
      <c r="B14" s="2" t="str">
        <f t="array" ref="B14">IF($A14="","",IFERROR(INDEX('04_Property_Economics'!$B$5:$B$404,MATCH($A14,'04_Property_Economics'!$AY$5:$AY$404,0)),""))</f>
        <v>SF-001</v>
      </c>
      <c r="C14" s="2" t="str">
        <f t="array" ref="C14">IF($A14="","",IFERROR(INDEX('04_Property_Economics'!$C$5:$C$404,MATCH($A14,'04_Property_Economics'!$AY$5:$AY$404,0)),""))</f>
        <v>1358 Clement St</v>
      </c>
      <c r="D14" s="24">
        <f t="array" ref="D14">IF($A14="","",IFERROR(INDEX('04_Property_Economics'!$H$5:$H$404,MATCH($A14,'04_Property_Economics'!$AY$5:$AY$404,0)),""))</f>
        <v>1828000</v>
      </c>
      <c r="E14" s="25">
        <f t="array" ref="E14">IF($A14="","",IFERROR(INDEX('04_Property_Economics'!$I$5:$I$404,MATCH($A14,'04_Property_Economics'!$AY$5:$AY$404,0)),""))</f>
        <v>3</v>
      </c>
      <c r="F14" s="25">
        <f t="array" ref="F14">IF($A14="","",IFERROR(INDEX('04_Property_Economics'!$J$5:$J$404,MATCH($A14,'04_Property_Economics'!$AY$5:$AY$404,0)),""))</f>
        <v>5</v>
      </c>
      <c r="G14" s="26">
        <f t="array" ref="G14">IF($A14="","",IFERROR(INDEX('04_Property_Economics'!$AC$5:$AC$404,MATCH($A14,'04_Property_Economics'!$AY$5:$AY$404,0)),""))</f>
        <v>0</v>
      </c>
      <c r="H14" s="24">
        <f t="array" ref="H14">IF($A14="","",IFERROR(INDEX('04_Property_Economics'!$AD$5:$AD$404,MATCH($A14,'04_Property_Economics'!$AY$5:$AY$404,0)),""))</f>
        <v>13537.5</v>
      </c>
      <c r="I14" s="24">
        <f t="array" ref="I14">IF($A14="","",IFERROR(INDEX('04_Property_Economics'!$AH$5:$AH$404,MATCH($A14,'04_Property_Economics'!$AY$5:$AY$404,0)),""))</f>
        <v>-5395.486111</v>
      </c>
      <c r="J14" s="24">
        <f t="array" ref="J14">IF($A14="","",IFERROR(INDEX('04_Property_Economics'!$AI$5:$AI$404,MATCH($A14,'04_Property_Economics'!$AY$5:$AY$404,0)),""))</f>
        <v>-317.7083333</v>
      </c>
      <c r="K14" s="24">
        <f t="array" ref="K14">IF($A14="","",IFERROR(INDEX('04_Property_Economics'!$AJ$5:$AJ$404,MATCH($A14,'04_Property_Economics'!$AY$5:$AY$404,0)),""))</f>
        <v>8822.291667</v>
      </c>
      <c r="L14" s="24">
        <f t="array" ref="L14">IF($A14="","",IFERROR(INDEX('04_Property_Economics'!$AF$5:$AF$404,MATCH($A14,'04_Property_Economics'!$AY$5:$AY$404,0)),""))</f>
        <v>676.875</v>
      </c>
      <c r="M14" s="24">
        <f t="array" ref="M14">IF($A14="","",IFERROR(INDEX('04_Property_Economics'!$U$5:$U$404,MATCH($A14,'04_Property_Economics'!$AY$5:$AY$404,0)),""))</f>
        <v>5077.777778</v>
      </c>
      <c r="N14" s="24">
        <f t="array" ref="N14">IF($A14="","",IFERROR(INDEX('04_Property_Economics'!$W$5:$W$404,MATCH($A14,'04_Property_Economics'!$AY$5:$AY$404,0)),""))</f>
        <v>9140</v>
      </c>
      <c r="O14" s="24">
        <f t="shared" ref="O14:O413" si="2">IF($B14="","",M14+N14)</f>
        <v>14217.77778</v>
      </c>
      <c r="P14" s="24">
        <f t="array" ref="P14">IF($A14="","",IFERROR(INDEX('04_Property_Economics'!$S$5:$S$404,MATCH($A14,'04_Property_Economics'!$AY$5:$AY$404,0)),""))</f>
        <v>1828000</v>
      </c>
      <c r="Q14" s="24">
        <f t="array" ref="Q14">IF($A14="","",IFERROR(INDEX('04_Property_Economics'!$AQ$5:$AQ$404,MATCH($A14,'04_Property_Economics'!$AY$5:$AY$404,0)),""))</f>
        <v>6580800</v>
      </c>
      <c r="R14" s="27">
        <f t="array" ref="R14">IF($A14="","",IFERROR(INDEX('04_Property_Economics'!$AR$5:$AR$404,MATCH($A14,'04_Property_Economics'!$AY$5:$AY$404,0)),""))</f>
        <v>4.6</v>
      </c>
      <c r="S14" s="2" t="str">
        <f t="array" ref="S14">IF($A14="","",IFERROR(INDEX('04_Property_Economics'!$AS$5:$AS$404,MATCH($A14,'04_Property_Economics'!$AY$5:$AY$404,0)),""))</f>
        <v>NO</v>
      </c>
      <c r="T14" s="28" t="str">
        <f t="array" ref="T14">IF($A14="","",IFERROR(INDEX('04_Property_Economics'!$AZ$5:$AZ$404,MATCH($A14,'04_Property_Economics'!$AY$5:$AY$404,0)),""))</f>
        <v>https://www.redfin.com/AA/home/1910158</v>
      </c>
    </row>
    <row r="15">
      <c r="A15" s="2">
        <f t="shared" si="1"/>
        <v>2</v>
      </c>
      <c r="B15" s="2" t="str">
        <f t="array" ref="B15">IF($A15="","",IFERROR(INDEX('04_Property_Economics'!$B$5:$B$404,MATCH($A15,'04_Property_Economics'!$AY$5:$AY$404,0)),""))</f>
        <v>SF-002</v>
      </c>
      <c r="C15" s="2" t="str">
        <f t="array" ref="C15">IF($A15="","",IFERROR(INDEX('04_Property_Economics'!$C$5:$C$404,MATCH($A15,'04_Property_Economics'!$AY$5:$AY$404,0)),""))</f>
        <v>4727-4731 California St</v>
      </c>
      <c r="D15" s="24">
        <f t="array" ref="D15">IF($A15="","",IFERROR(INDEX('04_Property_Economics'!$H$5:$H$404,MATCH($A15,'04_Property_Economics'!$AY$5:$AY$404,0)),""))</f>
        <v>2150000</v>
      </c>
      <c r="E15" s="25">
        <f t="array" ref="E15">IF($A15="","",IFERROR(INDEX('04_Property_Economics'!$I$5:$I$404,MATCH($A15,'04_Property_Economics'!$AY$5:$AY$404,0)),""))</f>
        <v>4</v>
      </c>
      <c r="F15" s="25">
        <f t="array" ref="F15">IF($A15="","",IFERROR(INDEX('04_Property_Economics'!$J$5:$J$404,MATCH($A15,'04_Property_Economics'!$AY$5:$AY$404,0)),""))</f>
        <v>7</v>
      </c>
      <c r="G15" s="26">
        <f t="array" ref="G15">IF($A15="","",IFERROR(INDEX('04_Property_Economics'!$AC$5:$AC$404,MATCH($A15,'04_Property_Economics'!$AY$5:$AY$404,0)),""))</f>
        <v>0</v>
      </c>
      <c r="H15" s="24">
        <f t="array" ref="H15">IF($A15="","",IFERROR(INDEX('04_Property_Economics'!$AD$5:$AD$404,MATCH($A15,'04_Property_Economics'!$AY$5:$AY$404,0)),""))</f>
        <v>18952.5</v>
      </c>
      <c r="I15" s="24">
        <f t="array" ref="I15">IF($A15="","",IFERROR(INDEX('04_Property_Economics'!$AH$5:$AH$404,MATCH($A15,'04_Property_Economics'!$AY$5:$AY$404,0)),""))</f>
        <v>-3629.013889</v>
      </c>
      <c r="J15" s="24">
        <f t="array" ref="J15">IF($A15="","",IFERROR(INDEX('04_Property_Economics'!$AI$5:$AI$404,MATCH($A15,'04_Property_Economics'!$AY$5:$AY$404,0)),""))</f>
        <v>2343.208333</v>
      </c>
      <c r="K15" s="24">
        <f t="array" ref="K15">IF($A15="","",IFERROR(INDEX('04_Property_Economics'!$AJ$5:$AJ$404,MATCH($A15,'04_Property_Economics'!$AY$5:$AY$404,0)),""))</f>
        <v>13093.20833</v>
      </c>
      <c r="L15" s="24">
        <f t="array" ref="L15">IF($A15="","",IFERROR(INDEX('04_Property_Economics'!$AF$5:$AF$404,MATCH($A15,'04_Property_Economics'!$AY$5:$AY$404,0)),""))</f>
        <v>947.625</v>
      </c>
      <c r="M15" s="24">
        <f t="array" ref="M15">IF($A15="","",IFERROR(INDEX('04_Property_Economics'!$U$5:$U$404,MATCH($A15,'04_Property_Economics'!$AY$5:$AY$404,0)),""))</f>
        <v>5972.222222</v>
      </c>
      <c r="N15" s="24">
        <f t="array" ref="N15">IF($A15="","",IFERROR(INDEX('04_Property_Economics'!$W$5:$W$404,MATCH($A15,'04_Property_Economics'!$AY$5:$AY$404,0)),""))</f>
        <v>10750</v>
      </c>
      <c r="O15" s="24">
        <f t="shared" si="2"/>
        <v>16722.22222</v>
      </c>
      <c r="P15" s="24">
        <f t="array" ref="P15">IF($A15="","",IFERROR(INDEX('04_Property_Economics'!$S$5:$S$404,MATCH($A15,'04_Property_Economics'!$AY$5:$AY$404,0)),""))</f>
        <v>2150000</v>
      </c>
      <c r="Q15" s="24">
        <f t="array" ref="Q15">IF($A15="","",IFERROR(INDEX('04_Property_Economics'!$AQ$5:$AQ$404,MATCH($A15,'04_Property_Economics'!$AY$5:$AY$404,0)),""))</f>
        <v>7740000</v>
      </c>
      <c r="R15" s="27">
        <f t="array" ref="R15">IF($A15="","",IFERROR(INDEX('04_Property_Economics'!$AR$5:$AR$404,MATCH($A15,'04_Property_Economics'!$AY$5:$AY$404,0)),""))</f>
        <v>4.6</v>
      </c>
      <c r="S15" s="2" t="str">
        <f t="array" ref="S15">IF($A15="","",IFERROR(INDEX('04_Property_Economics'!$AS$5:$AS$404,MATCH($A15,'04_Property_Economics'!$AY$5:$AY$404,0)),""))</f>
        <v>NO</v>
      </c>
      <c r="T15" s="28" t="str">
        <f t="array" ref="T15">IF($A15="","",IFERROR(INDEX('04_Property_Economics'!$AZ$5:$AZ$404,MATCH($A15,'04_Property_Economics'!$AY$5:$AY$404,0)),""))</f>
        <v>https://www.redfin.com/AA/home/1772277</v>
      </c>
    </row>
    <row r="16">
      <c r="A16" s="2">
        <f t="shared" si="1"/>
        <v>3</v>
      </c>
      <c r="B16" s="2" t="str">
        <f t="array" ref="B16">IF($A16="","",IFERROR(INDEX('04_Property_Economics'!$B$5:$B$404,MATCH($A16,'04_Property_Economics'!$AY$5:$AY$404,0)),""))</f>
        <v>SF-003</v>
      </c>
      <c r="C16" s="2" t="str">
        <f t="array" ref="C16">IF($A16="","",IFERROR(INDEX('04_Property_Economics'!$C$5:$C$404,MATCH($A16,'04_Property_Economics'!$AY$5:$AY$404,0)),""))</f>
        <v>3015-3017 Irving St</v>
      </c>
      <c r="D16" s="24">
        <f t="array" ref="D16">IF($A16="","",IFERROR(INDEX('04_Property_Economics'!$H$5:$H$404,MATCH($A16,'04_Property_Economics'!$AY$5:$AY$404,0)),""))</f>
        <v>1395000</v>
      </c>
      <c r="E16" s="25">
        <f t="array" ref="E16">IF($A16="","",IFERROR(INDEX('04_Property_Economics'!$I$5:$I$404,MATCH($A16,'04_Property_Economics'!$AY$5:$AY$404,0)),""))</f>
        <v>2</v>
      </c>
      <c r="F16" s="25">
        <f t="array" ref="F16">IF($A16="","",IFERROR(INDEX('04_Property_Economics'!$J$5:$J$404,MATCH($A16,'04_Property_Economics'!$AY$5:$AY$404,0)),""))</f>
        <v>4</v>
      </c>
      <c r="G16" s="26">
        <f t="array" ref="G16">IF($A16="","",IFERROR(INDEX('04_Property_Economics'!$AC$5:$AC$404,MATCH($A16,'04_Property_Economics'!$AY$5:$AY$404,0)),""))</f>
        <v>0</v>
      </c>
      <c r="H16" s="24">
        <f t="array" ref="H16">IF($A16="","",IFERROR(INDEX('04_Property_Economics'!$AD$5:$AD$404,MATCH($A16,'04_Property_Economics'!$AY$5:$AY$404,0)),""))</f>
        <v>9500</v>
      </c>
      <c r="I16" s="24">
        <f t="array" ref="I16">IF($A16="","",IFERROR(INDEX('04_Property_Economics'!$AH$5:$AH$404,MATCH($A16,'04_Property_Economics'!$AY$5:$AY$404,0)),""))</f>
        <v>-4897.5</v>
      </c>
      <c r="J16" s="24">
        <f t="array" ref="J16">IF($A16="","",IFERROR(INDEX('04_Property_Economics'!$AI$5:$AI$404,MATCH($A16,'04_Property_Economics'!$AY$5:$AY$404,0)),""))</f>
        <v>-1022.5</v>
      </c>
      <c r="K16" s="24">
        <f t="array" ref="K16">IF($A16="","",IFERROR(INDEX('04_Property_Economics'!$AJ$5:$AJ$404,MATCH($A16,'04_Property_Economics'!$AY$5:$AY$404,0)),""))</f>
        <v>5952.5</v>
      </c>
      <c r="L16" s="24">
        <f t="array" ref="L16">IF($A16="","",IFERROR(INDEX('04_Property_Economics'!$AF$5:$AF$404,MATCH($A16,'04_Property_Economics'!$AY$5:$AY$404,0)),""))</f>
        <v>475</v>
      </c>
      <c r="M16" s="24">
        <f t="array" ref="M16">IF($A16="","",IFERROR(INDEX('04_Property_Economics'!$U$5:$U$404,MATCH($A16,'04_Property_Economics'!$AY$5:$AY$404,0)),""))</f>
        <v>3875</v>
      </c>
      <c r="N16" s="24">
        <f t="array" ref="N16">IF($A16="","",IFERROR(INDEX('04_Property_Economics'!$W$5:$W$404,MATCH($A16,'04_Property_Economics'!$AY$5:$AY$404,0)),""))</f>
        <v>6975</v>
      </c>
      <c r="O16" s="24">
        <f t="shared" si="2"/>
        <v>10850</v>
      </c>
      <c r="P16" s="24">
        <f t="array" ref="P16">IF($A16="","",IFERROR(INDEX('04_Property_Economics'!$S$5:$S$404,MATCH($A16,'04_Property_Economics'!$AY$5:$AY$404,0)),""))</f>
        <v>1395000</v>
      </c>
      <c r="Q16" s="24">
        <f t="array" ref="Q16">IF($A16="","",IFERROR(INDEX('04_Property_Economics'!$AQ$5:$AQ$404,MATCH($A16,'04_Property_Economics'!$AY$5:$AY$404,0)),""))</f>
        <v>5022000</v>
      </c>
      <c r="R16" s="27">
        <f t="array" ref="R16">IF($A16="","",IFERROR(INDEX('04_Property_Economics'!$AR$5:$AR$404,MATCH($A16,'04_Property_Economics'!$AY$5:$AY$404,0)),""))</f>
        <v>4.6</v>
      </c>
      <c r="S16" s="2" t="str">
        <f t="array" ref="S16">IF($A16="","",IFERROR(INDEX('04_Property_Economics'!$AS$5:$AS$404,MATCH($A16,'04_Property_Economics'!$AY$5:$AY$404,0)),""))</f>
        <v>NO</v>
      </c>
      <c r="T16" s="28" t="str">
        <f t="array" ref="T16">IF($A16="","",IFERROR(INDEX('04_Property_Economics'!$AZ$5:$AZ$404,MATCH($A16,'04_Property_Economics'!$AY$5:$AY$404,0)),""))</f>
        <v>https://www.redfin.com/AA/home/1427743</v>
      </c>
    </row>
    <row r="17">
      <c r="A17" s="2">
        <f t="shared" si="1"/>
        <v>4</v>
      </c>
      <c r="B17" s="2" t="str">
        <f t="array" ref="B17">IF($A17="","",IFERROR(INDEX('04_Property_Economics'!$B$5:$B$404,MATCH($A17,'04_Property_Economics'!$AY$5:$AY$404,0)),""))</f>
        <v>SF-005</v>
      </c>
      <c r="C17" s="2" t="str">
        <f t="array" ref="C17">IF($A17="","",IFERROR(INDEX('04_Property_Economics'!$C$5:$C$404,MATCH($A17,'04_Property_Economics'!$AY$5:$AY$404,0)),""))</f>
        <v>614 Monterey Blvd</v>
      </c>
      <c r="D17" s="24">
        <f t="array" ref="D17">IF($A17="","",IFERROR(INDEX('04_Property_Economics'!$H$5:$H$404,MATCH($A17,'04_Property_Economics'!$AY$5:$AY$404,0)),""))</f>
        <v>1395000</v>
      </c>
      <c r="E17" s="25">
        <f t="array" ref="E17">IF($A17="","",IFERROR(INDEX('04_Property_Economics'!$I$5:$I$404,MATCH($A17,'04_Property_Economics'!$AY$5:$AY$404,0)),""))</f>
        <v>4</v>
      </c>
      <c r="F17" s="25">
        <f t="array" ref="F17">IF($A17="","",IFERROR(INDEX('04_Property_Economics'!$J$5:$J$404,MATCH($A17,'04_Property_Economics'!$AY$5:$AY$404,0)),""))</f>
        <v>6</v>
      </c>
      <c r="G17" s="26">
        <f t="array" ref="G17">IF($A17="","",IFERROR(INDEX('04_Property_Economics'!$AC$5:$AC$404,MATCH($A17,'04_Property_Economics'!$AY$5:$AY$404,0)),""))</f>
        <v>0</v>
      </c>
      <c r="H17" s="24">
        <f t="array" ref="H17">IF($A17="","",IFERROR(INDEX('04_Property_Economics'!$AD$5:$AD$404,MATCH($A17,'04_Property_Economics'!$AY$5:$AY$404,0)),""))</f>
        <v>13680</v>
      </c>
      <c r="I17" s="24">
        <f t="array" ref="I17">IF($A17="","",IFERROR(INDEX('04_Property_Economics'!$AH$5:$AH$404,MATCH($A17,'04_Property_Economics'!$AY$5:$AY$404,0)),""))</f>
        <v>-2136.5</v>
      </c>
      <c r="J17" s="24">
        <f t="array" ref="J17">IF($A17="","",IFERROR(INDEX('04_Property_Economics'!$AI$5:$AI$404,MATCH($A17,'04_Property_Economics'!$AY$5:$AY$404,0)),""))</f>
        <v>1738.5</v>
      </c>
      <c r="K17" s="24">
        <f t="array" ref="K17">IF($A17="","",IFERROR(INDEX('04_Property_Economics'!$AJ$5:$AJ$404,MATCH($A17,'04_Property_Economics'!$AY$5:$AY$404,0)),""))</f>
        <v>8713.5</v>
      </c>
      <c r="L17" s="24">
        <f t="array" ref="L17">IF($A17="","",IFERROR(INDEX('04_Property_Economics'!$AF$5:$AF$404,MATCH($A17,'04_Property_Economics'!$AY$5:$AY$404,0)),""))</f>
        <v>684</v>
      </c>
      <c r="M17" s="24">
        <f t="array" ref="M17">IF($A17="","",IFERROR(INDEX('04_Property_Economics'!$U$5:$U$404,MATCH($A17,'04_Property_Economics'!$AY$5:$AY$404,0)),""))</f>
        <v>3875</v>
      </c>
      <c r="N17" s="24">
        <f t="array" ref="N17">IF($A17="","",IFERROR(INDEX('04_Property_Economics'!$W$5:$W$404,MATCH($A17,'04_Property_Economics'!$AY$5:$AY$404,0)),""))</f>
        <v>6975</v>
      </c>
      <c r="O17" s="24">
        <f t="shared" si="2"/>
        <v>10850</v>
      </c>
      <c r="P17" s="24">
        <f t="array" ref="P17">IF($A17="","",IFERROR(INDEX('04_Property_Economics'!$S$5:$S$404,MATCH($A17,'04_Property_Economics'!$AY$5:$AY$404,0)),""))</f>
        <v>1395000</v>
      </c>
      <c r="Q17" s="24">
        <f t="array" ref="Q17">IF($A17="","",IFERROR(INDEX('04_Property_Economics'!$AQ$5:$AQ$404,MATCH($A17,'04_Property_Economics'!$AY$5:$AY$404,0)),""))</f>
        <v>5022000</v>
      </c>
      <c r="R17" s="27">
        <f t="array" ref="R17">IF($A17="","",IFERROR(INDEX('04_Property_Economics'!$AR$5:$AR$404,MATCH($A17,'04_Property_Economics'!$AY$5:$AY$404,0)),""))</f>
        <v>4.6</v>
      </c>
      <c r="S17" s="2" t="str">
        <f t="array" ref="S17">IF($A17="","",IFERROR(INDEX('04_Property_Economics'!$AS$5:$AS$404,MATCH($A17,'04_Property_Economics'!$AY$5:$AY$404,0)),""))</f>
        <v>NO</v>
      </c>
      <c r="T17" s="28" t="str">
        <f t="array" ref="T17">IF($A17="","",IFERROR(INDEX('04_Property_Economics'!$AZ$5:$AZ$404,MATCH($A17,'04_Property_Economics'!$AY$5:$AY$404,0)),""))</f>
        <v>https://www.redfin.com/AA/home/1014452</v>
      </c>
    </row>
    <row r="18">
      <c r="A18" s="2">
        <f t="shared" si="1"/>
        <v>5</v>
      </c>
      <c r="B18" s="2" t="str">
        <f t="array" ref="B18">IF($A18="","",IFERROR(INDEX('04_Property_Economics'!$B$5:$B$404,MATCH($A18,'04_Property_Economics'!$AY$5:$AY$404,0)),""))</f>
        <v>SF-006</v>
      </c>
      <c r="C18" s="2" t="str">
        <f t="array" ref="C18">IF($A18="","",IFERROR(INDEX('04_Property_Economics'!$C$5:$C$404,MATCH($A18,'04_Property_Economics'!$AY$5:$AY$404,0)),""))</f>
        <v>431 Delano Ave</v>
      </c>
      <c r="D18" s="24">
        <f t="array" ref="D18">IF($A18="","",IFERROR(INDEX('04_Property_Economics'!$H$5:$H$404,MATCH($A18,'04_Property_Economics'!$AY$5:$AY$404,0)),""))</f>
        <v>1598000</v>
      </c>
      <c r="E18" s="25">
        <f t="array" ref="E18">IF($A18="","",IFERROR(INDEX('04_Property_Economics'!$I$5:$I$404,MATCH($A18,'04_Property_Economics'!$AY$5:$AY$404,0)),""))</f>
        <v>2</v>
      </c>
      <c r="F18" s="25">
        <f t="array" ref="F18">IF($A18="","",IFERROR(INDEX('04_Property_Economics'!$J$5:$J$404,MATCH($A18,'04_Property_Economics'!$AY$5:$AY$404,0)),""))</f>
        <v>4</v>
      </c>
      <c r="G18" s="26">
        <f t="array" ref="G18">IF($A18="","",IFERROR(INDEX('04_Property_Economics'!$AC$5:$AC$404,MATCH($A18,'04_Property_Economics'!$AY$5:$AY$404,0)),""))</f>
        <v>0</v>
      </c>
      <c r="H18" s="24">
        <f t="array" ref="H18">IF($A18="","",IFERROR(INDEX('04_Property_Economics'!$AD$5:$AD$404,MATCH($A18,'04_Property_Economics'!$AY$5:$AY$404,0)),""))</f>
        <v>8550</v>
      </c>
      <c r="I18" s="24">
        <f t="array" ref="I18">IF($A18="","",IFERROR(INDEX('04_Property_Economics'!$AH$5:$AH$404,MATCH($A18,'04_Property_Economics'!$AY$5:$AY$404,0)),""))</f>
        <v>-7548.055556</v>
      </c>
      <c r="J18" s="24">
        <f t="array" ref="J18">IF($A18="","",IFERROR(INDEX('04_Property_Economics'!$AI$5:$AI$404,MATCH($A18,'04_Property_Economics'!$AY$5:$AY$404,0)),""))</f>
        <v>-3109.166667</v>
      </c>
      <c r="K18" s="24">
        <f t="array" ref="K18">IF($A18="","",IFERROR(INDEX('04_Property_Economics'!$AJ$5:$AJ$404,MATCH($A18,'04_Property_Economics'!$AY$5:$AY$404,0)),""))</f>
        <v>4880.833333</v>
      </c>
      <c r="L18" s="24">
        <f t="array" ref="L18">IF($A18="","",IFERROR(INDEX('04_Property_Economics'!$AF$5:$AF$404,MATCH($A18,'04_Property_Economics'!$AY$5:$AY$404,0)),""))</f>
        <v>427.5</v>
      </c>
      <c r="M18" s="24">
        <f t="array" ref="M18">IF($A18="","",IFERROR(INDEX('04_Property_Economics'!$U$5:$U$404,MATCH($A18,'04_Property_Economics'!$AY$5:$AY$404,0)),""))</f>
        <v>4438.888889</v>
      </c>
      <c r="N18" s="24">
        <f t="array" ref="N18">IF($A18="","",IFERROR(INDEX('04_Property_Economics'!$W$5:$W$404,MATCH($A18,'04_Property_Economics'!$AY$5:$AY$404,0)),""))</f>
        <v>7990</v>
      </c>
      <c r="O18" s="24">
        <f t="shared" si="2"/>
        <v>12428.88889</v>
      </c>
      <c r="P18" s="24">
        <f t="array" ref="P18">IF($A18="","",IFERROR(INDEX('04_Property_Economics'!$S$5:$S$404,MATCH($A18,'04_Property_Economics'!$AY$5:$AY$404,0)),""))</f>
        <v>1598000</v>
      </c>
      <c r="Q18" s="24">
        <f t="array" ref="Q18">IF($A18="","",IFERROR(INDEX('04_Property_Economics'!$AQ$5:$AQ$404,MATCH($A18,'04_Property_Economics'!$AY$5:$AY$404,0)),""))</f>
        <v>5752800</v>
      </c>
      <c r="R18" s="27">
        <f t="array" ref="R18">IF($A18="","",IFERROR(INDEX('04_Property_Economics'!$AR$5:$AR$404,MATCH($A18,'04_Property_Economics'!$AY$5:$AY$404,0)),""))</f>
        <v>4.6</v>
      </c>
      <c r="S18" s="2" t="str">
        <f t="array" ref="S18">IF($A18="","",IFERROR(INDEX('04_Property_Economics'!$AS$5:$AS$404,MATCH($A18,'04_Property_Economics'!$AY$5:$AY$404,0)),""))</f>
        <v>NO</v>
      </c>
      <c r="T18" s="28" t="str">
        <f t="array" ref="T18">IF($A18="","",IFERROR(INDEX('04_Property_Economics'!$AZ$5:$AZ$404,MATCH($A18,'04_Property_Economics'!$AY$5:$AY$404,0)),""))</f>
        <v>https://www.redfin.com/AA/home/202103998</v>
      </c>
    </row>
    <row r="19">
      <c r="A19" s="2">
        <f t="shared" si="1"/>
        <v>6</v>
      </c>
      <c r="B19" s="2" t="str">
        <f t="array" ref="B19">IF($A19="","",IFERROR(INDEX('04_Property_Economics'!$B$5:$B$404,MATCH($A19,'04_Property_Economics'!$AY$5:$AY$404,0)),""))</f>
        <v>SF-007</v>
      </c>
      <c r="C19" s="2" t="str">
        <f t="array" ref="C19">IF($A19="","",IFERROR(INDEX('04_Property_Economics'!$C$5:$C$404,MATCH($A19,'04_Property_Economics'!$AY$5:$AY$404,0)),""))</f>
        <v>2735-2737 Hyde St</v>
      </c>
      <c r="D19" s="24">
        <f t="array" ref="D19">IF($A19="","",IFERROR(INDEX('04_Property_Economics'!$H$5:$H$404,MATCH($A19,'04_Property_Economics'!$AY$5:$AY$404,0)),""))</f>
        <v>2950000</v>
      </c>
      <c r="E19" s="25">
        <f t="array" ref="E19">IF($A19="","",IFERROR(INDEX('04_Property_Economics'!$I$5:$I$404,MATCH($A19,'04_Property_Economics'!$AY$5:$AY$404,0)),""))</f>
        <v>4</v>
      </c>
      <c r="F19" s="25">
        <f t="array" ref="F19">IF($A19="","",IFERROR(INDEX('04_Property_Economics'!$J$5:$J$404,MATCH($A19,'04_Property_Economics'!$AY$5:$AY$404,0)),""))</f>
        <v>4</v>
      </c>
      <c r="G19" s="26">
        <f t="array" ref="G19">IF($A19="","",IFERROR(INDEX('04_Property_Economics'!$AC$5:$AC$404,MATCH($A19,'04_Property_Economics'!$AY$5:$AY$404,0)),""))</f>
        <v>0</v>
      </c>
      <c r="H19" s="24">
        <f t="array" ref="H19">IF($A19="","",IFERROR(INDEX('04_Property_Economics'!$AD$5:$AD$404,MATCH($A19,'04_Property_Economics'!$AY$5:$AY$404,0)),""))</f>
        <v>12160</v>
      </c>
      <c r="I19" s="24">
        <f t="array" ref="I19">IF($A19="","",IFERROR(INDEX('04_Property_Economics'!$AH$5:$AH$404,MATCH($A19,'04_Property_Economics'!$AY$5:$AY$404,0)),""))</f>
        <v>-16970.77778</v>
      </c>
      <c r="J19" s="24">
        <f t="array" ref="J19">IF($A19="","",IFERROR(INDEX('04_Property_Economics'!$AI$5:$AI$404,MATCH($A19,'04_Property_Economics'!$AY$5:$AY$404,0)),""))</f>
        <v>-8776.333333</v>
      </c>
      <c r="K19" s="24">
        <f t="array" ref="K19">IF($A19="","",IFERROR(INDEX('04_Property_Economics'!$AJ$5:$AJ$404,MATCH($A19,'04_Property_Economics'!$AY$5:$AY$404,0)),""))</f>
        <v>5973.666667</v>
      </c>
      <c r="L19" s="24">
        <f t="array" ref="L19">IF($A19="","",IFERROR(INDEX('04_Property_Economics'!$AF$5:$AF$404,MATCH($A19,'04_Property_Economics'!$AY$5:$AY$404,0)),""))</f>
        <v>608</v>
      </c>
      <c r="M19" s="24">
        <f t="array" ref="M19">IF($A19="","",IFERROR(INDEX('04_Property_Economics'!$U$5:$U$404,MATCH($A19,'04_Property_Economics'!$AY$5:$AY$404,0)),""))</f>
        <v>8194.444444</v>
      </c>
      <c r="N19" s="24">
        <f t="array" ref="N19">IF($A19="","",IFERROR(INDEX('04_Property_Economics'!$W$5:$W$404,MATCH($A19,'04_Property_Economics'!$AY$5:$AY$404,0)),""))</f>
        <v>14750</v>
      </c>
      <c r="O19" s="24">
        <f t="shared" si="2"/>
        <v>22944.44444</v>
      </c>
      <c r="P19" s="24">
        <f t="array" ref="P19">IF($A19="","",IFERROR(INDEX('04_Property_Economics'!$S$5:$S$404,MATCH($A19,'04_Property_Economics'!$AY$5:$AY$404,0)),""))</f>
        <v>2950000</v>
      </c>
      <c r="Q19" s="24">
        <f t="array" ref="Q19">IF($A19="","",IFERROR(INDEX('04_Property_Economics'!$AQ$5:$AQ$404,MATCH($A19,'04_Property_Economics'!$AY$5:$AY$404,0)),""))</f>
        <v>10620000</v>
      </c>
      <c r="R19" s="27">
        <f t="array" ref="R19">IF($A19="","",IFERROR(INDEX('04_Property_Economics'!$AR$5:$AR$404,MATCH($A19,'04_Property_Economics'!$AY$5:$AY$404,0)),""))</f>
        <v>4.6</v>
      </c>
      <c r="S19" s="2" t="str">
        <f t="array" ref="S19">IF($A19="","",IFERROR(INDEX('04_Property_Economics'!$AS$5:$AS$404,MATCH($A19,'04_Property_Economics'!$AY$5:$AY$404,0)),""))</f>
        <v>NO</v>
      </c>
      <c r="T19" s="28" t="str">
        <f t="array" ref="T19">IF($A19="","",IFERROR(INDEX('04_Property_Economics'!$AZ$5:$AZ$404,MATCH($A19,'04_Property_Economics'!$AY$5:$AY$404,0)),""))</f>
        <v>https://www.redfin.com/AA/home/1497879</v>
      </c>
    </row>
    <row r="20">
      <c r="A20" s="2">
        <f t="shared" si="1"/>
        <v>7</v>
      </c>
      <c r="B20" s="2" t="str">
        <f t="array" ref="B20">IF($A20="","",IFERROR(INDEX('04_Property_Economics'!$B$5:$B$404,MATCH($A20,'04_Property_Economics'!$AY$5:$AY$404,0)),""))</f>
        <v>SF-008</v>
      </c>
      <c r="C20" s="2" t="str">
        <f t="array" ref="C20">IF($A20="","",IFERROR(INDEX('04_Property_Economics'!$C$5:$C$404,MATCH($A20,'04_Property_Economics'!$AY$5:$AY$404,0)),""))</f>
        <v>201 Moraga St</v>
      </c>
      <c r="D20" s="24">
        <f t="array" ref="D20">IF($A20="","",IFERROR(INDEX('04_Property_Economics'!$H$5:$H$404,MATCH($A20,'04_Property_Economics'!$AY$5:$AY$404,0)),""))</f>
        <v>2500000</v>
      </c>
      <c r="E20" s="25">
        <f t="array" ref="E20">IF($A20="","",IFERROR(INDEX('04_Property_Economics'!$I$5:$I$404,MATCH($A20,'04_Property_Economics'!$AY$5:$AY$404,0)),""))</f>
        <v>6</v>
      </c>
      <c r="F20" s="25">
        <f t="array" ref="F20">IF($A20="","",IFERROR(INDEX('04_Property_Economics'!$J$5:$J$404,MATCH($A20,'04_Property_Economics'!$AY$5:$AY$404,0)),""))</f>
        <v>6</v>
      </c>
      <c r="G20" s="26">
        <f t="array" ref="G20">IF($A20="","",IFERROR(INDEX('04_Property_Economics'!$AC$5:$AC$404,MATCH($A20,'04_Property_Economics'!$AY$5:$AY$404,0)),""))</f>
        <v>0</v>
      </c>
      <c r="H20" s="24">
        <f t="array" ref="H20">IF($A20="","",IFERROR(INDEX('04_Property_Economics'!$AD$5:$AD$404,MATCH($A20,'04_Property_Economics'!$AY$5:$AY$404,0)),""))</f>
        <v>14250</v>
      </c>
      <c r="I20" s="24">
        <f t="array" ref="I20">IF($A20="","",IFERROR(INDEX('04_Property_Economics'!$AH$5:$AH$404,MATCH($A20,'04_Property_Economics'!$AY$5:$AY$404,0)),""))</f>
        <v>-12320.27778</v>
      </c>
      <c r="J20" s="24">
        <f t="array" ref="J20">IF($A20="","",IFERROR(INDEX('04_Property_Economics'!$AI$5:$AI$404,MATCH($A20,'04_Property_Economics'!$AY$5:$AY$404,0)),""))</f>
        <v>-5375.833333</v>
      </c>
      <c r="K20" s="24">
        <f t="array" ref="K20">IF($A20="","",IFERROR(INDEX('04_Property_Economics'!$AJ$5:$AJ$404,MATCH($A20,'04_Property_Economics'!$AY$5:$AY$404,0)),""))</f>
        <v>7124.166667</v>
      </c>
      <c r="L20" s="24">
        <f t="array" ref="L20">IF($A20="","",IFERROR(INDEX('04_Property_Economics'!$AF$5:$AF$404,MATCH($A20,'04_Property_Economics'!$AY$5:$AY$404,0)),""))</f>
        <v>712.5</v>
      </c>
      <c r="M20" s="24">
        <f t="array" ref="M20">IF($A20="","",IFERROR(INDEX('04_Property_Economics'!$U$5:$U$404,MATCH($A20,'04_Property_Economics'!$AY$5:$AY$404,0)),""))</f>
        <v>6944.444444</v>
      </c>
      <c r="N20" s="24">
        <f t="array" ref="N20">IF($A20="","",IFERROR(INDEX('04_Property_Economics'!$W$5:$W$404,MATCH($A20,'04_Property_Economics'!$AY$5:$AY$404,0)),""))</f>
        <v>12500</v>
      </c>
      <c r="O20" s="24">
        <f t="shared" si="2"/>
        <v>19444.44444</v>
      </c>
      <c r="P20" s="24">
        <f t="array" ref="P20">IF($A20="","",IFERROR(INDEX('04_Property_Economics'!$S$5:$S$404,MATCH($A20,'04_Property_Economics'!$AY$5:$AY$404,0)),""))</f>
        <v>2500000</v>
      </c>
      <c r="Q20" s="24">
        <f t="array" ref="Q20">IF($A20="","",IFERROR(INDEX('04_Property_Economics'!$AQ$5:$AQ$404,MATCH($A20,'04_Property_Economics'!$AY$5:$AY$404,0)),""))</f>
        <v>9000000</v>
      </c>
      <c r="R20" s="27">
        <f t="array" ref="R20">IF($A20="","",IFERROR(INDEX('04_Property_Economics'!$AR$5:$AR$404,MATCH($A20,'04_Property_Economics'!$AY$5:$AY$404,0)),""))</f>
        <v>4.6</v>
      </c>
      <c r="S20" s="2" t="str">
        <f t="array" ref="S20">IF($A20="","",IFERROR(INDEX('04_Property_Economics'!$AS$5:$AS$404,MATCH($A20,'04_Property_Economics'!$AY$5:$AY$404,0)),""))</f>
        <v>NO</v>
      </c>
      <c r="T20" s="28" t="str">
        <f t="array" ref="T20">IF($A20="","",IFERROR(INDEX('04_Property_Economics'!$AZ$5:$AZ$404,MATCH($A20,'04_Property_Economics'!$AY$5:$AY$404,0)),""))</f>
        <v>https://www.redfin.com/AA/home/643161</v>
      </c>
    </row>
    <row r="21" ht="15.75" customHeight="1">
      <c r="A21" s="2">
        <f t="shared" si="1"/>
        <v>8</v>
      </c>
      <c r="B21" s="2" t="str">
        <f t="array" ref="B21">IF($A21="","",IFERROR(INDEX('04_Property_Economics'!$B$5:$B$404,MATCH($A21,'04_Property_Economics'!$AY$5:$AY$404,0)),""))</f>
        <v>SF-009</v>
      </c>
      <c r="C21" s="2" t="str">
        <f t="array" ref="C21">IF($A21="","",IFERROR(INDEX('04_Property_Economics'!$C$5:$C$404,MATCH($A21,'04_Property_Economics'!$AY$5:$AY$404,0)),""))</f>
        <v>1530 California St</v>
      </c>
      <c r="D21" s="24">
        <f t="array" ref="D21">IF($A21="","",IFERROR(INDEX('04_Property_Economics'!$H$5:$H$404,MATCH($A21,'04_Property_Economics'!$AY$5:$AY$404,0)),""))</f>
        <v>3000000</v>
      </c>
      <c r="E21" s="25">
        <f t="array" ref="E21">IF($A21="","",IFERROR(INDEX('04_Property_Economics'!$I$5:$I$404,MATCH($A21,'04_Property_Economics'!$AY$5:$AY$404,0)),""))</f>
        <v>8</v>
      </c>
      <c r="F21" s="25">
        <f t="array" ref="F21">IF($A21="","",IFERROR(INDEX('04_Property_Economics'!$J$5:$J$404,MATCH($A21,'04_Property_Economics'!$AY$5:$AY$404,0)),""))</f>
        <v>10</v>
      </c>
      <c r="G21" s="26">
        <f t="array" ref="G21">IF($A21="","",IFERROR(INDEX('04_Property_Economics'!$AC$5:$AC$404,MATCH($A21,'04_Property_Economics'!$AY$5:$AY$404,0)),""))</f>
        <v>0</v>
      </c>
      <c r="H21" s="24">
        <f t="array" ref="H21">IF($A21="","",IFERROR(INDEX('04_Property_Economics'!$AD$5:$AD$404,MATCH($A21,'04_Property_Economics'!$AY$5:$AY$404,0)),""))</f>
        <v>30400</v>
      </c>
      <c r="I21" s="24">
        <f t="array" ref="I21">IF($A21="","",IFERROR(INDEX('04_Property_Economics'!$AH$5:$AH$404,MATCH($A21,'04_Property_Economics'!$AY$5:$AY$404,0)),""))</f>
        <v>-2493.333333</v>
      </c>
      <c r="J21" s="24">
        <f t="array" ref="J21">IF($A21="","",IFERROR(INDEX('04_Property_Economics'!$AI$5:$AI$404,MATCH($A21,'04_Property_Economics'!$AY$5:$AY$404,0)),""))</f>
        <v>5840</v>
      </c>
      <c r="K21" s="24">
        <f t="array" ref="K21">IF($A21="","",IFERROR(INDEX('04_Property_Economics'!$AJ$5:$AJ$404,MATCH($A21,'04_Property_Economics'!$AY$5:$AY$404,0)),""))</f>
        <v>20840</v>
      </c>
      <c r="L21" s="24">
        <f t="array" ref="L21">IF($A21="","",IFERROR(INDEX('04_Property_Economics'!$AF$5:$AF$404,MATCH($A21,'04_Property_Economics'!$AY$5:$AY$404,0)),""))</f>
        <v>1520</v>
      </c>
      <c r="M21" s="24">
        <f t="array" ref="M21">IF($A21="","",IFERROR(INDEX('04_Property_Economics'!$U$5:$U$404,MATCH($A21,'04_Property_Economics'!$AY$5:$AY$404,0)),""))</f>
        <v>8333.333333</v>
      </c>
      <c r="N21" s="24">
        <f t="array" ref="N21">IF($A21="","",IFERROR(INDEX('04_Property_Economics'!$W$5:$W$404,MATCH($A21,'04_Property_Economics'!$AY$5:$AY$404,0)),""))</f>
        <v>15000</v>
      </c>
      <c r="O21" s="24">
        <f t="shared" si="2"/>
        <v>23333.33333</v>
      </c>
      <c r="P21" s="24">
        <f t="array" ref="P21">IF($A21="","",IFERROR(INDEX('04_Property_Economics'!$S$5:$S$404,MATCH($A21,'04_Property_Economics'!$AY$5:$AY$404,0)),""))</f>
        <v>3000000</v>
      </c>
      <c r="Q21" s="24">
        <f t="array" ref="Q21">IF($A21="","",IFERROR(INDEX('04_Property_Economics'!$AQ$5:$AQ$404,MATCH($A21,'04_Property_Economics'!$AY$5:$AY$404,0)),""))</f>
        <v>10800000</v>
      </c>
      <c r="R21" s="27">
        <f t="array" ref="R21">IF($A21="","",IFERROR(INDEX('04_Property_Economics'!$AR$5:$AR$404,MATCH($A21,'04_Property_Economics'!$AY$5:$AY$404,0)),""))</f>
        <v>4.6</v>
      </c>
      <c r="S21" s="2" t="str">
        <f t="array" ref="S21">IF($A21="","",IFERROR(INDEX('04_Property_Economics'!$AS$5:$AS$404,MATCH($A21,'04_Property_Economics'!$AY$5:$AY$404,0)),""))</f>
        <v>NO</v>
      </c>
      <c r="T21" s="28" t="str">
        <f t="array" ref="T21">IF($A21="","",IFERROR(INDEX('04_Property_Economics'!$AZ$5:$AZ$404,MATCH($A21,'04_Property_Economics'!$AY$5:$AY$404,0)),""))</f>
        <v>https://www.redfin.com/AA/home/1089708</v>
      </c>
    </row>
    <row r="22" ht="15.75" customHeight="1">
      <c r="A22" s="2">
        <f t="shared" si="1"/>
        <v>9</v>
      </c>
      <c r="B22" s="2" t="str">
        <f t="array" ref="B22">IF($A22="","",IFERROR(INDEX('04_Property_Economics'!$B$5:$B$404,MATCH($A22,'04_Property_Economics'!$AY$5:$AY$404,0)),""))</f>
        <v>SF-011</v>
      </c>
      <c r="C22" s="2" t="str">
        <f t="array" ref="C22">IF($A22="","",IFERROR(INDEX('04_Property_Economics'!$C$5:$C$404,MATCH($A22,'04_Property_Economics'!$AY$5:$AY$404,0)),""))</f>
        <v>379-381 25th Ave</v>
      </c>
      <c r="D22" s="24">
        <f t="array" ref="D22">IF($A22="","",IFERROR(INDEX('04_Property_Economics'!$H$5:$H$404,MATCH($A22,'04_Property_Economics'!$AY$5:$AY$404,0)),""))</f>
        <v>1799999</v>
      </c>
      <c r="E22" s="25">
        <f t="array" ref="E22">IF($A22="","",IFERROR(INDEX('04_Property_Economics'!$I$5:$I$404,MATCH($A22,'04_Property_Economics'!$AY$5:$AY$404,0)),""))</f>
        <v>2</v>
      </c>
      <c r="F22" s="25">
        <f t="array" ref="F22">IF($A22="","",IFERROR(INDEX('04_Property_Economics'!$J$5:$J$404,MATCH($A22,'04_Property_Economics'!$AY$5:$AY$404,0)),""))</f>
        <v>3</v>
      </c>
      <c r="G22" s="26">
        <f t="array" ref="G22">IF($A22="","",IFERROR(INDEX('04_Property_Economics'!$AC$5:$AC$404,MATCH($A22,'04_Property_Economics'!$AY$5:$AY$404,0)),""))</f>
        <v>0</v>
      </c>
      <c r="H22" s="24">
        <f t="array" ref="H22">IF($A22="","",IFERROR(INDEX('04_Property_Economics'!$AD$5:$AD$404,MATCH($A22,'04_Property_Economics'!$AY$5:$AY$404,0)),""))</f>
        <v>7552.5</v>
      </c>
      <c r="I22" s="24">
        <f t="array" ref="I22">IF($A22="","",IFERROR(INDEX('04_Property_Economics'!$AH$5:$AH$404,MATCH($A22,'04_Property_Economics'!$AY$5:$AY$404,0)),""))</f>
        <v>-10235.11639</v>
      </c>
      <c r="J22" s="24">
        <f t="array" ref="J22">IF($A22="","",IFERROR(INDEX('04_Property_Economics'!$AI$5:$AI$404,MATCH($A22,'04_Property_Economics'!$AY$5:$AY$404,0)),""))</f>
        <v>-5235.119167</v>
      </c>
      <c r="K22" s="24">
        <f t="array" ref="K22">IF($A22="","",IFERROR(INDEX('04_Property_Economics'!$AJ$5:$AJ$404,MATCH($A22,'04_Property_Economics'!$AY$5:$AY$404,0)),""))</f>
        <v>3764.875833</v>
      </c>
      <c r="L22" s="24">
        <f t="array" ref="L22">IF($A22="","",IFERROR(INDEX('04_Property_Economics'!$AF$5:$AF$404,MATCH($A22,'04_Property_Economics'!$AY$5:$AY$404,0)),""))</f>
        <v>377.625</v>
      </c>
      <c r="M22" s="24">
        <f t="array" ref="M22">IF($A22="","",IFERROR(INDEX('04_Property_Economics'!$U$5:$U$404,MATCH($A22,'04_Property_Economics'!$AY$5:$AY$404,0)),""))</f>
        <v>4999.997222</v>
      </c>
      <c r="N22" s="24">
        <f t="array" ref="N22">IF($A22="","",IFERROR(INDEX('04_Property_Economics'!$W$5:$W$404,MATCH($A22,'04_Property_Economics'!$AY$5:$AY$404,0)),""))</f>
        <v>8999.995</v>
      </c>
      <c r="O22" s="24">
        <f t="shared" si="2"/>
        <v>13999.99222</v>
      </c>
      <c r="P22" s="24">
        <f t="array" ref="P22">IF($A22="","",IFERROR(INDEX('04_Property_Economics'!$S$5:$S$404,MATCH($A22,'04_Property_Economics'!$AY$5:$AY$404,0)),""))</f>
        <v>1799999</v>
      </c>
      <c r="Q22" s="24">
        <f t="array" ref="Q22">IF($A22="","",IFERROR(INDEX('04_Property_Economics'!$AQ$5:$AQ$404,MATCH($A22,'04_Property_Economics'!$AY$5:$AY$404,0)),""))</f>
        <v>6479996.4</v>
      </c>
      <c r="R22" s="27">
        <f t="array" ref="R22">IF($A22="","",IFERROR(INDEX('04_Property_Economics'!$AR$5:$AR$404,MATCH($A22,'04_Property_Economics'!$AY$5:$AY$404,0)),""))</f>
        <v>4.6</v>
      </c>
      <c r="S22" s="2" t="str">
        <f t="array" ref="S22">IF($A22="","",IFERROR(INDEX('04_Property_Economics'!$AS$5:$AS$404,MATCH($A22,'04_Property_Economics'!$AY$5:$AY$404,0)),""))</f>
        <v>NO</v>
      </c>
      <c r="T22" s="28" t="str">
        <f t="array" ref="T22">IF($A22="","",IFERROR(INDEX('04_Property_Economics'!$AZ$5:$AZ$404,MATCH($A22,'04_Property_Economics'!$AY$5:$AY$404,0)),""))</f>
        <v>https://www.redfin.com/AA/home/1375664</v>
      </c>
    </row>
    <row r="23" ht="15.75" customHeight="1">
      <c r="A23" s="2">
        <f t="shared" si="1"/>
        <v>10</v>
      </c>
      <c r="B23" s="2" t="str">
        <f t="array" ref="B23">IF($A23="","",IFERROR(INDEX('04_Property_Economics'!$B$5:$B$404,MATCH($A23,'04_Property_Economics'!$AY$5:$AY$404,0)),""))</f>
        <v>SF-013</v>
      </c>
      <c r="C23" s="2" t="str">
        <f t="array" ref="C23">IF($A23="","",IFERROR(INDEX('04_Property_Economics'!$C$5:$C$404,MATCH($A23,'04_Property_Economics'!$AY$5:$AY$404,0)),""))</f>
        <v>308-316 25th Ave</v>
      </c>
      <c r="D23" s="24">
        <f t="array" ref="D23">IF($A23="","",IFERROR(INDEX('04_Property_Economics'!$H$5:$H$404,MATCH($A23,'04_Property_Economics'!$AY$5:$AY$404,0)),""))</f>
        <v>2130000</v>
      </c>
      <c r="E23" s="25">
        <f t="array" ref="E23">IF($A23="","",IFERROR(INDEX('04_Property_Economics'!$I$5:$I$404,MATCH($A23,'04_Property_Economics'!$AY$5:$AY$404,0)),""))</f>
        <v>6</v>
      </c>
      <c r="F23" s="25">
        <f t="array" ref="F23">IF($A23="","",IFERROR(INDEX('04_Property_Economics'!$J$5:$J$404,MATCH($A23,'04_Property_Economics'!$AY$5:$AY$404,0)),""))</f>
        <v>8</v>
      </c>
      <c r="G23" s="26">
        <f t="array" ref="G23">IF($A23="","",IFERROR(INDEX('04_Property_Economics'!$AC$5:$AC$404,MATCH($A23,'04_Property_Economics'!$AY$5:$AY$404,0)),""))</f>
        <v>0</v>
      </c>
      <c r="H23" s="24">
        <f t="array" ref="H23">IF($A23="","",IFERROR(INDEX('04_Property_Economics'!$AD$5:$AD$404,MATCH($A23,'04_Property_Economics'!$AY$5:$AY$404,0)),""))</f>
        <v>20140</v>
      </c>
      <c r="I23" s="24">
        <f t="array" ref="I23">IF($A23="","",IFERROR(INDEX('04_Property_Economics'!$AH$5:$AH$404,MATCH($A23,'04_Property_Economics'!$AY$5:$AY$404,0)),""))</f>
        <v>-3538.666667</v>
      </c>
      <c r="J23" s="24">
        <f t="array" ref="J23">IF($A23="","",IFERROR(INDEX('04_Property_Economics'!$AI$5:$AI$404,MATCH($A23,'04_Property_Economics'!$AY$5:$AY$404,0)),""))</f>
        <v>2378</v>
      </c>
      <c r="K23" s="24">
        <f t="array" ref="K23">IF($A23="","",IFERROR(INDEX('04_Property_Economics'!$AJ$5:$AJ$404,MATCH($A23,'04_Property_Economics'!$AY$5:$AY$404,0)),""))</f>
        <v>13028</v>
      </c>
      <c r="L23" s="24">
        <f t="array" ref="L23">IF($A23="","",IFERROR(INDEX('04_Property_Economics'!$AF$5:$AF$404,MATCH($A23,'04_Property_Economics'!$AY$5:$AY$404,0)),""))</f>
        <v>1007</v>
      </c>
      <c r="M23" s="24">
        <f t="array" ref="M23">IF($A23="","",IFERROR(INDEX('04_Property_Economics'!$U$5:$U$404,MATCH($A23,'04_Property_Economics'!$AY$5:$AY$404,0)),""))</f>
        <v>5916.666667</v>
      </c>
      <c r="N23" s="24">
        <f t="array" ref="N23">IF($A23="","",IFERROR(INDEX('04_Property_Economics'!$W$5:$W$404,MATCH($A23,'04_Property_Economics'!$AY$5:$AY$404,0)),""))</f>
        <v>10650</v>
      </c>
      <c r="O23" s="24">
        <f t="shared" si="2"/>
        <v>16566.66667</v>
      </c>
      <c r="P23" s="24">
        <f t="array" ref="P23">IF($A23="","",IFERROR(INDEX('04_Property_Economics'!$S$5:$S$404,MATCH($A23,'04_Property_Economics'!$AY$5:$AY$404,0)),""))</f>
        <v>2130000</v>
      </c>
      <c r="Q23" s="24">
        <f t="array" ref="Q23">IF($A23="","",IFERROR(INDEX('04_Property_Economics'!$AQ$5:$AQ$404,MATCH($A23,'04_Property_Economics'!$AY$5:$AY$404,0)),""))</f>
        <v>7668000</v>
      </c>
      <c r="R23" s="27">
        <f t="array" ref="R23">IF($A23="","",IFERROR(INDEX('04_Property_Economics'!$AR$5:$AR$404,MATCH($A23,'04_Property_Economics'!$AY$5:$AY$404,0)),""))</f>
        <v>4.6</v>
      </c>
      <c r="S23" s="2" t="str">
        <f t="array" ref="S23">IF($A23="","",IFERROR(INDEX('04_Property_Economics'!$AS$5:$AS$404,MATCH($A23,'04_Property_Economics'!$AY$5:$AY$404,0)),""))</f>
        <v>NO</v>
      </c>
      <c r="T23" s="28" t="str">
        <f t="array" ref="T23">IF($A23="","",IFERROR(INDEX('04_Property_Economics'!$AZ$5:$AZ$404,MATCH($A23,'04_Property_Economics'!$AY$5:$AY$404,0)),""))</f>
        <v>https://www.redfin.com/AA/home/196246933</v>
      </c>
    </row>
    <row r="24" ht="15.75" customHeight="1">
      <c r="A24" s="2">
        <f t="shared" si="1"/>
        <v>11</v>
      </c>
      <c r="B24" s="2" t="str">
        <f t="array" ref="B24">IF($A24="","",IFERROR(INDEX('04_Property_Economics'!$B$5:$B$404,MATCH($A24,'04_Property_Economics'!$AY$5:$AY$404,0)),""))</f>
        <v>SF-014</v>
      </c>
      <c r="C24" s="2" t="str">
        <f t="array" ref="C24">IF($A24="","",IFERROR(INDEX('04_Property_Economics'!$C$5:$C$404,MATCH($A24,'04_Property_Economics'!$AY$5:$AY$404,0)),""))</f>
        <v>4632-4638 Irving St</v>
      </c>
      <c r="D24" s="24">
        <f t="array" ref="D24">IF($A24="","",IFERROR(INDEX('04_Property_Economics'!$H$5:$H$404,MATCH($A24,'04_Property_Economics'!$AY$5:$AY$404,0)),""))</f>
        <v>1349000</v>
      </c>
      <c r="E24" s="25">
        <f t="array" ref="E24">IF($A24="","",IFERROR(INDEX('04_Property_Economics'!$I$5:$I$404,MATCH($A24,'04_Property_Economics'!$AY$5:$AY$404,0)),""))</f>
        <v>2</v>
      </c>
      <c r="F24" s="25">
        <f t="array" ref="F24">IF($A24="","",IFERROR(INDEX('04_Property_Economics'!$J$5:$J$404,MATCH($A24,'04_Property_Economics'!$AY$5:$AY$404,0)),""))</f>
        <v>2</v>
      </c>
      <c r="G24" s="26">
        <f t="array" ref="G24">IF($A24="","",IFERROR(INDEX('04_Property_Economics'!$AC$5:$AC$404,MATCH($A24,'04_Property_Economics'!$AY$5:$AY$404,0)),""))</f>
        <v>0</v>
      </c>
      <c r="H24" s="24">
        <f t="array" ref="H24">IF($A24="","",IFERROR(INDEX('04_Property_Economics'!$AD$5:$AD$404,MATCH($A24,'04_Property_Economics'!$AY$5:$AY$404,0)),""))</f>
        <v>4750</v>
      </c>
      <c r="I24" s="24">
        <f t="array" ref="I24">IF($A24="","",IFERROR(INDEX('04_Property_Economics'!$AH$5:$AH$404,MATCH($A24,'04_Property_Economics'!$AY$5:$AY$404,0)),""))</f>
        <v>-9013.888889</v>
      </c>
      <c r="J24" s="24">
        <f t="array" ref="J24">IF($A24="","",IFERROR(INDEX('04_Property_Economics'!$AI$5:$AI$404,MATCH($A24,'04_Property_Economics'!$AY$5:$AY$404,0)),""))</f>
        <v>-5266.666667</v>
      </c>
      <c r="K24" s="24">
        <f t="array" ref="K24">IF($A24="","",IFERROR(INDEX('04_Property_Economics'!$AJ$5:$AJ$404,MATCH($A24,'04_Property_Economics'!$AY$5:$AY$404,0)),""))</f>
        <v>1478.333333</v>
      </c>
      <c r="L24" s="24">
        <f t="array" ref="L24">IF($A24="","",IFERROR(INDEX('04_Property_Economics'!$AF$5:$AF$404,MATCH($A24,'04_Property_Economics'!$AY$5:$AY$404,0)),""))</f>
        <v>237.5</v>
      </c>
      <c r="M24" s="24">
        <f t="array" ref="M24">IF($A24="","",IFERROR(INDEX('04_Property_Economics'!$U$5:$U$404,MATCH($A24,'04_Property_Economics'!$AY$5:$AY$404,0)),""))</f>
        <v>3747.222222</v>
      </c>
      <c r="N24" s="24">
        <f t="array" ref="N24">IF($A24="","",IFERROR(INDEX('04_Property_Economics'!$W$5:$W$404,MATCH($A24,'04_Property_Economics'!$AY$5:$AY$404,0)),""))</f>
        <v>6745</v>
      </c>
      <c r="O24" s="24">
        <f t="shared" si="2"/>
        <v>10492.22222</v>
      </c>
      <c r="P24" s="24">
        <f t="array" ref="P24">IF($A24="","",IFERROR(INDEX('04_Property_Economics'!$S$5:$S$404,MATCH($A24,'04_Property_Economics'!$AY$5:$AY$404,0)),""))</f>
        <v>1349000</v>
      </c>
      <c r="Q24" s="24">
        <f t="array" ref="Q24">IF($A24="","",IFERROR(INDEX('04_Property_Economics'!$AQ$5:$AQ$404,MATCH($A24,'04_Property_Economics'!$AY$5:$AY$404,0)),""))</f>
        <v>4856400</v>
      </c>
      <c r="R24" s="27">
        <f t="array" ref="R24">IF($A24="","",IFERROR(INDEX('04_Property_Economics'!$AR$5:$AR$404,MATCH($A24,'04_Property_Economics'!$AY$5:$AY$404,0)),""))</f>
        <v>4.6</v>
      </c>
      <c r="S24" s="2" t="str">
        <f t="array" ref="S24">IF($A24="","",IFERROR(INDEX('04_Property_Economics'!$AS$5:$AS$404,MATCH($A24,'04_Property_Economics'!$AY$5:$AY$404,0)),""))</f>
        <v>NO</v>
      </c>
      <c r="T24" s="28" t="str">
        <f t="array" ref="T24">IF($A24="","",IFERROR(INDEX('04_Property_Economics'!$AZ$5:$AZ$404,MATCH($A24,'04_Property_Economics'!$AY$5:$AY$404,0)),""))</f>
        <v>https://www.redfin.com/AA/home/1261809</v>
      </c>
    </row>
    <row r="25" ht="15.75" customHeight="1">
      <c r="A25" s="2">
        <f t="shared" si="1"/>
        <v>12</v>
      </c>
      <c r="B25" s="2" t="str">
        <f t="array" ref="B25">IF($A25="","",IFERROR(INDEX('04_Property_Economics'!$B$5:$B$404,MATCH($A25,'04_Property_Economics'!$AY$5:$AY$404,0)),""))</f>
        <v>SF-015</v>
      </c>
      <c r="C25" s="2" t="str">
        <f t="array" ref="C25">IF($A25="","",IFERROR(INDEX('04_Property_Economics'!$C$5:$C$404,MATCH($A25,'04_Property_Economics'!$AY$5:$AY$404,0)),""))</f>
        <v>19 Joost Ave</v>
      </c>
      <c r="D25" s="24">
        <f t="array" ref="D25">IF($A25="","",IFERROR(INDEX('04_Property_Economics'!$H$5:$H$404,MATCH($A25,'04_Property_Economics'!$AY$5:$AY$404,0)),""))</f>
        <v>1350000</v>
      </c>
      <c r="E25" s="25">
        <f t="array" ref="E25">IF($A25="","",IFERROR(INDEX('04_Property_Economics'!$I$5:$I$404,MATCH($A25,'04_Property_Economics'!$AY$5:$AY$404,0)),""))</f>
        <v>3</v>
      </c>
      <c r="F25" s="25">
        <f t="array" ref="F25">IF($A25="","",IFERROR(INDEX('04_Property_Economics'!$J$5:$J$404,MATCH($A25,'04_Property_Economics'!$AY$5:$AY$404,0)),""))</f>
        <v>3</v>
      </c>
      <c r="G25" s="26">
        <f t="array" ref="G25">IF($A25="","",IFERROR(INDEX('04_Property_Economics'!$AC$5:$AC$404,MATCH($A25,'04_Property_Economics'!$AY$5:$AY$404,0)),""))</f>
        <v>0</v>
      </c>
      <c r="H25" s="24">
        <f t="array" ref="H25">IF($A25="","",IFERROR(INDEX('04_Property_Economics'!$AD$5:$AD$404,MATCH($A25,'04_Property_Economics'!$AY$5:$AY$404,0)),""))</f>
        <v>7410</v>
      </c>
      <c r="I25" s="24">
        <f t="array" ref="I25">IF($A25="","",IFERROR(INDEX('04_Property_Economics'!$AH$5:$AH$404,MATCH($A25,'04_Property_Economics'!$AY$5:$AY$404,0)),""))</f>
        <v>-7100.5</v>
      </c>
      <c r="J25" s="24">
        <f t="array" ref="J25">IF($A25="","",IFERROR(INDEX('04_Property_Economics'!$AI$5:$AI$404,MATCH($A25,'04_Property_Economics'!$AY$5:$AY$404,0)),""))</f>
        <v>-3350.5</v>
      </c>
      <c r="K25" s="24">
        <f t="array" ref="K25">IF($A25="","",IFERROR(INDEX('04_Property_Economics'!$AJ$5:$AJ$404,MATCH($A25,'04_Property_Economics'!$AY$5:$AY$404,0)),""))</f>
        <v>3399.5</v>
      </c>
      <c r="L25" s="24">
        <f t="array" ref="L25">IF($A25="","",IFERROR(INDEX('04_Property_Economics'!$AF$5:$AF$404,MATCH($A25,'04_Property_Economics'!$AY$5:$AY$404,0)),""))</f>
        <v>370.5</v>
      </c>
      <c r="M25" s="24">
        <f t="array" ref="M25">IF($A25="","",IFERROR(INDEX('04_Property_Economics'!$U$5:$U$404,MATCH($A25,'04_Property_Economics'!$AY$5:$AY$404,0)),""))</f>
        <v>3750</v>
      </c>
      <c r="N25" s="24">
        <f t="array" ref="N25">IF($A25="","",IFERROR(INDEX('04_Property_Economics'!$W$5:$W$404,MATCH($A25,'04_Property_Economics'!$AY$5:$AY$404,0)),""))</f>
        <v>6750</v>
      </c>
      <c r="O25" s="24">
        <f t="shared" si="2"/>
        <v>10500</v>
      </c>
      <c r="P25" s="24">
        <f t="array" ref="P25">IF($A25="","",IFERROR(INDEX('04_Property_Economics'!$S$5:$S$404,MATCH($A25,'04_Property_Economics'!$AY$5:$AY$404,0)),""))</f>
        <v>1350000</v>
      </c>
      <c r="Q25" s="24">
        <f t="array" ref="Q25">IF($A25="","",IFERROR(INDEX('04_Property_Economics'!$AQ$5:$AQ$404,MATCH($A25,'04_Property_Economics'!$AY$5:$AY$404,0)),""))</f>
        <v>4860000</v>
      </c>
      <c r="R25" s="27">
        <f t="array" ref="R25">IF($A25="","",IFERROR(INDEX('04_Property_Economics'!$AR$5:$AR$404,MATCH($A25,'04_Property_Economics'!$AY$5:$AY$404,0)),""))</f>
        <v>4.6</v>
      </c>
      <c r="S25" s="2" t="str">
        <f t="array" ref="S25">IF($A25="","",IFERROR(INDEX('04_Property_Economics'!$AS$5:$AS$404,MATCH($A25,'04_Property_Economics'!$AY$5:$AY$404,0)),""))</f>
        <v>NO</v>
      </c>
      <c r="T25" s="28" t="str">
        <f t="array" ref="T25">IF($A25="","",IFERROR(INDEX('04_Property_Economics'!$AZ$5:$AZ$404,MATCH($A25,'04_Property_Economics'!$AY$5:$AY$404,0)),""))</f>
        <v>https://www.redfin.com/AA/home/200968763</v>
      </c>
    </row>
    <row r="26" ht="15.75" customHeight="1">
      <c r="A26" s="2">
        <f t="shared" si="1"/>
        <v>13</v>
      </c>
      <c r="B26" s="2" t="str">
        <f t="array" ref="B26">IF($A26="","",IFERROR(INDEX('04_Property_Economics'!$B$5:$B$404,MATCH($A26,'04_Property_Economics'!$AY$5:$AY$404,0)),""))</f>
        <v>SF-017</v>
      </c>
      <c r="C26" s="2" t="str">
        <f t="array" ref="C26">IF($A26="","",IFERROR(INDEX('04_Property_Economics'!$C$5:$C$404,MATCH($A26,'04_Property_Economics'!$AY$5:$AY$404,0)),""))</f>
        <v>4072-4074 24th St</v>
      </c>
      <c r="D26" s="24">
        <f t="array" ref="D26">IF($A26="","",IFERROR(INDEX('04_Property_Economics'!$H$5:$H$404,MATCH($A26,'04_Property_Economics'!$AY$5:$AY$404,0)),""))</f>
        <v>2450000</v>
      </c>
      <c r="E26" s="25">
        <f t="array" ref="E26">IF($A26="","",IFERROR(INDEX('04_Property_Economics'!$I$5:$I$404,MATCH($A26,'04_Property_Economics'!$AY$5:$AY$404,0)),""))</f>
        <v>5</v>
      </c>
      <c r="F26" s="25">
        <f t="array" ref="F26">IF($A26="","",IFERROR(INDEX('04_Property_Economics'!$J$5:$J$404,MATCH($A26,'04_Property_Economics'!$AY$5:$AY$404,0)),""))</f>
        <v>5</v>
      </c>
      <c r="G26" s="26">
        <f t="array" ref="G26">IF($A26="","",IFERROR(INDEX('04_Property_Economics'!$AC$5:$AC$404,MATCH($A26,'04_Property_Economics'!$AY$5:$AY$404,0)),""))</f>
        <v>0</v>
      </c>
      <c r="H26" s="24">
        <f t="array" ref="H26">IF($A26="","",IFERROR(INDEX('04_Property_Economics'!$AD$5:$AD$404,MATCH($A26,'04_Property_Economics'!$AY$5:$AY$404,0)),""))</f>
        <v>15200</v>
      </c>
      <c r="I26" s="24">
        <f t="array" ref="I26">IF($A26="","",IFERROR(INDEX('04_Property_Economics'!$AH$5:$AH$404,MATCH($A26,'04_Property_Economics'!$AY$5:$AY$404,0)),""))</f>
        <v>-10382.22222</v>
      </c>
      <c r="J26" s="24">
        <f t="array" ref="J26">IF($A26="","",IFERROR(INDEX('04_Property_Economics'!$AI$5:$AI$404,MATCH($A26,'04_Property_Economics'!$AY$5:$AY$404,0)),""))</f>
        <v>-3576.666667</v>
      </c>
      <c r="K26" s="24">
        <f t="array" ref="K26">IF($A26="","",IFERROR(INDEX('04_Property_Economics'!$AJ$5:$AJ$404,MATCH($A26,'04_Property_Economics'!$AY$5:$AY$404,0)),""))</f>
        <v>8673.333333</v>
      </c>
      <c r="L26" s="24">
        <f t="array" ref="L26">IF($A26="","",IFERROR(INDEX('04_Property_Economics'!$AF$5:$AF$404,MATCH($A26,'04_Property_Economics'!$AY$5:$AY$404,0)),""))</f>
        <v>760</v>
      </c>
      <c r="M26" s="24">
        <f t="array" ref="M26">IF($A26="","",IFERROR(INDEX('04_Property_Economics'!$U$5:$U$404,MATCH($A26,'04_Property_Economics'!$AY$5:$AY$404,0)),""))</f>
        <v>6805.555556</v>
      </c>
      <c r="N26" s="24">
        <f t="array" ref="N26">IF($A26="","",IFERROR(INDEX('04_Property_Economics'!$W$5:$W$404,MATCH($A26,'04_Property_Economics'!$AY$5:$AY$404,0)),""))</f>
        <v>12250</v>
      </c>
      <c r="O26" s="24">
        <f t="shared" si="2"/>
        <v>19055.55556</v>
      </c>
      <c r="P26" s="24">
        <f t="array" ref="P26">IF($A26="","",IFERROR(INDEX('04_Property_Economics'!$S$5:$S$404,MATCH($A26,'04_Property_Economics'!$AY$5:$AY$404,0)),""))</f>
        <v>2450000</v>
      </c>
      <c r="Q26" s="24">
        <f t="array" ref="Q26">IF($A26="","",IFERROR(INDEX('04_Property_Economics'!$AQ$5:$AQ$404,MATCH($A26,'04_Property_Economics'!$AY$5:$AY$404,0)),""))</f>
        <v>8820000</v>
      </c>
      <c r="R26" s="27">
        <f t="array" ref="R26">IF($A26="","",IFERROR(INDEX('04_Property_Economics'!$AR$5:$AR$404,MATCH($A26,'04_Property_Economics'!$AY$5:$AY$404,0)),""))</f>
        <v>4.6</v>
      </c>
      <c r="S26" s="2" t="str">
        <f t="array" ref="S26">IF($A26="","",IFERROR(INDEX('04_Property_Economics'!$AS$5:$AS$404,MATCH($A26,'04_Property_Economics'!$AY$5:$AY$404,0)),""))</f>
        <v>NO</v>
      </c>
      <c r="T26" s="28" t="str">
        <f t="array" ref="T26">IF($A26="","",IFERROR(INDEX('04_Property_Economics'!$AZ$5:$AZ$404,MATCH($A26,'04_Property_Economics'!$AY$5:$AY$404,0)),""))</f>
        <v>https://www.redfin.com/AA/home/1558115</v>
      </c>
    </row>
    <row r="27" ht="15.75" customHeight="1">
      <c r="A27" s="2">
        <f t="shared" si="1"/>
        <v>14</v>
      </c>
      <c r="B27" s="2" t="str">
        <f t="array" ref="B27">IF($A27="","",IFERROR(INDEX('04_Property_Economics'!$B$5:$B$404,MATCH($A27,'04_Property_Economics'!$AY$5:$AY$404,0)),""))</f>
        <v>SF-018</v>
      </c>
      <c r="C27" s="2" t="str">
        <f t="array" ref="C27">IF($A27="","",IFERROR(INDEX('04_Property_Economics'!$C$5:$C$404,MATCH($A27,'04_Property_Economics'!$AY$5:$AY$404,0)),""))</f>
        <v>3539-3541 Scott St</v>
      </c>
      <c r="D27" s="24">
        <f t="array" ref="D27">IF($A27="","",IFERROR(INDEX('04_Property_Economics'!$H$5:$H$404,MATCH($A27,'04_Property_Economics'!$AY$5:$AY$404,0)),""))</f>
        <v>3450000</v>
      </c>
      <c r="E27" s="25">
        <f t="array" ref="E27">IF($A27="","",IFERROR(INDEX('04_Property_Economics'!$I$5:$I$404,MATCH($A27,'04_Property_Economics'!$AY$5:$AY$404,0)),""))</f>
        <v>3</v>
      </c>
      <c r="F27" s="25">
        <f t="array" ref="F27">IF($A27="","",IFERROR(INDEX('04_Property_Economics'!$J$5:$J$404,MATCH($A27,'04_Property_Economics'!$AY$5:$AY$404,0)),""))</f>
        <v>7</v>
      </c>
      <c r="G27" s="26">
        <f t="array" ref="G27">IF($A27="","",IFERROR(INDEX('04_Property_Economics'!$AC$5:$AC$404,MATCH($A27,'04_Property_Economics'!$AY$5:$AY$404,0)),""))</f>
        <v>0</v>
      </c>
      <c r="H27" s="24">
        <f t="array" ref="H27">IF($A27="","",IFERROR(INDEX('04_Property_Economics'!$AD$5:$AD$404,MATCH($A27,'04_Property_Economics'!$AY$5:$AY$404,0)),""))</f>
        <v>21945</v>
      </c>
      <c r="I27" s="24">
        <f t="array" ref="I27">IF($A27="","",IFERROR(INDEX('04_Property_Economics'!$AH$5:$AH$404,MATCH($A27,'04_Property_Economics'!$AY$5:$AY$404,0)),""))</f>
        <v>-11375.58333</v>
      </c>
      <c r="J27" s="24">
        <f t="array" ref="J27">IF($A27="","",IFERROR(INDEX('04_Property_Economics'!$AI$5:$AI$404,MATCH($A27,'04_Property_Economics'!$AY$5:$AY$404,0)),""))</f>
        <v>-1792.25</v>
      </c>
      <c r="K27" s="24">
        <f t="array" ref="K27">IF($A27="","",IFERROR(INDEX('04_Property_Economics'!$AJ$5:$AJ$404,MATCH($A27,'04_Property_Economics'!$AY$5:$AY$404,0)),""))</f>
        <v>15457.75</v>
      </c>
      <c r="L27" s="24">
        <f t="array" ref="L27">IF($A27="","",IFERROR(INDEX('04_Property_Economics'!$AF$5:$AF$404,MATCH($A27,'04_Property_Economics'!$AY$5:$AY$404,0)),""))</f>
        <v>1097.25</v>
      </c>
      <c r="M27" s="24">
        <f t="array" ref="M27">IF($A27="","",IFERROR(INDEX('04_Property_Economics'!$U$5:$U$404,MATCH($A27,'04_Property_Economics'!$AY$5:$AY$404,0)),""))</f>
        <v>9583.333333</v>
      </c>
      <c r="N27" s="24">
        <f t="array" ref="N27">IF($A27="","",IFERROR(INDEX('04_Property_Economics'!$W$5:$W$404,MATCH($A27,'04_Property_Economics'!$AY$5:$AY$404,0)),""))</f>
        <v>17250</v>
      </c>
      <c r="O27" s="24">
        <f t="shared" si="2"/>
        <v>26833.33333</v>
      </c>
      <c r="P27" s="24">
        <f t="array" ref="P27">IF($A27="","",IFERROR(INDEX('04_Property_Economics'!$S$5:$S$404,MATCH($A27,'04_Property_Economics'!$AY$5:$AY$404,0)),""))</f>
        <v>3450000</v>
      </c>
      <c r="Q27" s="24">
        <f t="array" ref="Q27">IF($A27="","",IFERROR(INDEX('04_Property_Economics'!$AQ$5:$AQ$404,MATCH($A27,'04_Property_Economics'!$AY$5:$AY$404,0)),""))</f>
        <v>12420000</v>
      </c>
      <c r="R27" s="27">
        <f t="array" ref="R27">IF($A27="","",IFERROR(INDEX('04_Property_Economics'!$AR$5:$AR$404,MATCH($A27,'04_Property_Economics'!$AY$5:$AY$404,0)),""))</f>
        <v>4.6</v>
      </c>
      <c r="S27" s="2" t="str">
        <f t="array" ref="S27">IF($A27="","",IFERROR(INDEX('04_Property_Economics'!$AS$5:$AS$404,MATCH($A27,'04_Property_Economics'!$AY$5:$AY$404,0)),""))</f>
        <v>NO</v>
      </c>
      <c r="T27" s="28" t="str">
        <f t="array" ref="T27">IF($A27="","",IFERROR(INDEX('04_Property_Economics'!$AZ$5:$AZ$404,MATCH($A27,'04_Property_Economics'!$AY$5:$AY$404,0)),""))</f>
        <v>https://www.redfin.com/AA/home/999955</v>
      </c>
    </row>
    <row r="28" ht="15.75" customHeight="1">
      <c r="A28" s="2">
        <f t="shared" si="1"/>
        <v>15</v>
      </c>
      <c r="B28" s="2" t="str">
        <f t="array" ref="B28">IF($A28="","",IFERROR(INDEX('04_Property_Economics'!$B$5:$B$404,MATCH($A28,'04_Property_Economics'!$AY$5:$AY$404,0)),""))</f>
        <v>SF-019</v>
      </c>
      <c r="C28" s="2" t="str">
        <f t="array" ref="C28">IF($A28="","",IFERROR(INDEX('04_Property_Economics'!$C$5:$C$404,MATCH($A28,'04_Property_Economics'!$AY$5:$AY$404,0)),""))</f>
        <v>5110-5112 3rd St</v>
      </c>
      <c r="D28" s="24">
        <f t="array" ref="D28">IF($A28="","",IFERROR(INDEX('04_Property_Economics'!$H$5:$H$404,MATCH($A28,'04_Property_Economics'!$AY$5:$AY$404,0)),""))</f>
        <v>1250000</v>
      </c>
      <c r="E28" s="25">
        <f t="array" ref="E28">IF($A28="","",IFERROR(INDEX('04_Property_Economics'!$I$5:$I$404,MATCH($A28,'04_Property_Economics'!$AY$5:$AY$404,0)),""))</f>
        <v>3</v>
      </c>
      <c r="F28" s="25">
        <f t="array" ref="F28">IF($A28="","",IFERROR(INDEX('04_Property_Economics'!$J$5:$J$404,MATCH($A28,'04_Property_Economics'!$AY$5:$AY$404,0)),""))</f>
        <v>4</v>
      </c>
      <c r="G28" s="26">
        <f t="array" ref="G28">IF($A28="","",IFERROR(INDEX('04_Property_Economics'!$AC$5:$AC$404,MATCH($A28,'04_Property_Economics'!$AY$5:$AY$404,0)),""))</f>
        <v>0</v>
      </c>
      <c r="H28" s="24">
        <f t="array" ref="H28">IF($A28="","",IFERROR(INDEX('04_Property_Economics'!$AD$5:$AD$404,MATCH($A28,'04_Property_Economics'!$AY$5:$AY$404,0)),""))</f>
        <v>8170</v>
      </c>
      <c r="I28" s="24">
        <f t="array" ref="I28">IF($A28="","",IFERROR(INDEX('04_Property_Economics'!$AH$5:$AH$404,MATCH($A28,'04_Property_Economics'!$AY$5:$AY$404,0)),""))</f>
        <v>-5517.388889</v>
      </c>
      <c r="J28" s="24">
        <f t="array" ref="J28">IF($A28="","",IFERROR(INDEX('04_Property_Economics'!$AI$5:$AI$404,MATCH($A28,'04_Property_Economics'!$AY$5:$AY$404,0)),""))</f>
        <v>-2045.166667</v>
      </c>
      <c r="K28" s="24">
        <f t="array" ref="K28">IF($A28="","",IFERROR(INDEX('04_Property_Economics'!$AJ$5:$AJ$404,MATCH($A28,'04_Property_Economics'!$AY$5:$AY$404,0)),""))</f>
        <v>4204.833333</v>
      </c>
      <c r="L28" s="24">
        <f t="array" ref="L28">IF($A28="","",IFERROR(INDEX('04_Property_Economics'!$AF$5:$AF$404,MATCH($A28,'04_Property_Economics'!$AY$5:$AY$404,0)),""))</f>
        <v>408.5</v>
      </c>
      <c r="M28" s="24">
        <f t="array" ref="M28">IF($A28="","",IFERROR(INDEX('04_Property_Economics'!$U$5:$U$404,MATCH($A28,'04_Property_Economics'!$AY$5:$AY$404,0)),""))</f>
        <v>3472.222222</v>
      </c>
      <c r="N28" s="24">
        <f t="array" ref="N28">IF($A28="","",IFERROR(INDEX('04_Property_Economics'!$W$5:$W$404,MATCH($A28,'04_Property_Economics'!$AY$5:$AY$404,0)),""))</f>
        <v>6250</v>
      </c>
      <c r="O28" s="24">
        <f t="shared" si="2"/>
        <v>9722.222222</v>
      </c>
      <c r="P28" s="24">
        <f t="array" ref="P28">IF($A28="","",IFERROR(INDEX('04_Property_Economics'!$S$5:$S$404,MATCH($A28,'04_Property_Economics'!$AY$5:$AY$404,0)),""))</f>
        <v>1250000</v>
      </c>
      <c r="Q28" s="24">
        <f t="array" ref="Q28">IF($A28="","",IFERROR(INDEX('04_Property_Economics'!$AQ$5:$AQ$404,MATCH($A28,'04_Property_Economics'!$AY$5:$AY$404,0)),""))</f>
        <v>4500000</v>
      </c>
      <c r="R28" s="27">
        <f t="array" ref="R28">IF($A28="","",IFERROR(INDEX('04_Property_Economics'!$AR$5:$AR$404,MATCH($A28,'04_Property_Economics'!$AY$5:$AY$404,0)),""))</f>
        <v>4.6</v>
      </c>
      <c r="S28" s="2" t="str">
        <f t="array" ref="S28">IF($A28="","",IFERROR(INDEX('04_Property_Economics'!$AS$5:$AS$404,MATCH($A28,'04_Property_Economics'!$AY$5:$AY$404,0)),""))</f>
        <v>NO</v>
      </c>
      <c r="T28" s="28" t="str">
        <f t="array" ref="T28">IF($A28="","",IFERROR(INDEX('04_Property_Economics'!$AZ$5:$AZ$404,MATCH($A28,'04_Property_Economics'!$AY$5:$AY$404,0)),""))</f>
        <v>https://www.redfin.com/AA/home/194783574</v>
      </c>
    </row>
    <row r="29" ht="15.75" customHeight="1">
      <c r="A29" s="2">
        <f t="shared" si="1"/>
        <v>16</v>
      </c>
      <c r="B29" s="2" t="str">
        <f t="array" ref="B29">IF($A29="","",IFERROR(INDEX('04_Property_Economics'!$B$5:$B$404,MATCH($A29,'04_Property_Economics'!$AY$5:$AY$404,0)),""))</f>
        <v>SF-020</v>
      </c>
      <c r="C29" s="2" t="str">
        <f t="array" ref="C29">IF($A29="","",IFERROR(INDEX('04_Property_Economics'!$C$5:$C$404,MATCH($A29,'04_Property_Economics'!$AY$5:$AY$404,0)),""))</f>
        <v>616-618 Masonic Ave</v>
      </c>
      <c r="D29" s="24">
        <f t="array" ref="D29">IF($A29="","",IFERROR(INDEX('04_Property_Economics'!$H$5:$H$404,MATCH($A29,'04_Property_Economics'!$AY$5:$AY$404,0)),""))</f>
        <v>1798000</v>
      </c>
      <c r="E29" s="25">
        <f t="array" ref="E29">IF($A29="","",IFERROR(INDEX('04_Property_Economics'!$I$5:$I$404,MATCH($A29,'04_Property_Economics'!$AY$5:$AY$404,0)),""))</f>
        <v>2</v>
      </c>
      <c r="F29" s="25">
        <f t="array" ref="F29">IF($A29="","",IFERROR(INDEX('04_Property_Economics'!$J$5:$J$404,MATCH($A29,'04_Property_Economics'!$AY$5:$AY$404,0)),""))</f>
        <v>5</v>
      </c>
      <c r="G29" s="26">
        <f t="array" ref="G29">IF($A29="","",IFERROR(INDEX('04_Property_Economics'!$AC$5:$AC$404,MATCH($A29,'04_Property_Economics'!$AY$5:$AY$404,0)),""))</f>
        <v>0</v>
      </c>
      <c r="H29" s="24">
        <f t="array" ref="H29">IF($A29="","",IFERROR(INDEX('04_Property_Economics'!$AD$5:$AD$404,MATCH($A29,'04_Property_Economics'!$AY$5:$AY$404,0)),""))</f>
        <v>14250</v>
      </c>
      <c r="I29" s="24">
        <f t="array" ref="I29">IF($A29="","",IFERROR(INDEX('04_Property_Economics'!$AH$5:$AH$404,MATCH($A29,'04_Property_Economics'!$AY$5:$AY$404,0)),""))</f>
        <v>-3855.277778</v>
      </c>
      <c r="J29" s="24">
        <f t="array" ref="J29">IF($A29="","",IFERROR(INDEX('04_Property_Economics'!$AI$5:$AI$404,MATCH($A29,'04_Property_Economics'!$AY$5:$AY$404,0)),""))</f>
        <v>1139.166667</v>
      </c>
      <c r="K29" s="24">
        <f t="array" ref="K29">IF($A29="","",IFERROR(INDEX('04_Property_Economics'!$AJ$5:$AJ$404,MATCH($A29,'04_Property_Economics'!$AY$5:$AY$404,0)),""))</f>
        <v>10129.16667</v>
      </c>
      <c r="L29" s="24">
        <f t="array" ref="L29">IF($A29="","",IFERROR(INDEX('04_Property_Economics'!$AF$5:$AF$404,MATCH($A29,'04_Property_Economics'!$AY$5:$AY$404,0)),""))</f>
        <v>712.5</v>
      </c>
      <c r="M29" s="24">
        <f t="array" ref="M29">IF($A29="","",IFERROR(INDEX('04_Property_Economics'!$U$5:$U$404,MATCH($A29,'04_Property_Economics'!$AY$5:$AY$404,0)),""))</f>
        <v>4994.444444</v>
      </c>
      <c r="N29" s="24">
        <f t="array" ref="N29">IF($A29="","",IFERROR(INDEX('04_Property_Economics'!$W$5:$W$404,MATCH($A29,'04_Property_Economics'!$AY$5:$AY$404,0)),""))</f>
        <v>8990</v>
      </c>
      <c r="O29" s="24">
        <f t="shared" si="2"/>
        <v>13984.44444</v>
      </c>
      <c r="P29" s="24">
        <f t="array" ref="P29">IF($A29="","",IFERROR(INDEX('04_Property_Economics'!$S$5:$S$404,MATCH($A29,'04_Property_Economics'!$AY$5:$AY$404,0)),""))</f>
        <v>1798000</v>
      </c>
      <c r="Q29" s="24">
        <f t="array" ref="Q29">IF($A29="","",IFERROR(INDEX('04_Property_Economics'!$AQ$5:$AQ$404,MATCH($A29,'04_Property_Economics'!$AY$5:$AY$404,0)),""))</f>
        <v>6472800</v>
      </c>
      <c r="R29" s="27">
        <f t="array" ref="R29">IF($A29="","",IFERROR(INDEX('04_Property_Economics'!$AR$5:$AR$404,MATCH($A29,'04_Property_Economics'!$AY$5:$AY$404,0)),""))</f>
        <v>4.6</v>
      </c>
      <c r="S29" s="2" t="str">
        <f t="array" ref="S29">IF($A29="","",IFERROR(INDEX('04_Property_Economics'!$AS$5:$AS$404,MATCH($A29,'04_Property_Economics'!$AY$5:$AY$404,0)),""))</f>
        <v>NO</v>
      </c>
      <c r="T29" s="28" t="str">
        <f t="array" ref="T29">IF($A29="","",IFERROR(INDEX('04_Property_Economics'!$AZ$5:$AZ$404,MATCH($A29,'04_Property_Economics'!$AY$5:$AY$404,0)),""))</f>
        <v>https://www.redfin.com/AA/home/1090623</v>
      </c>
    </row>
    <row r="30" ht="15.75" customHeight="1">
      <c r="A30" s="2">
        <f t="shared" si="1"/>
        <v>17</v>
      </c>
      <c r="B30" s="2" t="str">
        <f t="array" ref="B30">IF($A30="","",IFERROR(INDEX('04_Property_Economics'!$B$5:$B$404,MATCH($A30,'04_Property_Economics'!$AY$5:$AY$404,0)),""))</f>
        <v>SF-021</v>
      </c>
      <c r="C30" s="2" t="str">
        <f t="array" ref="C30">IF($A30="","",IFERROR(INDEX('04_Property_Economics'!$C$5:$C$404,MATCH($A30,'04_Property_Economics'!$AY$5:$AY$404,0)),""))</f>
        <v>2820-2824 Folsom St</v>
      </c>
      <c r="D30" s="24">
        <f t="array" ref="D30">IF($A30="","",IFERROR(INDEX('04_Property_Economics'!$H$5:$H$404,MATCH($A30,'04_Property_Economics'!$AY$5:$AY$404,0)),""))</f>
        <v>3999000</v>
      </c>
      <c r="E30" s="25">
        <f t="array" ref="E30">IF($A30="","",IFERROR(INDEX('04_Property_Economics'!$I$5:$I$404,MATCH($A30,'04_Property_Economics'!$AY$5:$AY$404,0)),""))</f>
        <v>3</v>
      </c>
      <c r="F30" s="25">
        <f t="array" ref="F30">IF($A30="","",IFERROR(INDEX('04_Property_Economics'!$J$5:$J$404,MATCH($A30,'04_Property_Economics'!$AY$5:$AY$404,0)),""))</f>
        <v>7</v>
      </c>
      <c r="G30" s="26">
        <f t="array" ref="G30">IF($A30="","",IFERROR(INDEX('04_Property_Economics'!$AC$5:$AC$404,MATCH($A30,'04_Property_Economics'!$AY$5:$AY$404,0)),""))</f>
        <v>0</v>
      </c>
      <c r="H30" s="24">
        <f t="array" ref="H30">IF($A30="","",IFERROR(INDEX('04_Property_Economics'!$AD$5:$AD$404,MATCH($A30,'04_Property_Economics'!$AY$5:$AY$404,0)),""))</f>
        <v>18952.5</v>
      </c>
      <c r="I30" s="24">
        <f t="array" ref="I30">IF($A30="","",IFERROR(INDEX('04_Property_Economics'!$AH$5:$AH$404,MATCH($A30,'04_Property_Economics'!$AY$5:$AY$404,0)),""))</f>
        <v>-18945.95833</v>
      </c>
      <c r="J30" s="24">
        <f t="array" ref="J30">IF($A30="","",IFERROR(INDEX('04_Property_Economics'!$AI$5:$AI$404,MATCH($A30,'04_Property_Economics'!$AY$5:$AY$404,0)),""))</f>
        <v>-7837.625</v>
      </c>
      <c r="K30" s="24">
        <f t="array" ref="K30">IF($A30="","",IFERROR(INDEX('04_Property_Economics'!$AJ$5:$AJ$404,MATCH($A30,'04_Property_Economics'!$AY$5:$AY$404,0)),""))</f>
        <v>12157.375</v>
      </c>
      <c r="L30" s="24">
        <f t="array" ref="L30">IF($A30="","",IFERROR(INDEX('04_Property_Economics'!$AF$5:$AF$404,MATCH($A30,'04_Property_Economics'!$AY$5:$AY$404,0)),""))</f>
        <v>947.625</v>
      </c>
      <c r="M30" s="24">
        <f t="array" ref="M30">IF($A30="","",IFERROR(INDEX('04_Property_Economics'!$U$5:$U$404,MATCH($A30,'04_Property_Economics'!$AY$5:$AY$404,0)),""))</f>
        <v>11108.33333</v>
      </c>
      <c r="N30" s="24">
        <f t="array" ref="N30">IF($A30="","",IFERROR(INDEX('04_Property_Economics'!$W$5:$W$404,MATCH($A30,'04_Property_Economics'!$AY$5:$AY$404,0)),""))</f>
        <v>19995</v>
      </c>
      <c r="O30" s="24">
        <f t="shared" si="2"/>
        <v>31103.33333</v>
      </c>
      <c r="P30" s="24">
        <f t="array" ref="P30">IF($A30="","",IFERROR(INDEX('04_Property_Economics'!$S$5:$S$404,MATCH($A30,'04_Property_Economics'!$AY$5:$AY$404,0)),""))</f>
        <v>3999000</v>
      </c>
      <c r="Q30" s="24">
        <f t="array" ref="Q30">IF($A30="","",IFERROR(INDEX('04_Property_Economics'!$AQ$5:$AQ$404,MATCH($A30,'04_Property_Economics'!$AY$5:$AY$404,0)),""))</f>
        <v>14396400</v>
      </c>
      <c r="R30" s="27">
        <f t="array" ref="R30">IF($A30="","",IFERROR(INDEX('04_Property_Economics'!$AR$5:$AR$404,MATCH($A30,'04_Property_Economics'!$AY$5:$AY$404,0)),""))</f>
        <v>4.6</v>
      </c>
      <c r="S30" s="2" t="str">
        <f t="array" ref="S30">IF($A30="","",IFERROR(INDEX('04_Property_Economics'!$AS$5:$AS$404,MATCH($A30,'04_Property_Economics'!$AY$5:$AY$404,0)),""))</f>
        <v>NO</v>
      </c>
      <c r="T30" s="28" t="str">
        <f t="array" ref="T30">IF($A30="","",IFERROR(INDEX('04_Property_Economics'!$AZ$5:$AZ$404,MATCH($A30,'04_Property_Economics'!$AY$5:$AY$404,0)),""))</f>
        <v>https://www.redfin.com/AA/home/185347092</v>
      </c>
    </row>
    <row r="31" ht="15.75" customHeight="1">
      <c r="A31" s="2">
        <f t="shared" si="1"/>
        <v>18</v>
      </c>
      <c r="B31" s="2" t="str">
        <f t="array" ref="B31">IF($A31="","",IFERROR(INDEX('04_Property_Economics'!$B$5:$B$404,MATCH($A31,'04_Property_Economics'!$AY$5:$AY$404,0)),""))</f>
        <v>SF-024</v>
      </c>
      <c r="C31" s="2" t="str">
        <f t="array" ref="C31">IF($A31="","",IFERROR(INDEX('04_Property_Economics'!$C$5:$C$404,MATCH($A31,'04_Property_Economics'!$AY$5:$AY$404,0)),""))</f>
        <v>2924 Sacramento St</v>
      </c>
      <c r="D31" s="24">
        <f t="array" ref="D31">IF($A31="","",IFERROR(INDEX('04_Property_Economics'!$H$5:$H$404,MATCH($A31,'04_Property_Economics'!$AY$5:$AY$404,0)),""))</f>
        <v>4995000</v>
      </c>
      <c r="E31" s="25">
        <f t="array" ref="E31">IF($A31="","",IFERROR(INDEX('04_Property_Economics'!$I$5:$I$404,MATCH($A31,'04_Property_Economics'!$AY$5:$AY$404,0)),""))</f>
        <v>3</v>
      </c>
      <c r="F31" s="25">
        <f t="array" ref="F31">IF($A31="","",IFERROR(INDEX('04_Property_Economics'!$J$5:$J$404,MATCH($A31,'04_Property_Economics'!$AY$5:$AY$404,0)),""))</f>
        <v>7</v>
      </c>
      <c r="G31" s="26">
        <f t="array" ref="G31">IF($A31="","",IFERROR(INDEX('04_Property_Economics'!$AC$5:$AC$404,MATCH($A31,'04_Property_Economics'!$AY$5:$AY$404,0)),""))</f>
        <v>0</v>
      </c>
      <c r="H31" s="24">
        <f t="array" ref="H31">IF($A31="","",IFERROR(INDEX('04_Property_Economics'!$AD$5:$AD$404,MATCH($A31,'04_Property_Economics'!$AY$5:$AY$404,0)),""))</f>
        <v>21280</v>
      </c>
      <c r="I31" s="24">
        <f t="array" ref="I31">IF($A31="","",IFERROR(INDEX('04_Property_Economics'!$AH$5:$AH$404,MATCH($A31,'04_Property_Economics'!$AY$5:$AY$404,0)),""))</f>
        <v>-25311.5</v>
      </c>
      <c r="J31" s="24">
        <f t="array" ref="J31">IF($A31="","",IFERROR(INDEX('04_Property_Economics'!$AI$5:$AI$404,MATCH($A31,'04_Property_Economics'!$AY$5:$AY$404,0)),""))</f>
        <v>-11436.5</v>
      </c>
      <c r="K31" s="24">
        <f t="array" ref="K31">IF($A31="","",IFERROR(INDEX('04_Property_Economics'!$AJ$5:$AJ$404,MATCH($A31,'04_Property_Economics'!$AY$5:$AY$404,0)),""))</f>
        <v>13538.5</v>
      </c>
      <c r="L31" s="24">
        <f t="array" ref="L31">IF($A31="","",IFERROR(INDEX('04_Property_Economics'!$AF$5:$AF$404,MATCH($A31,'04_Property_Economics'!$AY$5:$AY$404,0)),""))</f>
        <v>1064</v>
      </c>
      <c r="M31" s="24">
        <f t="array" ref="M31">IF($A31="","",IFERROR(INDEX('04_Property_Economics'!$U$5:$U$404,MATCH($A31,'04_Property_Economics'!$AY$5:$AY$404,0)),""))</f>
        <v>13875</v>
      </c>
      <c r="N31" s="24">
        <f t="array" ref="N31">IF($A31="","",IFERROR(INDEX('04_Property_Economics'!$W$5:$W$404,MATCH($A31,'04_Property_Economics'!$AY$5:$AY$404,0)),""))</f>
        <v>24975</v>
      </c>
      <c r="O31" s="24">
        <f t="shared" si="2"/>
        <v>38850</v>
      </c>
      <c r="P31" s="24">
        <f t="array" ref="P31">IF($A31="","",IFERROR(INDEX('04_Property_Economics'!$S$5:$S$404,MATCH($A31,'04_Property_Economics'!$AY$5:$AY$404,0)),""))</f>
        <v>4995000</v>
      </c>
      <c r="Q31" s="24">
        <f t="array" ref="Q31">IF($A31="","",IFERROR(INDEX('04_Property_Economics'!$AQ$5:$AQ$404,MATCH($A31,'04_Property_Economics'!$AY$5:$AY$404,0)),""))</f>
        <v>17982000</v>
      </c>
      <c r="R31" s="27">
        <f t="array" ref="R31">IF($A31="","",IFERROR(INDEX('04_Property_Economics'!$AR$5:$AR$404,MATCH($A31,'04_Property_Economics'!$AY$5:$AY$404,0)),""))</f>
        <v>4.6</v>
      </c>
      <c r="S31" s="2" t="str">
        <f t="array" ref="S31">IF($A31="","",IFERROR(INDEX('04_Property_Economics'!$AS$5:$AS$404,MATCH($A31,'04_Property_Economics'!$AY$5:$AY$404,0)),""))</f>
        <v>NO</v>
      </c>
      <c r="T31" s="28" t="str">
        <f t="array" ref="T31">IF($A31="","",IFERROR(INDEX('04_Property_Economics'!$AZ$5:$AZ$404,MATCH($A31,'04_Property_Economics'!$AY$5:$AY$404,0)),""))</f>
        <v>https://www.redfin.com/AA/home/1635154</v>
      </c>
    </row>
    <row r="32" ht="15.75" customHeight="1">
      <c r="A32" s="2">
        <f t="shared" si="1"/>
        <v>19</v>
      </c>
      <c r="B32" s="2" t="str">
        <f t="array" ref="B32">IF($A32="","",IFERROR(INDEX('04_Property_Economics'!$B$5:$B$404,MATCH($A32,'04_Property_Economics'!$AY$5:$AY$404,0)),""))</f>
        <v>SF-025</v>
      </c>
      <c r="C32" s="2" t="str">
        <f t="array" ref="C32">IF($A32="","",IFERROR(INDEX('04_Property_Economics'!$C$5:$C$404,MATCH($A32,'04_Property_Economics'!$AY$5:$AY$404,0)),""))</f>
        <v>840 Greenwich St</v>
      </c>
      <c r="D32" s="24">
        <f t="array" ref="D32">IF($A32="","",IFERROR(INDEX('04_Property_Economics'!$H$5:$H$404,MATCH($A32,'04_Property_Economics'!$AY$5:$AY$404,0)),""))</f>
        <v>6250000</v>
      </c>
      <c r="E32" s="25">
        <f t="array" ref="E32">IF($A32="","",IFERROR(INDEX('04_Property_Economics'!$I$5:$I$404,MATCH($A32,'04_Property_Economics'!$AY$5:$AY$404,0)),""))</f>
        <v>10</v>
      </c>
      <c r="F32" s="25">
        <f t="array" ref="F32">IF($A32="","",IFERROR(INDEX('04_Property_Economics'!$J$5:$J$404,MATCH($A32,'04_Property_Economics'!$AY$5:$AY$404,0)),""))</f>
        <v>20</v>
      </c>
      <c r="G32" s="26">
        <f t="array" ref="G32">IF($A32="","",IFERROR(INDEX('04_Property_Economics'!$AC$5:$AC$404,MATCH($A32,'04_Property_Economics'!$AY$5:$AY$404,0)),""))</f>
        <v>0</v>
      </c>
      <c r="H32" s="24">
        <f t="array" ref="H32">IF($A32="","",IFERROR(INDEX('04_Property_Economics'!$AD$5:$AD$404,MATCH($A32,'04_Property_Economics'!$AY$5:$AY$404,0)),""))</f>
        <v>61750</v>
      </c>
      <c r="I32" s="24">
        <f t="array" ref="I32">IF($A32="","",IFERROR(INDEX('04_Property_Economics'!$AH$5:$AH$404,MATCH($A32,'04_Property_Economics'!$AY$5:$AY$404,0)),""))</f>
        <v>-1906.944444</v>
      </c>
      <c r="J32" s="24">
        <f t="array" ref="J32">IF($A32="","",IFERROR(INDEX('04_Property_Economics'!$AI$5:$AI$404,MATCH($A32,'04_Property_Economics'!$AY$5:$AY$404,0)),""))</f>
        <v>15454.16667</v>
      </c>
      <c r="K32" s="24">
        <f t="array" ref="K32">IF($A32="","",IFERROR(INDEX('04_Property_Economics'!$AJ$5:$AJ$404,MATCH($A32,'04_Property_Economics'!$AY$5:$AY$404,0)),""))</f>
        <v>46704.16667</v>
      </c>
      <c r="L32" s="24">
        <f t="array" ref="L32">IF($A32="","",IFERROR(INDEX('04_Property_Economics'!$AF$5:$AF$404,MATCH($A32,'04_Property_Economics'!$AY$5:$AY$404,0)),""))</f>
        <v>3087.5</v>
      </c>
      <c r="M32" s="24">
        <f t="array" ref="M32">IF($A32="","",IFERROR(INDEX('04_Property_Economics'!$U$5:$U$404,MATCH($A32,'04_Property_Economics'!$AY$5:$AY$404,0)),""))</f>
        <v>17361.11111</v>
      </c>
      <c r="N32" s="24">
        <f t="array" ref="N32">IF($A32="","",IFERROR(INDEX('04_Property_Economics'!$W$5:$W$404,MATCH($A32,'04_Property_Economics'!$AY$5:$AY$404,0)),""))</f>
        <v>31250</v>
      </c>
      <c r="O32" s="24">
        <f t="shared" si="2"/>
        <v>48611.11111</v>
      </c>
      <c r="P32" s="24">
        <f t="array" ref="P32">IF($A32="","",IFERROR(INDEX('04_Property_Economics'!$S$5:$S$404,MATCH($A32,'04_Property_Economics'!$AY$5:$AY$404,0)),""))</f>
        <v>6250000</v>
      </c>
      <c r="Q32" s="24">
        <f t="array" ref="Q32">IF($A32="","",IFERROR(INDEX('04_Property_Economics'!$AQ$5:$AQ$404,MATCH($A32,'04_Property_Economics'!$AY$5:$AY$404,0)),""))</f>
        <v>22500000</v>
      </c>
      <c r="R32" s="27">
        <f t="array" ref="R32">IF($A32="","",IFERROR(INDEX('04_Property_Economics'!$AR$5:$AR$404,MATCH($A32,'04_Property_Economics'!$AY$5:$AY$404,0)),""))</f>
        <v>4.6</v>
      </c>
      <c r="S32" s="2" t="str">
        <f t="array" ref="S32">IF($A32="","",IFERROR(INDEX('04_Property_Economics'!$AS$5:$AS$404,MATCH($A32,'04_Property_Economics'!$AY$5:$AY$404,0)),""))</f>
        <v>NO</v>
      </c>
      <c r="T32" s="28" t="str">
        <f t="array" ref="T32">IF($A32="","",IFERROR(INDEX('04_Property_Economics'!$AZ$5:$AZ$404,MATCH($A32,'04_Property_Economics'!$AY$5:$AY$404,0)),""))</f>
        <v>https://www.redfin.com/AA/home/194104532</v>
      </c>
    </row>
    <row r="33" ht="15.75" customHeight="1">
      <c r="A33" s="2">
        <f t="shared" si="1"/>
        <v>20</v>
      </c>
      <c r="B33" s="2" t="str">
        <f t="array" ref="B33">IF($A33="","",IFERROR(INDEX('04_Property_Economics'!$B$5:$B$404,MATCH($A33,'04_Property_Economics'!$AY$5:$AY$404,0)),""))</f>
        <v>SF-026</v>
      </c>
      <c r="C33" s="2" t="str">
        <f t="array" ref="C33">IF($A33="","",IFERROR(INDEX('04_Property_Economics'!$C$5:$C$404,MATCH($A33,'04_Property_Economics'!$AY$5:$AY$404,0)),""))</f>
        <v>50 Lansing St #203</v>
      </c>
      <c r="D33" s="24">
        <f t="array" ref="D33">IF($A33="","",IFERROR(INDEX('04_Property_Economics'!$H$5:$H$404,MATCH($A33,'04_Property_Economics'!$AY$5:$AY$404,0)),""))</f>
        <v>519000</v>
      </c>
      <c r="E33" s="25">
        <f t="array" ref="E33">IF($A33="","",IFERROR(INDEX('04_Property_Economics'!$I$5:$I$404,MATCH($A33,'04_Property_Economics'!$AY$5:$AY$404,0)),""))</f>
        <v>1</v>
      </c>
      <c r="F33" s="25">
        <f t="array" ref="F33">IF($A33="","",IFERROR(INDEX('04_Property_Economics'!$J$5:$J$404,MATCH($A33,'04_Property_Economics'!$AY$5:$AY$404,0)),""))</f>
        <v>2</v>
      </c>
      <c r="G33" s="26">
        <f t="array" ref="G33">IF($A33="","",IFERROR(INDEX('04_Property_Economics'!$AC$5:$AC$404,MATCH($A33,'04_Property_Economics'!$AY$5:$AY$404,0)),""))</f>
        <v>0</v>
      </c>
      <c r="H33" s="24">
        <f t="array" ref="H33">IF($A33="","",IFERROR(INDEX('04_Property_Economics'!$AD$5:$AD$404,MATCH($A33,'04_Property_Economics'!$AY$5:$AY$404,0)),""))</f>
        <v>5225</v>
      </c>
      <c r="I33" s="24">
        <f t="array" ref="I33">IF($A33="","",IFERROR(INDEX('04_Property_Economics'!$AH$5:$AH$404,MATCH($A33,'04_Property_Economics'!$AY$5:$AY$404,0)),""))</f>
        <v>-810.4166667</v>
      </c>
      <c r="J33" s="24">
        <f t="array" ref="J33">IF($A33="","",IFERROR(INDEX('04_Property_Economics'!$AI$5:$AI$404,MATCH($A33,'04_Property_Economics'!$AY$5:$AY$404,0)),""))</f>
        <v>631.25</v>
      </c>
      <c r="K33" s="24">
        <f t="array" ref="K33">IF($A33="","",IFERROR(INDEX('04_Property_Economics'!$AJ$5:$AJ$404,MATCH($A33,'04_Property_Economics'!$AY$5:$AY$404,0)),""))</f>
        <v>3226.25</v>
      </c>
      <c r="L33" s="24">
        <f t="array" ref="L33">IF($A33="","",IFERROR(INDEX('04_Property_Economics'!$AF$5:$AF$404,MATCH($A33,'04_Property_Economics'!$AY$5:$AY$404,0)),""))</f>
        <v>261.25</v>
      </c>
      <c r="M33" s="24">
        <f t="array" ref="M33">IF($A33="","",IFERROR(INDEX('04_Property_Economics'!$U$5:$U$404,MATCH($A33,'04_Property_Economics'!$AY$5:$AY$404,0)),""))</f>
        <v>1441.666667</v>
      </c>
      <c r="N33" s="24">
        <f t="array" ref="N33">IF($A33="","",IFERROR(INDEX('04_Property_Economics'!$W$5:$W$404,MATCH($A33,'04_Property_Economics'!$AY$5:$AY$404,0)),""))</f>
        <v>2595</v>
      </c>
      <c r="O33" s="24">
        <f t="shared" si="2"/>
        <v>4036.666667</v>
      </c>
      <c r="P33" s="24">
        <f t="array" ref="P33">IF($A33="","",IFERROR(INDEX('04_Property_Economics'!$S$5:$S$404,MATCH($A33,'04_Property_Economics'!$AY$5:$AY$404,0)),""))</f>
        <v>519000</v>
      </c>
      <c r="Q33" s="24">
        <f t="array" ref="Q33">IF($A33="","",IFERROR(INDEX('04_Property_Economics'!$AQ$5:$AQ$404,MATCH($A33,'04_Property_Economics'!$AY$5:$AY$404,0)),""))</f>
        <v>1868400</v>
      </c>
      <c r="R33" s="27">
        <f t="array" ref="R33">IF($A33="","",IFERROR(INDEX('04_Property_Economics'!$AR$5:$AR$404,MATCH($A33,'04_Property_Economics'!$AY$5:$AY$404,0)),""))</f>
        <v>4.6</v>
      </c>
      <c r="S33" s="2" t="str">
        <f t="array" ref="S33">IF($A33="","",IFERROR(INDEX('04_Property_Economics'!$AS$5:$AS$404,MATCH($A33,'04_Property_Economics'!$AY$5:$AY$404,0)),""))</f>
        <v>NO</v>
      </c>
      <c r="T33" s="28" t="str">
        <f t="array" ref="T33">IF($A33="","",IFERROR(INDEX('04_Property_Economics'!$AZ$5:$AZ$404,MATCH($A33,'04_Property_Economics'!$AY$5:$AY$404,0)),""))</f>
        <v>https://www.redfin.com/AA/home/22895396</v>
      </c>
    </row>
    <row r="34" ht="15.75" customHeight="1">
      <c r="A34" s="2">
        <f t="shared" si="1"/>
        <v>21</v>
      </c>
      <c r="B34" s="2" t="str">
        <f t="array" ref="B34">IF($A34="","",IFERROR(INDEX('04_Property_Economics'!$B$5:$B$404,MATCH($A34,'04_Property_Economics'!$AY$5:$AY$404,0)),""))</f>
        <v>SF-027</v>
      </c>
      <c r="C34" s="2" t="str">
        <f t="array" ref="C34">IF($A34="","",IFERROR(INDEX('04_Property_Economics'!$C$5:$C$404,MATCH($A34,'04_Property_Economics'!$AY$5:$AY$404,0)),""))</f>
        <v>37-41 John St</v>
      </c>
      <c r="D34" s="24">
        <f t="array" ref="D34">IF($A34="","",IFERROR(INDEX('04_Property_Economics'!$H$5:$H$404,MATCH($A34,'04_Property_Economics'!$AY$5:$AY$404,0)),""))</f>
        <v>1850000</v>
      </c>
      <c r="E34" s="25">
        <f t="array" ref="E34">IF($A34="","",IFERROR(INDEX('04_Property_Economics'!$I$5:$I$404,MATCH($A34,'04_Property_Economics'!$AY$5:$AY$404,0)),""))</f>
        <v>7</v>
      </c>
      <c r="F34" s="25">
        <f t="array" ref="F34">IF($A34="","",IFERROR(INDEX('04_Property_Economics'!$J$5:$J$404,MATCH($A34,'04_Property_Economics'!$AY$5:$AY$404,0)),""))</f>
        <v>7</v>
      </c>
      <c r="G34" s="26">
        <f t="array" ref="G34">IF($A34="","",IFERROR(INDEX('04_Property_Economics'!$AC$5:$AC$404,MATCH($A34,'04_Property_Economics'!$AY$5:$AY$404,0)),""))</f>
        <v>0</v>
      </c>
      <c r="H34" s="24">
        <f t="array" ref="H34">IF($A34="","",IFERROR(INDEX('04_Property_Economics'!$AD$5:$AD$404,MATCH($A34,'04_Property_Economics'!$AY$5:$AY$404,0)),""))</f>
        <v>21612.5</v>
      </c>
      <c r="I34" s="24">
        <f t="array" ref="I34">IF($A34="","",IFERROR(INDEX('04_Property_Economics'!$AH$5:$AH$404,MATCH($A34,'04_Property_Economics'!$AY$5:$AY$404,0)),""))</f>
        <v>-333.6805556</v>
      </c>
      <c r="J34" s="24">
        <f t="array" ref="J34">IF($A34="","",IFERROR(INDEX('04_Property_Economics'!$AI$5:$AI$404,MATCH($A34,'04_Property_Economics'!$AY$5:$AY$404,0)),""))</f>
        <v>4805.208333</v>
      </c>
      <c r="K34" s="24">
        <f t="array" ref="K34">IF($A34="","",IFERROR(INDEX('04_Property_Economics'!$AJ$5:$AJ$404,MATCH($A34,'04_Property_Economics'!$AY$5:$AY$404,0)),""))</f>
        <v>14055.20833</v>
      </c>
      <c r="L34" s="24">
        <f t="array" ref="L34">IF($A34="","",IFERROR(INDEX('04_Property_Economics'!$AF$5:$AF$404,MATCH($A34,'04_Property_Economics'!$AY$5:$AY$404,0)),""))</f>
        <v>1080.625</v>
      </c>
      <c r="M34" s="24">
        <f t="array" ref="M34">IF($A34="","",IFERROR(INDEX('04_Property_Economics'!$U$5:$U$404,MATCH($A34,'04_Property_Economics'!$AY$5:$AY$404,0)),""))</f>
        <v>5138.888889</v>
      </c>
      <c r="N34" s="24">
        <f t="array" ref="N34">IF($A34="","",IFERROR(INDEX('04_Property_Economics'!$W$5:$W$404,MATCH($A34,'04_Property_Economics'!$AY$5:$AY$404,0)),""))</f>
        <v>9250</v>
      </c>
      <c r="O34" s="24">
        <f t="shared" si="2"/>
        <v>14388.88889</v>
      </c>
      <c r="P34" s="24">
        <f t="array" ref="P34">IF($A34="","",IFERROR(INDEX('04_Property_Economics'!$S$5:$S$404,MATCH($A34,'04_Property_Economics'!$AY$5:$AY$404,0)),""))</f>
        <v>1850000</v>
      </c>
      <c r="Q34" s="24">
        <f t="array" ref="Q34">IF($A34="","",IFERROR(INDEX('04_Property_Economics'!$AQ$5:$AQ$404,MATCH($A34,'04_Property_Economics'!$AY$5:$AY$404,0)),""))</f>
        <v>6660000</v>
      </c>
      <c r="R34" s="27">
        <f t="array" ref="R34">IF($A34="","",IFERROR(INDEX('04_Property_Economics'!$AR$5:$AR$404,MATCH($A34,'04_Property_Economics'!$AY$5:$AY$404,0)),""))</f>
        <v>4.6</v>
      </c>
      <c r="S34" s="2" t="str">
        <f t="array" ref="S34">IF($A34="","",IFERROR(INDEX('04_Property_Economics'!$AS$5:$AS$404,MATCH($A34,'04_Property_Economics'!$AY$5:$AY$404,0)),""))</f>
        <v>NO</v>
      </c>
      <c r="T34" s="28" t="str">
        <f t="array" ref="T34">IF($A34="","",IFERROR(INDEX('04_Property_Economics'!$AZ$5:$AZ$404,MATCH($A34,'04_Property_Economics'!$AY$5:$AY$404,0)),""))</f>
        <v>https://www.redfin.com/AA/home/178524147</v>
      </c>
    </row>
    <row r="35" ht="15.75" customHeight="1">
      <c r="A35" s="2">
        <f t="shared" si="1"/>
        <v>22</v>
      </c>
      <c r="B35" s="2" t="str">
        <f t="array" ref="B35">IF($A35="","",IFERROR(INDEX('04_Property_Economics'!$B$5:$B$404,MATCH($A35,'04_Property_Economics'!$AY$5:$AY$404,0)),""))</f>
        <v>SF-028</v>
      </c>
      <c r="C35" s="2" t="str">
        <f t="array" ref="C35">IF($A35="","",IFERROR(INDEX('04_Property_Economics'!$C$5:$C$404,MATCH($A35,'04_Property_Economics'!$AY$5:$AY$404,0)),""))</f>
        <v>140 South Van Ness Ave #341</v>
      </c>
      <c r="D35" s="24">
        <f t="array" ref="D35">IF($A35="","",IFERROR(INDEX('04_Property_Economics'!$H$5:$H$404,MATCH($A35,'04_Property_Economics'!$AY$5:$AY$404,0)),""))</f>
        <v>386204</v>
      </c>
      <c r="E35" s="25">
        <f t="array" ref="E35">IF($A35="","",IFERROR(INDEX('04_Property_Economics'!$I$5:$I$404,MATCH($A35,'04_Property_Economics'!$AY$5:$AY$404,0)),""))</f>
        <v>1</v>
      </c>
      <c r="F35" s="25">
        <f t="array" ref="F35">IF($A35="","",IFERROR(INDEX('04_Property_Economics'!$J$5:$J$404,MATCH($A35,'04_Property_Economics'!$AY$5:$AY$404,0)),""))</f>
        <v>1</v>
      </c>
      <c r="G35" s="26">
        <f t="array" ref="G35">IF($A35="","",IFERROR(INDEX('04_Property_Economics'!$AC$5:$AC$404,MATCH($A35,'04_Property_Economics'!$AY$5:$AY$404,0)),""))</f>
        <v>0</v>
      </c>
      <c r="H35" s="24">
        <f t="array" ref="H35">IF($A35="","",IFERROR(INDEX('04_Property_Economics'!$AD$5:$AD$404,MATCH($A35,'04_Property_Economics'!$AY$5:$AY$404,0)),""))</f>
        <v>2850</v>
      </c>
      <c r="I35" s="24">
        <f t="array" ref="I35">IF($A35="","",IFERROR(INDEX('04_Property_Economics'!$AH$5:$AH$404,MATCH($A35,'04_Property_Economics'!$AY$5:$AY$404,0)),""))</f>
        <v>-1923.145556</v>
      </c>
      <c r="J35" s="24">
        <f t="array" ref="J35">IF($A35="","",IFERROR(INDEX('04_Property_Economics'!$AI$5:$AI$404,MATCH($A35,'04_Property_Economics'!$AY$5:$AY$404,0)),""))</f>
        <v>-850.3566667</v>
      </c>
      <c r="K35" s="24">
        <f t="array" ref="K35">IF($A35="","",IFERROR(INDEX('04_Property_Economics'!$AJ$5:$AJ$404,MATCH($A35,'04_Property_Economics'!$AY$5:$AY$404,0)),""))</f>
        <v>1080.663333</v>
      </c>
      <c r="L35" s="24">
        <f t="array" ref="L35">IF($A35="","",IFERROR(INDEX('04_Property_Economics'!$AF$5:$AF$404,MATCH($A35,'04_Property_Economics'!$AY$5:$AY$404,0)),""))</f>
        <v>142.5</v>
      </c>
      <c r="M35" s="24">
        <f t="array" ref="M35">IF($A35="","",IFERROR(INDEX('04_Property_Economics'!$U$5:$U$404,MATCH($A35,'04_Property_Economics'!$AY$5:$AY$404,0)),""))</f>
        <v>1072.788889</v>
      </c>
      <c r="N35" s="24">
        <f t="array" ref="N35">IF($A35="","",IFERROR(INDEX('04_Property_Economics'!$W$5:$W$404,MATCH($A35,'04_Property_Economics'!$AY$5:$AY$404,0)),""))</f>
        <v>1931.02</v>
      </c>
      <c r="O35" s="24">
        <f t="shared" si="2"/>
        <v>3003.808889</v>
      </c>
      <c r="P35" s="24">
        <f t="array" ref="P35">IF($A35="","",IFERROR(INDEX('04_Property_Economics'!$S$5:$S$404,MATCH($A35,'04_Property_Economics'!$AY$5:$AY$404,0)),""))</f>
        <v>386204</v>
      </c>
      <c r="Q35" s="24">
        <f t="array" ref="Q35">IF($A35="","",IFERROR(INDEX('04_Property_Economics'!$AQ$5:$AQ$404,MATCH($A35,'04_Property_Economics'!$AY$5:$AY$404,0)),""))</f>
        <v>1390334.4</v>
      </c>
      <c r="R35" s="27">
        <f t="array" ref="R35">IF($A35="","",IFERROR(INDEX('04_Property_Economics'!$AR$5:$AR$404,MATCH($A35,'04_Property_Economics'!$AY$5:$AY$404,0)),""))</f>
        <v>4.6</v>
      </c>
      <c r="S35" s="2" t="str">
        <f t="array" ref="S35">IF($A35="","",IFERROR(INDEX('04_Property_Economics'!$AS$5:$AS$404,MATCH($A35,'04_Property_Economics'!$AY$5:$AY$404,0)),""))</f>
        <v>NO</v>
      </c>
      <c r="T35" s="28" t="str">
        <f t="array" ref="T35">IF($A35="","",IFERROR(INDEX('04_Property_Economics'!$AZ$5:$AZ$404,MATCH($A35,'04_Property_Economics'!$AY$5:$AY$404,0)),""))</f>
        <v>https://www.redfin.com/AA/home/1178459</v>
      </c>
    </row>
    <row r="36" ht="15.75" customHeight="1">
      <c r="A36" s="2">
        <f t="shared" si="1"/>
        <v>23</v>
      </c>
      <c r="B36" s="2" t="str">
        <f t="array" ref="B36">IF($A36="","",IFERROR(INDEX('04_Property_Economics'!$B$5:$B$404,MATCH($A36,'04_Property_Economics'!$AY$5:$AY$404,0)),""))</f>
        <v>SF-029</v>
      </c>
      <c r="C36" s="2" t="str">
        <f t="array" ref="C36">IF($A36="","",IFERROR(INDEX('04_Property_Economics'!$C$5:$C$404,MATCH($A36,'04_Property_Economics'!$AY$5:$AY$404,0)),""))</f>
        <v>1400 Mission St #701</v>
      </c>
      <c r="D36" s="24">
        <f t="array" ref="D36">IF($A36="","",IFERROR(INDEX('04_Property_Economics'!$H$5:$H$404,MATCH($A36,'04_Property_Economics'!$AY$5:$AY$404,0)),""))</f>
        <v>497730</v>
      </c>
      <c r="E36" s="25">
        <f t="array" ref="E36">IF($A36="","",IFERROR(INDEX('04_Property_Economics'!$I$5:$I$404,MATCH($A36,'04_Property_Economics'!$AY$5:$AY$404,0)),""))</f>
        <v>1</v>
      </c>
      <c r="F36" s="25">
        <f t="array" ref="F36">IF($A36="","",IFERROR(INDEX('04_Property_Economics'!$J$5:$J$404,MATCH($A36,'04_Property_Economics'!$AY$5:$AY$404,0)),""))</f>
        <v>3</v>
      </c>
      <c r="G36" s="26">
        <f t="array" ref="G36">IF($A36="","",IFERROR(INDEX('04_Property_Economics'!$AC$5:$AC$404,MATCH($A36,'04_Property_Economics'!$AY$5:$AY$404,0)),""))</f>
        <v>0.25</v>
      </c>
      <c r="H36" s="24">
        <f t="array" ref="H36">IF($A36="","",IFERROR(INDEX('04_Property_Economics'!$AD$5:$AD$404,MATCH($A36,'04_Property_Economics'!$AY$5:$AY$404,0)),""))</f>
        <v>6412.5</v>
      </c>
      <c r="I36" s="24">
        <f t="array" ref="I36">IF($A36="","",IFERROR(INDEX('04_Property_Economics'!$AH$5:$AH$404,MATCH($A36,'04_Property_Economics'!$AY$5:$AY$404,0)),""))</f>
        <v>500.8666667</v>
      </c>
      <c r="J36" s="24">
        <f t="array" ref="J36">IF($A36="","",IFERROR(INDEX('04_Property_Economics'!$AI$5:$AI$404,MATCH($A36,'04_Property_Economics'!$AY$5:$AY$404,0)),""))</f>
        <v>1883.45</v>
      </c>
      <c r="K36" s="24">
        <f t="array" ref="K36">IF($A36="","",IFERROR(INDEX('04_Property_Economics'!$AJ$5:$AJ$404,MATCH($A36,'04_Property_Economics'!$AY$5:$AY$404,0)),""))</f>
        <v>4372.1</v>
      </c>
      <c r="L36" s="24">
        <f t="array" ref="L36">IF($A36="","",IFERROR(INDEX('04_Property_Economics'!$AF$5:$AF$404,MATCH($A36,'04_Property_Economics'!$AY$5:$AY$404,0)),""))</f>
        <v>320.625</v>
      </c>
      <c r="M36" s="24">
        <f t="array" ref="M36">IF($A36="","",IFERROR(INDEX('04_Property_Economics'!$U$5:$U$404,MATCH($A36,'04_Property_Economics'!$AY$5:$AY$404,0)),""))</f>
        <v>1382.583333</v>
      </c>
      <c r="N36" s="24">
        <f t="array" ref="N36">IF($A36="","",IFERROR(INDEX('04_Property_Economics'!$W$5:$W$404,MATCH($A36,'04_Property_Economics'!$AY$5:$AY$404,0)),""))</f>
        <v>2488.65</v>
      </c>
      <c r="O36" s="24">
        <f t="shared" si="2"/>
        <v>3871.233333</v>
      </c>
      <c r="P36" s="24">
        <f t="array" ref="P36">IF($A36="","",IFERROR(INDEX('04_Property_Economics'!$S$5:$S$404,MATCH($A36,'04_Property_Economics'!$AY$5:$AY$404,0)),""))</f>
        <v>497730</v>
      </c>
      <c r="Q36" s="24">
        <f t="array" ref="Q36">IF($A36="","",IFERROR(INDEX('04_Property_Economics'!$AQ$5:$AQ$404,MATCH($A36,'04_Property_Economics'!$AY$5:$AY$404,0)),""))</f>
        <v>1791828</v>
      </c>
      <c r="R36" s="27">
        <f t="array" ref="R36">IF($A36="","",IFERROR(INDEX('04_Property_Economics'!$AR$5:$AR$404,MATCH($A36,'04_Property_Economics'!$AY$5:$AY$404,0)),""))</f>
        <v>4.6</v>
      </c>
      <c r="S36" s="2" t="str">
        <f t="array" ref="S36">IF($A36="","",IFERROR(INDEX('04_Property_Economics'!$AS$5:$AS$404,MATCH($A36,'04_Property_Economics'!$AY$5:$AY$404,0)),""))</f>
        <v>YES</v>
      </c>
      <c r="T36" s="28" t="str">
        <f t="array" ref="T36">IF($A36="","",IFERROR(INDEX('04_Property_Economics'!$AZ$5:$AZ$404,MATCH($A36,'04_Property_Economics'!$AY$5:$AY$404,0)),""))</f>
        <v>https://www.redfin.com/AA/home/109315332</v>
      </c>
    </row>
    <row r="37" ht="15.75" customHeight="1">
      <c r="A37" s="2">
        <f t="shared" si="1"/>
        <v>24</v>
      </c>
      <c r="B37" s="2" t="str">
        <f t="array" ref="B37">IF($A37="","",IFERROR(INDEX('04_Property_Economics'!$B$5:$B$404,MATCH($A37,'04_Property_Economics'!$AY$5:$AY$404,0)),""))</f>
        <v>SF-030</v>
      </c>
      <c r="C37" s="2" t="str">
        <f t="array" ref="C37">IF($A37="","",IFERROR(INDEX('04_Property_Economics'!$C$5:$C$404,MATCH($A37,'04_Property_Economics'!$AY$5:$AY$404,0)),""))</f>
        <v>380 Dolores St #10</v>
      </c>
      <c r="D37" s="24">
        <f t="array" ref="D37">IF($A37="","",IFERROR(INDEX('04_Property_Economics'!$H$5:$H$404,MATCH($A37,'04_Property_Economics'!$AY$5:$AY$404,0)),""))</f>
        <v>300000</v>
      </c>
      <c r="E37" s="25">
        <f t="array" ref="E37">IF($A37="","",IFERROR(INDEX('04_Property_Economics'!$I$5:$I$404,MATCH($A37,'04_Property_Economics'!$AY$5:$AY$404,0)),""))</f>
        <v>1</v>
      </c>
      <c r="F37" s="25">
        <f t="array" ref="F37">IF($A37="","",IFERROR(INDEX('04_Property_Economics'!$J$5:$J$404,MATCH($A37,'04_Property_Economics'!$AY$5:$AY$404,0)),""))</f>
        <v>3</v>
      </c>
      <c r="G37" s="26">
        <f t="array" ref="G37">IF($A37="","",IFERROR(INDEX('04_Property_Economics'!$AC$5:$AC$404,MATCH($A37,'04_Property_Economics'!$AY$5:$AY$404,0)),""))</f>
        <v>0.25</v>
      </c>
      <c r="H37" s="24">
        <f t="array" ref="H37">IF($A37="","",IFERROR(INDEX('04_Property_Economics'!$AD$5:$AD$404,MATCH($A37,'04_Property_Economics'!$AY$5:$AY$404,0)),""))</f>
        <v>6091.875</v>
      </c>
      <c r="I37" s="24">
        <f t="array" ref="I37">IF($A37="","",IFERROR(INDEX('04_Property_Economics'!$AH$5:$AH$404,MATCH($A37,'04_Property_Economics'!$AY$5:$AY$404,0)),""))</f>
        <v>1898.947917</v>
      </c>
      <c r="J37" s="24">
        <f t="array" ref="J37">IF($A37="","",IFERROR(INDEX('04_Property_Economics'!$AI$5:$AI$404,MATCH($A37,'04_Property_Economics'!$AY$5:$AY$404,0)),""))</f>
        <v>2732.28125</v>
      </c>
      <c r="K37" s="24">
        <f t="array" ref="K37">IF($A37="","",IFERROR(INDEX('04_Property_Economics'!$AJ$5:$AJ$404,MATCH($A37,'04_Property_Economics'!$AY$5:$AY$404,0)),""))</f>
        <v>4232.28125</v>
      </c>
      <c r="L37" s="24">
        <f t="array" ref="L37">IF($A37="","",IFERROR(INDEX('04_Property_Economics'!$AF$5:$AF$404,MATCH($A37,'04_Property_Economics'!$AY$5:$AY$404,0)),""))</f>
        <v>304.59375</v>
      </c>
      <c r="M37" s="24">
        <f t="array" ref="M37">IF($A37="","",IFERROR(INDEX('04_Property_Economics'!$U$5:$U$404,MATCH($A37,'04_Property_Economics'!$AY$5:$AY$404,0)),""))</f>
        <v>833.3333333</v>
      </c>
      <c r="N37" s="24">
        <f t="array" ref="N37">IF($A37="","",IFERROR(INDEX('04_Property_Economics'!$W$5:$W$404,MATCH($A37,'04_Property_Economics'!$AY$5:$AY$404,0)),""))</f>
        <v>1500</v>
      </c>
      <c r="O37" s="24">
        <f t="shared" si="2"/>
        <v>2333.333333</v>
      </c>
      <c r="P37" s="24">
        <f t="array" ref="P37">IF($A37="","",IFERROR(INDEX('04_Property_Economics'!$S$5:$S$404,MATCH($A37,'04_Property_Economics'!$AY$5:$AY$404,0)),""))</f>
        <v>300000</v>
      </c>
      <c r="Q37" s="24">
        <f t="array" ref="Q37">IF($A37="","",IFERROR(INDEX('04_Property_Economics'!$AQ$5:$AQ$404,MATCH($A37,'04_Property_Economics'!$AY$5:$AY$404,0)),""))</f>
        <v>1080000</v>
      </c>
      <c r="R37" s="27">
        <f t="array" ref="R37">IF($A37="","",IFERROR(INDEX('04_Property_Economics'!$AR$5:$AR$404,MATCH($A37,'04_Property_Economics'!$AY$5:$AY$404,0)),""))</f>
        <v>4.6</v>
      </c>
      <c r="S37" s="2" t="str">
        <f t="array" ref="S37">IF($A37="","",IFERROR(INDEX('04_Property_Economics'!$AS$5:$AS$404,MATCH($A37,'04_Property_Economics'!$AY$5:$AY$404,0)),""))</f>
        <v>YES</v>
      </c>
      <c r="T37" s="28" t="str">
        <f t="array" ref="T37">IF($A37="","",IFERROR(INDEX('04_Property_Economics'!$AZ$5:$AZ$404,MATCH($A37,'04_Property_Economics'!$AY$5:$AY$404,0)),""))</f>
        <v>https://www.redfin.com/AA/home/190031263</v>
      </c>
    </row>
    <row r="38" ht="15.75" customHeight="1">
      <c r="A38" s="2">
        <f t="shared" si="1"/>
        <v>25</v>
      </c>
      <c r="B38" s="2" t="str">
        <f t="array" ref="B38">IF($A38="","",IFERROR(INDEX('04_Property_Economics'!$B$5:$B$404,MATCH($A38,'04_Property_Economics'!$AY$5:$AY$404,0)),""))</f>
        <v>SF-031</v>
      </c>
      <c r="C38" s="2" t="str">
        <f t="array" ref="C38">IF($A38="","",IFERROR(INDEX('04_Property_Economics'!$C$5:$C$404,MATCH($A38,'04_Property_Economics'!$AY$5:$AY$404,0)),""))</f>
        <v>400 Grove St #305</v>
      </c>
      <c r="D38" s="24">
        <f t="array" ref="D38">IF($A38="","",IFERROR(INDEX('04_Property_Economics'!$H$5:$H$404,MATCH($A38,'04_Property_Economics'!$AY$5:$AY$404,0)),""))</f>
        <v>276705</v>
      </c>
      <c r="E38" s="25">
        <f t="array" ref="E38">IF($A38="","",IFERROR(INDEX('04_Property_Economics'!$I$5:$I$404,MATCH($A38,'04_Property_Economics'!$AY$5:$AY$404,0)),""))</f>
        <v>1</v>
      </c>
      <c r="F38" s="25">
        <f t="array" ref="F38">IF($A38="","",IFERROR(INDEX('04_Property_Economics'!$J$5:$J$404,MATCH($A38,'04_Property_Economics'!$AY$5:$AY$404,0)),""))</f>
        <v>1</v>
      </c>
      <c r="G38" s="26">
        <f t="array" ref="G38">IF($A38="","",IFERROR(INDEX('04_Property_Economics'!$AC$5:$AC$404,MATCH($A38,'04_Property_Economics'!$AY$5:$AY$404,0)),""))</f>
        <v>0</v>
      </c>
      <c r="H38" s="24">
        <f t="array" ref="H38">IF($A38="","",IFERROR(INDEX('04_Property_Economics'!$AD$5:$AD$404,MATCH($A38,'04_Property_Economics'!$AY$5:$AY$404,0)),""))</f>
        <v>2612.5</v>
      </c>
      <c r="I38" s="24">
        <f t="array" ref="I38">IF($A38="","",IFERROR(INDEX('04_Property_Economics'!$AH$5:$AH$404,MATCH($A38,'04_Property_Economics'!$AY$5:$AY$404,0)),""))</f>
        <v>-1205.8625</v>
      </c>
      <c r="J38" s="24">
        <f t="array" ref="J38">IF($A38="","",IFERROR(INDEX('04_Property_Economics'!$AI$5:$AI$404,MATCH($A38,'04_Property_Economics'!$AY$5:$AY$404,0)),""))</f>
        <v>-437.2375</v>
      </c>
      <c r="K38" s="24">
        <f t="array" ref="K38">IF($A38="","",IFERROR(INDEX('04_Property_Economics'!$AJ$5:$AJ$404,MATCH($A38,'04_Property_Economics'!$AY$5:$AY$404,0)),""))</f>
        <v>946.2875</v>
      </c>
      <c r="L38" s="24">
        <f t="array" ref="L38">IF($A38="","",IFERROR(INDEX('04_Property_Economics'!$AF$5:$AF$404,MATCH($A38,'04_Property_Economics'!$AY$5:$AY$404,0)),""))</f>
        <v>130.625</v>
      </c>
      <c r="M38" s="24">
        <f t="array" ref="M38">IF($A38="","",IFERROR(INDEX('04_Property_Economics'!$U$5:$U$404,MATCH($A38,'04_Property_Economics'!$AY$5:$AY$404,0)),""))</f>
        <v>768.625</v>
      </c>
      <c r="N38" s="24">
        <f t="array" ref="N38">IF($A38="","",IFERROR(INDEX('04_Property_Economics'!$W$5:$W$404,MATCH($A38,'04_Property_Economics'!$AY$5:$AY$404,0)),""))</f>
        <v>1383.525</v>
      </c>
      <c r="O38" s="24">
        <f t="shared" si="2"/>
        <v>2152.15</v>
      </c>
      <c r="P38" s="24">
        <f t="array" ref="P38">IF($A38="","",IFERROR(INDEX('04_Property_Economics'!$S$5:$S$404,MATCH($A38,'04_Property_Economics'!$AY$5:$AY$404,0)),""))</f>
        <v>276705</v>
      </c>
      <c r="Q38" s="24">
        <f t="array" ref="Q38">IF($A38="","",IFERROR(INDEX('04_Property_Economics'!$AQ$5:$AQ$404,MATCH($A38,'04_Property_Economics'!$AY$5:$AY$404,0)),""))</f>
        <v>996138</v>
      </c>
      <c r="R38" s="27">
        <f t="array" ref="R38">IF($A38="","",IFERROR(INDEX('04_Property_Economics'!$AR$5:$AR$404,MATCH($A38,'04_Property_Economics'!$AY$5:$AY$404,0)),""))</f>
        <v>4.6</v>
      </c>
      <c r="S38" s="2" t="str">
        <f t="array" ref="S38">IF($A38="","",IFERROR(INDEX('04_Property_Economics'!$AS$5:$AS$404,MATCH($A38,'04_Property_Economics'!$AY$5:$AY$404,0)),""))</f>
        <v>NO</v>
      </c>
      <c r="T38" s="28" t="str">
        <f t="array" ref="T38">IF($A38="","",IFERROR(INDEX('04_Property_Economics'!$AZ$5:$AZ$404,MATCH($A38,'04_Property_Economics'!$AY$5:$AY$404,0)),""))</f>
        <v>https://www.redfin.com/AA/home/109315360</v>
      </c>
    </row>
    <row r="39" ht="15.75" customHeight="1">
      <c r="A39" s="2">
        <f t="shared" si="1"/>
        <v>26</v>
      </c>
      <c r="B39" s="2" t="str">
        <f t="array" ref="B39">IF($A39="","",IFERROR(INDEX('04_Property_Economics'!$B$5:$B$404,MATCH($A39,'04_Property_Economics'!$AY$5:$AY$404,0)),""))</f>
        <v>SF-032</v>
      </c>
      <c r="C39" s="2" t="str">
        <f t="array" ref="C39">IF($A39="","",IFERROR(INDEX('04_Property_Economics'!$C$5:$C$404,MATCH($A39,'04_Property_Economics'!$AY$5:$AY$404,0)),""))</f>
        <v>1075 Market St #408</v>
      </c>
      <c r="D39" s="24">
        <f t="array" ref="D39">IF($A39="","",IFERROR(INDEX('04_Property_Economics'!$H$5:$H$404,MATCH($A39,'04_Property_Economics'!$AY$5:$AY$404,0)),""))</f>
        <v>449000</v>
      </c>
      <c r="E39" s="25">
        <f t="array" ref="E39">IF($A39="","",IFERROR(INDEX('04_Property_Economics'!$I$5:$I$404,MATCH($A39,'04_Property_Economics'!$AY$5:$AY$404,0)),""))</f>
        <v>1</v>
      </c>
      <c r="F39" s="25">
        <f t="array" ref="F39">IF($A39="","",IFERROR(INDEX('04_Property_Economics'!$J$5:$J$404,MATCH($A39,'04_Property_Economics'!$AY$5:$AY$404,0)),""))</f>
        <v>1</v>
      </c>
      <c r="G39" s="26">
        <f t="array" ref="G39">IF($A39="","",IFERROR(INDEX('04_Property_Economics'!$AC$5:$AC$404,MATCH($A39,'04_Property_Economics'!$AY$5:$AY$404,0)),""))</f>
        <v>0</v>
      </c>
      <c r="H39" s="24">
        <f t="array" ref="H39">IF($A39="","",IFERROR(INDEX('04_Property_Economics'!$AD$5:$AD$404,MATCH($A39,'04_Property_Economics'!$AY$5:$AY$404,0)),""))</f>
        <v>2850</v>
      </c>
      <c r="I39" s="24">
        <f t="array" ref="I39">IF($A39="","",IFERROR(INDEX('04_Property_Economics'!$AH$5:$AH$404,MATCH($A39,'04_Property_Economics'!$AY$5:$AY$404,0)),""))</f>
        <v>-2463.888889</v>
      </c>
      <c r="J39" s="24">
        <f t="array" ref="J39">IF($A39="","",IFERROR(INDEX('04_Property_Economics'!$AI$5:$AI$404,MATCH($A39,'04_Property_Economics'!$AY$5:$AY$404,0)),""))</f>
        <v>-1216.666667</v>
      </c>
      <c r="K39" s="24">
        <f t="array" ref="K39">IF($A39="","",IFERROR(INDEX('04_Property_Economics'!$AJ$5:$AJ$404,MATCH($A39,'04_Property_Economics'!$AY$5:$AY$404,0)),""))</f>
        <v>1028.333333</v>
      </c>
      <c r="L39" s="24">
        <f t="array" ref="L39">IF($A39="","",IFERROR(INDEX('04_Property_Economics'!$AF$5:$AF$404,MATCH($A39,'04_Property_Economics'!$AY$5:$AY$404,0)),""))</f>
        <v>142.5</v>
      </c>
      <c r="M39" s="24">
        <f t="array" ref="M39">IF($A39="","",IFERROR(INDEX('04_Property_Economics'!$U$5:$U$404,MATCH($A39,'04_Property_Economics'!$AY$5:$AY$404,0)),""))</f>
        <v>1247.222222</v>
      </c>
      <c r="N39" s="24">
        <f t="array" ref="N39">IF($A39="","",IFERROR(INDEX('04_Property_Economics'!$W$5:$W$404,MATCH($A39,'04_Property_Economics'!$AY$5:$AY$404,0)),""))</f>
        <v>2245</v>
      </c>
      <c r="O39" s="24">
        <f t="shared" si="2"/>
        <v>3492.222222</v>
      </c>
      <c r="P39" s="24">
        <f t="array" ref="P39">IF($A39="","",IFERROR(INDEX('04_Property_Economics'!$S$5:$S$404,MATCH($A39,'04_Property_Economics'!$AY$5:$AY$404,0)),""))</f>
        <v>449000</v>
      </c>
      <c r="Q39" s="24">
        <f t="array" ref="Q39">IF($A39="","",IFERROR(INDEX('04_Property_Economics'!$AQ$5:$AQ$404,MATCH($A39,'04_Property_Economics'!$AY$5:$AY$404,0)),""))</f>
        <v>1616400</v>
      </c>
      <c r="R39" s="27">
        <f t="array" ref="R39">IF($A39="","",IFERROR(INDEX('04_Property_Economics'!$AR$5:$AR$404,MATCH($A39,'04_Property_Economics'!$AY$5:$AY$404,0)),""))</f>
        <v>4.6</v>
      </c>
      <c r="S39" s="2" t="str">
        <f t="array" ref="S39">IF($A39="","",IFERROR(INDEX('04_Property_Economics'!$AS$5:$AS$404,MATCH($A39,'04_Property_Economics'!$AY$5:$AY$404,0)),""))</f>
        <v>NO</v>
      </c>
      <c r="T39" s="28" t="str">
        <f t="array" ref="T39">IF($A39="","",IFERROR(INDEX('04_Property_Economics'!$AZ$5:$AZ$404,MATCH($A39,'04_Property_Economics'!$AY$5:$AY$404,0)),""))</f>
        <v>https://www.redfin.com/AA/home/169571402</v>
      </c>
    </row>
    <row r="40" ht="15.75" customHeight="1">
      <c r="A40" s="2">
        <f t="shared" si="1"/>
        <v>27</v>
      </c>
      <c r="B40" s="2" t="str">
        <f t="array" ref="B40">IF($A40="","",IFERROR(INDEX('04_Property_Economics'!$B$5:$B$404,MATCH($A40,'04_Property_Economics'!$AY$5:$AY$404,0)),""))</f>
        <v>SF-033</v>
      </c>
      <c r="C40" s="2" t="str">
        <f t="array" ref="C40">IF($A40="","",IFERROR(INDEX('04_Property_Economics'!$C$5:$C$404,MATCH($A40,'04_Property_Economics'!$AY$5:$AY$404,0)),""))</f>
        <v>3755-3759 Mission St</v>
      </c>
      <c r="D40" s="24">
        <f t="array" ref="D40">IF($A40="","",IFERROR(INDEX('04_Property_Economics'!$H$5:$H$404,MATCH($A40,'04_Property_Economics'!$AY$5:$AY$404,0)),""))</f>
        <v>1399000</v>
      </c>
      <c r="E40" s="25">
        <f t="array" ref="E40">IF($A40="","",IFERROR(INDEX('04_Property_Economics'!$I$5:$I$404,MATCH($A40,'04_Property_Economics'!$AY$5:$AY$404,0)),""))</f>
        <v>2</v>
      </c>
      <c r="F40" s="25">
        <f t="array" ref="F40">IF($A40="","",IFERROR(INDEX('04_Property_Economics'!$J$5:$J$404,MATCH($A40,'04_Property_Economics'!$AY$5:$AY$404,0)),""))</f>
        <v>4</v>
      </c>
      <c r="G40" s="26">
        <f t="array" ref="G40">IF($A40="","",IFERROR(INDEX('04_Property_Economics'!$AC$5:$AC$404,MATCH($A40,'04_Property_Economics'!$AY$5:$AY$404,0)),""))</f>
        <v>0</v>
      </c>
      <c r="H40" s="24">
        <f t="array" ref="H40">IF($A40="","",IFERROR(INDEX('04_Property_Economics'!$AD$5:$AD$404,MATCH($A40,'04_Property_Economics'!$AY$5:$AY$404,0)),""))</f>
        <v>10830</v>
      </c>
      <c r="I40" s="24">
        <f t="array" ref="I40">IF($A40="","",IFERROR(INDEX('04_Property_Economics'!$AH$5:$AH$404,MATCH($A40,'04_Property_Economics'!$AY$5:$AY$404,0)),""))</f>
        <v>-3668.444444</v>
      </c>
      <c r="J40" s="24">
        <f t="array" ref="J40">IF($A40="","",IFERROR(INDEX('04_Property_Economics'!$AI$5:$AI$404,MATCH($A40,'04_Property_Economics'!$AY$5:$AY$404,0)),""))</f>
        <v>217.6666667</v>
      </c>
      <c r="K40" s="24">
        <f t="array" ref="K40">IF($A40="","",IFERROR(INDEX('04_Property_Economics'!$AJ$5:$AJ$404,MATCH($A40,'04_Property_Economics'!$AY$5:$AY$404,0)),""))</f>
        <v>7212.666667</v>
      </c>
      <c r="L40" s="24">
        <f t="array" ref="L40">IF($A40="","",IFERROR(INDEX('04_Property_Economics'!$AF$5:$AF$404,MATCH($A40,'04_Property_Economics'!$AY$5:$AY$404,0)),""))</f>
        <v>541.5</v>
      </c>
      <c r="M40" s="24">
        <f t="array" ref="M40">IF($A40="","",IFERROR(INDEX('04_Property_Economics'!$U$5:$U$404,MATCH($A40,'04_Property_Economics'!$AY$5:$AY$404,0)),""))</f>
        <v>3886.111111</v>
      </c>
      <c r="N40" s="24">
        <f t="array" ref="N40">IF($A40="","",IFERROR(INDEX('04_Property_Economics'!$W$5:$W$404,MATCH($A40,'04_Property_Economics'!$AY$5:$AY$404,0)),""))</f>
        <v>6995</v>
      </c>
      <c r="O40" s="24">
        <f t="shared" si="2"/>
        <v>10881.11111</v>
      </c>
      <c r="P40" s="24">
        <f t="array" ref="P40">IF($A40="","",IFERROR(INDEX('04_Property_Economics'!$S$5:$S$404,MATCH($A40,'04_Property_Economics'!$AY$5:$AY$404,0)),""))</f>
        <v>1399000</v>
      </c>
      <c r="Q40" s="24">
        <f t="array" ref="Q40">IF($A40="","",IFERROR(INDEX('04_Property_Economics'!$AQ$5:$AQ$404,MATCH($A40,'04_Property_Economics'!$AY$5:$AY$404,0)),""))</f>
        <v>5036400</v>
      </c>
      <c r="R40" s="27">
        <f t="array" ref="R40">IF($A40="","",IFERROR(INDEX('04_Property_Economics'!$AR$5:$AR$404,MATCH($A40,'04_Property_Economics'!$AY$5:$AY$404,0)),""))</f>
        <v>4.6</v>
      </c>
      <c r="S40" s="2" t="str">
        <f t="array" ref="S40">IF($A40="","",IFERROR(INDEX('04_Property_Economics'!$AS$5:$AS$404,MATCH($A40,'04_Property_Economics'!$AY$5:$AY$404,0)),""))</f>
        <v>NO</v>
      </c>
      <c r="T40" s="28" t="str">
        <f t="array" ref="T40">IF($A40="","",IFERROR(INDEX('04_Property_Economics'!$AZ$5:$AZ$404,MATCH($A40,'04_Property_Economics'!$AY$5:$AY$404,0)),""))</f>
        <v>https://www.redfin.com/AA/home/194251633</v>
      </c>
    </row>
    <row r="41" ht="15.75" customHeight="1">
      <c r="A41" s="2">
        <f t="shared" si="1"/>
        <v>28</v>
      </c>
      <c r="B41" s="2" t="str">
        <f t="array" ref="B41">IF($A41="","",IFERROR(INDEX('04_Property_Economics'!$B$5:$B$404,MATCH($A41,'04_Property_Economics'!$AY$5:$AY$404,0)),""))</f>
        <v>SF-034</v>
      </c>
      <c r="C41" s="2" t="str">
        <f t="array" ref="C41">IF($A41="","",IFERROR(INDEX('04_Property_Economics'!$C$5:$C$404,MATCH($A41,'04_Property_Economics'!$AY$5:$AY$404,0)),""))</f>
        <v>34 Turk St</v>
      </c>
      <c r="D41" s="24">
        <f t="array" ref="D41">IF($A41="","",IFERROR(INDEX('04_Property_Economics'!$H$5:$H$404,MATCH($A41,'04_Property_Economics'!$AY$5:$AY$404,0)),""))</f>
        <v>4500000</v>
      </c>
      <c r="E41" s="25">
        <f t="array" ref="E41">IF($A41="","",IFERROR(INDEX('04_Property_Economics'!$I$5:$I$404,MATCH($A41,'04_Property_Economics'!$AY$5:$AY$404,0)),""))</f>
        <v>180</v>
      </c>
      <c r="F41" s="25">
        <f t="array" ref="F41">IF($A41="","",IFERROR(INDEX('04_Property_Economics'!$J$5:$J$404,MATCH($A41,'04_Property_Economics'!$AY$5:$AY$404,0)),""))</f>
        <v>180</v>
      </c>
      <c r="G41" s="26">
        <f t="array" ref="G41">IF($A41="","",IFERROR(INDEX('04_Property_Economics'!$AC$5:$AC$404,MATCH($A41,'04_Property_Economics'!$AY$5:$AY$404,0)),""))</f>
        <v>0.25</v>
      </c>
      <c r="H41" s="24">
        <f t="array" ref="H41">IF($A41="","",IFERROR(INDEX('04_Property_Economics'!$AD$5:$AD$404,MATCH($A41,'04_Property_Economics'!$AY$5:$AY$404,0)),""))</f>
        <v>352687.5</v>
      </c>
      <c r="I41" s="24">
        <f t="array" ref="I41">IF($A41="","",IFERROR(INDEX('04_Property_Economics'!$AH$5:$AH$404,MATCH($A41,'04_Property_Economics'!$AY$5:$AY$404,0)),""))</f>
        <v>186703.125</v>
      </c>
      <c r="J41" s="24">
        <f t="array" ref="J41">IF($A41="","",IFERROR(INDEX('04_Property_Economics'!$AI$5:$AI$404,MATCH($A41,'04_Property_Economics'!$AY$5:$AY$404,0)),""))</f>
        <v>199203.125</v>
      </c>
      <c r="K41" s="24">
        <f t="array" ref="K41">IF($A41="","",IFERROR(INDEX('04_Property_Economics'!$AJ$5:$AJ$404,MATCH($A41,'04_Property_Economics'!$AY$5:$AY$404,0)),""))</f>
        <v>221703.125</v>
      </c>
      <c r="L41" s="24">
        <f t="array" ref="L41">IF($A41="","",IFERROR(INDEX('04_Property_Economics'!$AF$5:$AF$404,MATCH($A41,'04_Property_Economics'!$AY$5:$AY$404,0)),""))</f>
        <v>17634.375</v>
      </c>
      <c r="M41" s="24">
        <f t="array" ref="M41">IF($A41="","",IFERROR(INDEX('04_Property_Economics'!$U$5:$U$404,MATCH($A41,'04_Property_Economics'!$AY$5:$AY$404,0)),""))</f>
        <v>12500</v>
      </c>
      <c r="N41" s="24">
        <f t="array" ref="N41">IF($A41="","",IFERROR(INDEX('04_Property_Economics'!$W$5:$W$404,MATCH($A41,'04_Property_Economics'!$AY$5:$AY$404,0)),""))</f>
        <v>22500</v>
      </c>
      <c r="O41" s="24">
        <f t="shared" si="2"/>
        <v>35000</v>
      </c>
      <c r="P41" s="24">
        <f t="array" ref="P41">IF($A41="","",IFERROR(INDEX('04_Property_Economics'!$S$5:$S$404,MATCH($A41,'04_Property_Economics'!$AY$5:$AY$404,0)),""))</f>
        <v>4500000</v>
      </c>
      <c r="Q41" s="24">
        <f t="array" ref="Q41">IF($A41="","",IFERROR(INDEX('04_Property_Economics'!$AQ$5:$AQ$404,MATCH($A41,'04_Property_Economics'!$AY$5:$AY$404,0)),""))</f>
        <v>16200000</v>
      </c>
      <c r="R41" s="27">
        <f t="array" ref="R41">IF($A41="","",IFERROR(INDEX('04_Property_Economics'!$AR$5:$AR$404,MATCH($A41,'04_Property_Economics'!$AY$5:$AY$404,0)),""))</f>
        <v>4.6</v>
      </c>
      <c r="S41" s="2" t="str">
        <f t="array" ref="S41">IF($A41="","",IFERROR(INDEX('04_Property_Economics'!$AS$5:$AS$404,MATCH($A41,'04_Property_Economics'!$AY$5:$AY$404,0)),""))</f>
        <v>YES</v>
      </c>
      <c r="T41" s="28" t="str">
        <f t="array" ref="T41">IF($A41="","",IFERROR(INDEX('04_Property_Economics'!$AZ$5:$AZ$404,MATCH($A41,'04_Property_Economics'!$AY$5:$AY$404,0)),""))</f>
        <v>https://www.redfin.com/AA/home/201545168</v>
      </c>
    </row>
    <row r="42" ht="15.75" customHeight="1">
      <c r="A42" s="2">
        <f t="shared" si="1"/>
        <v>29</v>
      </c>
      <c r="B42" s="2" t="str">
        <f t="array" ref="B42">IF($A42="","",IFERROR(INDEX('04_Property_Economics'!$B$5:$B$404,MATCH($A42,'04_Property_Economics'!$AY$5:$AY$404,0)),""))</f>
        <v>SF-035</v>
      </c>
      <c r="C42" s="2" t="str">
        <f t="array" ref="C42">IF($A42="","",IFERROR(INDEX('04_Property_Economics'!$C$5:$C$404,MATCH($A42,'04_Property_Economics'!$AY$5:$AY$404,0)),""))</f>
        <v>125 Garfield St</v>
      </c>
      <c r="D42" s="24">
        <f t="array" ref="D42">IF($A42="","",IFERROR(INDEX('04_Property_Economics'!$H$5:$H$404,MATCH($A42,'04_Property_Economics'!$AY$5:$AY$404,0)),""))</f>
        <v>998000</v>
      </c>
      <c r="E42" s="25">
        <f t="array" ref="E42">IF($A42="","",IFERROR(INDEX('04_Property_Economics'!$I$5:$I$404,MATCH($A42,'04_Property_Economics'!$AY$5:$AY$404,0)),""))</f>
        <v>3</v>
      </c>
      <c r="F42" s="25">
        <f t="array" ref="F42">IF($A42="","",IFERROR(INDEX('04_Property_Economics'!$J$5:$J$404,MATCH($A42,'04_Property_Economics'!$AY$5:$AY$404,0)),""))</f>
        <v>4</v>
      </c>
      <c r="G42" s="26">
        <f t="array" ref="G42">IF($A42="","",IFERROR(INDEX('04_Property_Economics'!$AC$5:$AC$404,MATCH($A42,'04_Property_Economics'!$AY$5:$AY$404,0)),""))</f>
        <v>0</v>
      </c>
      <c r="H42" s="24">
        <f t="array" ref="H42">IF($A42="","",IFERROR(INDEX('04_Property_Economics'!$AD$5:$AD$404,MATCH($A42,'04_Property_Economics'!$AY$5:$AY$404,0)),""))</f>
        <v>7980</v>
      </c>
      <c r="I42" s="24">
        <f t="array" ref="I42">IF($A42="","",IFERROR(INDEX('04_Property_Economics'!$AH$5:$AH$404,MATCH($A42,'04_Property_Economics'!$AY$5:$AY$404,0)),""))</f>
        <v>-3527.888889</v>
      </c>
      <c r="J42" s="24">
        <f t="array" ref="J42">IF($A42="","",IFERROR(INDEX('04_Property_Economics'!$AI$5:$AI$404,MATCH($A42,'04_Property_Economics'!$AY$5:$AY$404,0)),""))</f>
        <v>-755.6666667</v>
      </c>
      <c r="K42" s="24">
        <f t="array" ref="K42">IF($A42="","",IFERROR(INDEX('04_Property_Economics'!$AJ$5:$AJ$404,MATCH($A42,'04_Property_Economics'!$AY$5:$AY$404,0)),""))</f>
        <v>4234.333333</v>
      </c>
      <c r="L42" s="24">
        <f t="array" ref="L42">IF($A42="","",IFERROR(INDEX('04_Property_Economics'!$AF$5:$AF$404,MATCH($A42,'04_Property_Economics'!$AY$5:$AY$404,0)),""))</f>
        <v>399</v>
      </c>
      <c r="M42" s="24">
        <f t="array" ref="M42">IF($A42="","",IFERROR(INDEX('04_Property_Economics'!$U$5:$U$404,MATCH($A42,'04_Property_Economics'!$AY$5:$AY$404,0)),""))</f>
        <v>2772.222222</v>
      </c>
      <c r="N42" s="24">
        <f t="array" ref="N42">IF($A42="","",IFERROR(INDEX('04_Property_Economics'!$W$5:$W$404,MATCH($A42,'04_Property_Economics'!$AY$5:$AY$404,0)),""))</f>
        <v>4990</v>
      </c>
      <c r="O42" s="24">
        <f t="shared" si="2"/>
        <v>7762.222222</v>
      </c>
      <c r="P42" s="24">
        <f t="array" ref="P42">IF($A42="","",IFERROR(INDEX('04_Property_Economics'!$S$5:$S$404,MATCH($A42,'04_Property_Economics'!$AY$5:$AY$404,0)),""))</f>
        <v>998000</v>
      </c>
      <c r="Q42" s="24">
        <f t="array" ref="Q42">IF($A42="","",IFERROR(INDEX('04_Property_Economics'!$AQ$5:$AQ$404,MATCH($A42,'04_Property_Economics'!$AY$5:$AY$404,0)),""))</f>
        <v>3592800</v>
      </c>
      <c r="R42" s="27">
        <f t="array" ref="R42">IF($A42="","",IFERROR(INDEX('04_Property_Economics'!$AR$5:$AR$404,MATCH($A42,'04_Property_Economics'!$AY$5:$AY$404,0)),""))</f>
        <v>4.6</v>
      </c>
      <c r="S42" s="2" t="str">
        <f t="array" ref="S42">IF($A42="","",IFERROR(INDEX('04_Property_Economics'!$AS$5:$AS$404,MATCH($A42,'04_Property_Economics'!$AY$5:$AY$404,0)),""))</f>
        <v>NO</v>
      </c>
      <c r="T42" s="28" t="str">
        <f t="array" ref="T42">IF($A42="","",IFERROR(INDEX('04_Property_Economics'!$AZ$5:$AZ$404,MATCH($A42,'04_Property_Economics'!$AY$5:$AY$404,0)),""))</f>
        <v>https://www.redfin.com/AA/home/1902088</v>
      </c>
    </row>
    <row r="43" ht="15.75" customHeight="1">
      <c r="A43" s="2">
        <f t="shared" si="1"/>
        <v>30</v>
      </c>
      <c r="B43" s="2" t="str">
        <f t="array" ref="B43">IF($A43="","",IFERROR(INDEX('04_Property_Economics'!$B$5:$B$404,MATCH($A43,'04_Property_Economics'!$AY$5:$AY$404,0)),""))</f>
        <v>SF-036</v>
      </c>
      <c r="C43" s="2" t="str">
        <f t="array" ref="C43">IF($A43="","",IFERROR(INDEX('04_Property_Economics'!$C$5:$C$404,MATCH($A43,'04_Property_Economics'!$AY$5:$AY$404,0)),""))</f>
        <v>200 Brannan St #126</v>
      </c>
      <c r="D43" s="24">
        <f t="array" ref="D43">IF($A43="","",IFERROR(INDEX('04_Property_Economics'!$H$5:$H$404,MATCH($A43,'04_Property_Economics'!$AY$5:$AY$404,0)),""))</f>
        <v>475381</v>
      </c>
      <c r="E43" s="25">
        <f t="array" ref="E43">IF($A43="","",IFERROR(INDEX('04_Property_Economics'!$I$5:$I$404,MATCH($A43,'04_Property_Economics'!$AY$5:$AY$404,0)),""))</f>
        <v>1</v>
      </c>
      <c r="F43" s="25">
        <f t="array" ref="F43">IF($A43="","",IFERROR(INDEX('04_Property_Economics'!$J$5:$J$404,MATCH($A43,'04_Property_Economics'!$AY$5:$AY$404,0)),""))</f>
        <v>3</v>
      </c>
      <c r="G43" s="26">
        <f t="array" ref="G43">IF($A43="","",IFERROR(INDEX('04_Property_Economics'!$AC$5:$AC$404,MATCH($A43,'04_Property_Economics'!$AY$5:$AY$404,0)),""))</f>
        <v>0.25</v>
      </c>
      <c r="H43" s="24">
        <f t="array" ref="H43">IF($A43="","",IFERROR(INDEX('04_Property_Economics'!$AD$5:$AD$404,MATCH($A43,'04_Property_Economics'!$AY$5:$AY$404,0)),""))</f>
        <v>5878.125</v>
      </c>
      <c r="I43" s="24">
        <f t="array" ref="I43">IF($A43="","",IFERROR(INDEX('04_Property_Economics'!$AH$5:$AH$404,MATCH($A43,'04_Property_Economics'!$AY$5:$AY$404,0)),""))</f>
        <v>185.6601389</v>
      </c>
      <c r="J43" s="24">
        <f t="array" ref="J43">IF($A43="","",IFERROR(INDEX('04_Property_Economics'!$AI$5:$AI$404,MATCH($A43,'04_Property_Economics'!$AY$5:$AY$404,0)),""))</f>
        <v>1506.162917</v>
      </c>
      <c r="K43" s="24">
        <f t="array" ref="K43">IF($A43="","",IFERROR(INDEX('04_Property_Economics'!$AJ$5:$AJ$404,MATCH($A43,'04_Property_Economics'!$AY$5:$AY$404,0)),""))</f>
        <v>3883.067917</v>
      </c>
      <c r="L43" s="24">
        <f t="array" ref="L43">IF($A43="","",IFERROR(INDEX('04_Property_Economics'!$AF$5:$AF$404,MATCH($A43,'04_Property_Economics'!$AY$5:$AY$404,0)),""))</f>
        <v>293.90625</v>
      </c>
      <c r="M43" s="24">
        <f t="array" ref="M43">IF($A43="","",IFERROR(INDEX('04_Property_Economics'!$U$5:$U$404,MATCH($A43,'04_Property_Economics'!$AY$5:$AY$404,0)),""))</f>
        <v>1320.502778</v>
      </c>
      <c r="N43" s="24">
        <f t="array" ref="N43">IF($A43="","",IFERROR(INDEX('04_Property_Economics'!$W$5:$W$404,MATCH($A43,'04_Property_Economics'!$AY$5:$AY$404,0)),""))</f>
        <v>2376.905</v>
      </c>
      <c r="O43" s="24">
        <f t="shared" si="2"/>
        <v>3697.407778</v>
      </c>
      <c r="P43" s="24">
        <f t="array" ref="P43">IF($A43="","",IFERROR(INDEX('04_Property_Economics'!$S$5:$S$404,MATCH($A43,'04_Property_Economics'!$AY$5:$AY$404,0)),""))</f>
        <v>475381</v>
      </c>
      <c r="Q43" s="24">
        <f t="array" ref="Q43">IF($A43="","",IFERROR(INDEX('04_Property_Economics'!$AQ$5:$AQ$404,MATCH($A43,'04_Property_Economics'!$AY$5:$AY$404,0)),""))</f>
        <v>1711371.6</v>
      </c>
      <c r="R43" s="27">
        <f t="array" ref="R43">IF($A43="","",IFERROR(INDEX('04_Property_Economics'!$AR$5:$AR$404,MATCH($A43,'04_Property_Economics'!$AY$5:$AY$404,0)),""))</f>
        <v>4.6</v>
      </c>
      <c r="S43" s="2" t="str">
        <f t="array" ref="S43">IF($A43="","",IFERROR(INDEX('04_Property_Economics'!$AS$5:$AS$404,MATCH($A43,'04_Property_Economics'!$AY$5:$AY$404,0)),""))</f>
        <v>YES</v>
      </c>
      <c r="T43" s="28" t="str">
        <f t="array" ref="T43">IF($A43="","",IFERROR(INDEX('04_Property_Economics'!$AZ$5:$AZ$404,MATCH($A43,'04_Property_Economics'!$AY$5:$AY$404,0)),""))</f>
        <v>https://www.redfin.com/AA/home/1207073</v>
      </c>
    </row>
    <row r="44" ht="15.75" customHeight="1">
      <c r="A44" s="2">
        <f t="shared" si="1"/>
        <v>31</v>
      </c>
      <c r="B44" s="2" t="str">
        <f t="array" ref="B44">IF($A44="","",IFERROR(INDEX('04_Property_Economics'!$B$5:$B$404,MATCH($A44,'04_Property_Economics'!$AY$5:$AY$404,0)),""))</f>
        <v>SF-037</v>
      </c>
      <c r="C44" s="2" t="str">
        <f t="array" ref="C44">IF($A44="","",IFERROR(INDEX('04_Property_Economics'!$C$5:$C$404,MATCH($A44,'04_Property_Economics'!$AY$5:$AY$404,0)),""))</f>
        <v>74 New Montgomery St #303</v>
      </c>
      <c r="D44" s="24">
        <f t="array" ref="D44">IF($A44="","",IFERROR(INDEX('04_Property_Economics'!$H$5:$H$404,MATCH($A44,'04_Property_Economics'!$AY$5:$AY$404,0)),""))</f>
        <v>345950</v>
      </c>
      <c r="E44" s="25">
        <f t="array" ref="E44">IF($A44="","",IFERROR(INDEX('04_Property_Economics'!$I$5:$I$404,MATCH($A44,'04_Property_Economics'!$AY$5:$AY$404,0)),""))</f>
        <v>1</v>
      </c>
      <c r="F44" s="25">
        <f t="array" ref="F44">IF($A44="","",IFERROR(INDEX('04_Property_Economics'!$J$5:$J$404,MATCH($A44,'04_Property_Economics'!$AY$5:$AY$404,0)),""))</f>
        <v>1</v>
      </c>
      <c r="G44" s="26">
        <f t="array" ref="G44">IF($A44="","",IFERROR(INDEX('04_Property_Economics'!$AC$5:$AC$404,MATCH($A44,'04_Property_Economics'!$AY$5:$AY$404,0)),""))</f>
        <v>0</v>
      </c>
      <c r="H44" s="24">
        <f t="array" ref="H44">IF($A44="","",IFERROR(INDEX('04_Property_Economics'!$AD$5:$AD$404,MATCH($A44,'04_Property_Economics'!$AY$5:$AY$404,0)),""))</f>
        <v>2612.5</v>
      </c>
      <c r="I44" s="24">
        <f t="array" ref="I44">IF($A44="","",IFERROR(INDEX('04_Property_Economics'!$AH$5:$AH$404,MATCH($A44,'04_Property_Economics'!$AY$5:$AY$404,0)),""))</f>
        <v>-1802.138889</v>
      </c>
      <c r="J44" s="24">
        <f t="array" ref="J44">IF($A44="","",IFERROR(INDEX('04_Property_Economics'!$AI$5:$AI$404,MATCH($A44,'04_Property_Economics'!$AY$5:$AY$404,0)),""))</f>
        <v>-841.1666667</v>
      </c>
      <c r="K44" s="24">
        <f t="array" ref="K44">IF($A44="","",IFERROR(INDEX('04_Property_Economics'!$AJ$5:$AJ$404,MATCH($A44,'04_Property_Economics'!$AY$5:$AY$404,0)),""))</f>
        <v>888.5833333</v>
      </c>
      <c r="L44" s="24">
        <f t="array" ref="L44">IF($A44="","",IFERROR(INDEX('04_Property_Economics'!$AF$5:$AF$404,MATCH($A44,'04_Property_Economics'!$AY$5:$AY$404,0)),""))</f>
        <v>130.625</v>
      </c>
      <c r="M44" s="24">
        <f t="array" ref="M44">IF($A44="","",IFERROR(INDEX('04_Property_Economics'!$U$5:$U$404,MATCH($A44,'04_Property_Economics'!$AY$5:$AY$404,0)),""))</f>
        <v>960.9722222</v>
      </c>
      <c r="N44" s="24">
        <f t="array" ref="N44">IF($A44="","",IFERROR(INDEX('04_Property_Economics'!$W$5:$W$404,MATCH($A44,'04_Property_Economics'!$AY$5:$AY$404,0)),""))</f>
        <v>1729.75</v>
      </c>
      <c r="O44" s="24">
        <f t="shared" si="2"/>
        <v>2690.722222</v>
      </c>
      <c r="P44" s="24">
        <f t="array" ref="P44">IF($A44="","",IFERROR(INDEX('04_Property_Economics'!$S$5:$S$404,MATCH($A44,'04_Property_Economics'!$AY$5:$AY$404,0)),""))</f>
        <v>345950</v>
      </c>
      <c r="Q44" s="24">
        <f t="array" ref="Q44">IF($A44="","",IFERROR(INDEX('04_Property_Economics'!$AQ$5:$AQ$404,MATCH($A44,'04_Property_Economics'!$AY$5:$AY$404,0)),""))</f>
        <v>1245420</v>
      </c>
      <c r="R44" s="27">
        <f t="array" ref="R44">IF($A44="","",IFERROR(INDEX('04_Property_Economics'!$AR$5:$AR$404,MATCH($A44,'04_Property_Economics'!$AY$5:$AY$404,0)),""))</f>
        <v>4.6</v>
      </c>
      <c r="S44" s="2" t="str">
        <f t="array" ref="S44">IF($A44="","",IFERROR(INDEX('04_Property_Economics'!$AS$5:$AS$404,MATCH($A44,'04_Property_Economics'!$AY$5:$AY$404,0)),""))</f>
        <v>NO</v>
      </c>
      <c r="T44" s="28" t="str">
        <f t="array" ref="T44">IF($A44="","",IFERROR(INDEX('04_Property_Economics'!$AZ$5:$AZ$404,MATCH($A44,'04_Property_Economics'!$AY$5:$AY$404,0)),""))</f>
        <v>https://www.redfin.com/AA/home/17305043</v>
      </c>
    </row>
    <row r="45" ht="15.75" customHeight="1">
      <c r="A45" s="2">
        <f t="shared" si="1"/>
        <v>32</v>
      </c>
      <c r="B45" s="2" t="str">
        <f t="array" ref="B45">IF($A45="","",IFERROR(INDEX('04_Property_Economics'!$B$5:$B$404,MATCH($A45,'04_Property_Economics'!$AY$5:$AY$404,0)),""))</f>
        <v>SF-038</v>
      </c>
      <c r="C45" s="2" t="str">
        <f t="array" ref="C45">IF($A45="","",IFERROR(INDEX('04_Property_Economics'!$C$5:$C$404,MATCH($A45,'04_Property_Economics'!$AY$5:$AY$404,0)),""))</f>
        <v>355 1st St Unit S207</v>
      </c>
      <c r="D45" s="24">
        <f t="array" ref="D45">IF($A45="","",IFERROR(INDEX('04_Property_Economics'!$H$5:$H$404,MATCH($A45,'04_Property_Economics'!$AY$5:$AY$404,0)),""))</f>
        <v>364812</v>
      </c>
      <c r="E45" s="25">
        <f t="array" ref="E45">IF($A45="","",IFERROR(INDEX('04_Property_Economics'!$I$5:$I$404,MATCH($A45,'04_Property_Economics'!$AY$5:$AY$404,0)),""))</f>
        <v>1</v>
      </c>
      <c r="F45" s="25">
        <f t="array" ref="F45">IF($A45="","",IFERROR(INDEX('04_Property_Economics'!$J$5:$J$404,MATCH($A45,'04_Property_Economics'!$AY$5:$AY$404,0)),""))</f>
        <v>2</v>
      </c>
      <c r="G45" s="26">
        <f t="array" ref="G45">IF($A45="","",IFERROR(INDEX('04_Property_Economics'!$AC$5:$AC$404,MATCH($A45,'04_Property_Economics'!$AY$5:$AY$404,0)),""))</f>
        <v>0.08421824897</v>
      </c>
      <c r="H45" s="24">
        <f t="array" ref="H45">IF($A45="","",IFERROR(INDEX('04_Property_Economics'!$AD$5:$AD$404,MATCH($A45,'04_Property_Economics'!$AY$5:$AY$404,0)),""))</f>
        <v>4784.959649</v>
      </c>
      <c r="I45" s="24">
        <f t="array" ref="I45">IF($A45="","",IFERROR(INDEX('04_Property_Economics'!$AH$5:$AH$404,MATCH($A45,'04_Property_Economics'!$AY$5:$AY$404,0)),""))</f>
        <v>99.275</v>
      </c>
      <c r="J45" s="24">
        <f t="array" ref="J45">IF($A45="","",IFERROR(INDEX('04_Property_Economics'!$AI$5:$AI$404,MATCH($A45,'04_Property_Economics'!$AY$5:$AY$404,0)),""))</f>
        <v>1112.641667</v>
      </c>
      <c r="K45" s="24">
        <f t="array" ref="K45">IF($A45="","",IFERROR(INDEX('04_Property_Economics'!$AJ$5:$AJ$404,MATCH($A45,'04_Property_Economics'!$AY$5:$AY$404,0)),""))</f>
        <v>2936.701667</v>
      </c>
      <c r="L45" s="24">
        <f t="array" ref="L45">IF($A45="","",IFERROR(INDEX('04_Property_Economics'!$AF$5:$AF$404,MATCH($A45,'04_Property_Economics'!$AY$5:$AY$404,0)),""))</f>
        <v>239.2479825</v>
      </c>
      <c r="M45" s="24">
        <f t="array" ref="M45">IF($A45="","",IFERROR(INDEX('04_Property_Economics'!$U$5:$U$404,MATCH($A45,'04_Property_Economics'!$AY$5:$AY$404,0)),""))</f>
        <v>1013.366667</v>
      </c>
      <c r="N45" s="24">
        <f t="array" ref="N45">IF($A45="","",IFERROR(INDEX('04_Property_Economics'!$W$5:$W$404,MATCH($A45,'04_Property_Economics'!$AY$5:$AY$404,0)),""))</f>
        <v>1824.06</v>
      </c>
      <c r="O45" s="24">
        <f t="shared" si="2"/>
        <v>2837.426667</v>
      </c>
      <c r="P45" s="24">
        <f t="array" ref="P45">IF($A45="","",IFERROR(INDEX('04_Property_Economics'!$S$5:$S$404,MATCH($A45,'04_Property_Economics'!$AY$5:$AY$404,0)),""))</f>
        <v>364812</v>
      </c>
      <c r="Q45" s="24">
        <f t="array" ref="Q45">IF($A45="","",IFERROR(INDEX('04_Property_Economics'!$AQ$5:$AQ$404,MATCH($A45,'04_Property_Economics'!$AY$5:$AY$404,0)),""))</f>
        <v>1313323.2</v>
      </c>
      <c r="R45" s="27">
        <f t="array" ref="R45">IF($A45="","",IFERROR(INDEX('04_Property_Economics'!$AR$5:$AR$404,MATCH($A45,'04_Property_Economics'!$AY$5:$AY$404,0)),""))</f>
        <v>4.6</v>
      </c>
      <c r="S45" s="2" t="str">
        <f t="array" ref="S45">IF($A45="","",IFERROR(INDEX('04_Property_Economics'!$AS$5:$AS$404,MATCH($A45,'04_Property_Economics'!$AY$5:$AY$404,0)),""))</f>
        <v>YES</v>
      </c>
      <c r="T45" s="28" t="str">
        <f t="array" ref="T45">IF($A45="","",IFERROR(INDEX('04_Property_Economics'!$AZ$5:$AZ$404,MATCH($A45,'04_Property_Economics'!$AY$5:$AY$404,0)),""))</f>
        <v>https://www.redfin.com/AA/home/1087488</v>
      </c>
    </row>
    <row r="46" ht="15.75" customHeight="1">
      <c r="A46" s="2">
        <f t="shared" si="1"/>
        <v>33</v>
      </c>
      <c r="B46" s="2" t="str">
        <f t="array" ref="B46">IF($A46="","",IFERROR(INDEX('04_Property_Economics'!$B$5:$B$404,MATCH($A46,'04_Property_Economics'!$AY$5:$AY$404,0)),""))</f>
        <v>SF-039</v>
      </c>
      <c r="C46" s="2" t="str">
        <f t="array" ref="C46">IF($A46="","",IFERROR(INDEX('04_Property_Economics'!$C$5:$C$404,MATCH($A46,'04_Property_Economics'!$AY$5:$AY$404,0)),""))</f>
        <v>888 7th St #355</v>
      </c>
      <c r="D46" s="24">
        <f t="array" ref="D46">IF($A46="","",IFERROR(INDEX('04_Property_Economics'!$H$5:$H$404,MATCH($A46,'04_Property_Economics'!$AY$5:$AY$404,0)),""))</f>
        <v>529114</v>
      </c>
      <c r="E46" s="25">
        <f t="array" ref="E46">IF($A46="","",IFERROR(INDEX('04_Property_Economics'!$I$5:$I$404,MATCH($A46,'04_Property_Economics'!$AY$5:$AY$404,0)),""))</f>
        <v>1</v>
      </c>
      <c r="F46" s="25">
        <f t="array" ref="F46">IF($A46="","",IFERROR(INDEX('04_Property_Economics'!$J$5:$J$404,MATCH($A46,'04_Property_Economics'!$AY$5:$AY$404,0)),""))</f>
        <v>2</v>
      </c>
      <c r="G46" s="26">
        <f t="array" ref="G46">IF($A46="","",IFERROR(INDEX('04_Property_Economics'!$AC$5:$AC$404,MATCH($A46,'04_Property_Economics'!$AY$5:$AY$404,0)),""))</f>
        <v>0</v>
      </c>
      <c r="H46" s="24">
        <f t="array" ref="H46">IF($A46="","",IFERROR(INDEX('04_Property_Economics'!$AD$5:$AD$404,MATCH($A46,'04_Property_Economics'!$AY$5:$AY$404,0)),""))</f>
        <v>5225</v>
      </c>
      <c r="I46" s="24">
        <f t="array" ref="I46">IF($A46="","",IFERROR(INDEX('04_Property_Economics'!$AH$5:$AH$404,MATCH($A46,'04_Property_Economics'!$AY$5:$AY$404,0)),""))</f>
        <v>-897.5094444</v>
      </c>
      <c r="J46" s="24">
        <f t="array" ref="J46">IF($A46="","",IFERROR(INDEX('04_Property_Economics'!$AI$5:$AI$404,MATCH($A46,'04_Property_Economics'!$AY$5:$AY$404,0)),""))</f>
        <v>572.2516667</v>
      </c>
      <c r="K46" s="24">
        <f t="array" ref="K46">IF($A46="","",IFERROR(INDEX('04_Property_Economics'!$AJ$5:$AJ$404,MATCH($A46,'04_Property_Economics'!$AY$5:$AY$404,0)),""))</f>
        <v>3217.821667</v>
      </c>
      <c r="L46" s="24">
        <f t="array" ref="L46">IF($A46="","",IFERROR(INDEX('04_Property_Economics'!$AF$5:$AF$404,MATCH($A46,'04_Property_Economics'!$AY$5:$AY$404,0)),""))</f>
        <v>261.25</v>
      </c>
      <c r="M46" s="24">
        <f t="array" ref="M46">IF($A46="","",IFERROR(INDEX('04_Property_Economics'!$U$5:$U$404,MATCH($A46,'04_Property_Economics'!$AY$5:$AY$404,0)),""))</f>
        <v>1469.761111</v>
      </c>
      <c r="N46" s="24">
        <f t="array" ref="N46">IF($A46="","",IFERROR(INDEX('04_Property_Economics'!$W$5:$W$404,MATCH($A46,'04_Property_Economics'!$AY$5:$AY$404,0)),""))</f>
        <v>2645.57</v>
      </c>
      <c r="O46" s="24">
        <f t="shared" si="2"/>
        <v>4115.331111</v>
      </c>
      <c r="P46" s="24">
        <f t="array" ref="P46">IF($A46="","",IFERROR(INDEX('04_Property_Economics'!$S$5:$S$404,MATCH($A46,'04_Property_Economics'!$AY$5:$AY$404,0)),""))</f>
        <v>529114</v>
      </c>
      <c r="Q46" s="24">
        <f t="array" ref="Q46">IF($A46="","",IFERROR(INDEX('04_Property_Economics'!$AQ$5:$AQ$404,MATCH($A46,'04_Property_Economics'!$AY$5:$AY$404,0)),""))</f>
        <v>1904810.4</v>
      </c>
      <c r="R46" s="27">
        <f t="array" ref="R46">IF($A46="","",IFERROR(INDEX('04_Property_Economics'!$AR$5:$AR$404,MATCH($A46,'04_Property_Economics'!$AY$5:$AY$404,0)),""))</f>
        <v>4.6</v>
      </c>
      <c r="S46" s="2" t="str">
        <f t="array" ref="S46">IF($A46="","",IFERROR(INDEX('04_Property_Economics'!$AS$5:$AS$404,MATCH($A46,'04_Property_Economics'!$AY$5:$AY$404,0)),""))</f>
        <v>NO</v>
      </c>
      <c r="T46" s="28" t="str">
        <f t="array" ref="T46">IF($A46="","",IFERROR(INDEX('04_Property_Economics'!$AZ$5:$AZ$404,MATCH($A46,'04_Property_Economics'!$AY$5:$AY$404,0)),""))</f>
        <v>https://www.redfin.com/AA/home/17305880</v>
      </c>
    </row>
    <row r="47" ht="15.75" customHeight="1">
      <c r="A47" s="2">
        <f t="shared" si="1"/>
        <v>34</v>
      </c>
      <c r="B47" s="2" t="str">
        <f t="array" ref="B47">IF($A47="","",IFERROR(INDEX('04_Property_Economics'!$B$5:$B$404,MATCH($A47,'04_Property_Economics'!$AY$5:$AY$404,0)),""))</f>
        <v>SF-040</v>
      </c>
      <c r="C47" s="2" t="str">
        <f t="array" ref="C47">IF($A47="","",IFERROR(INDEX('04_Property_Economics'!$C$5:$C$404,MATCH($A47,'04_Property_Economics'!$AY$5:$AY$404,0)),""))</f>
        <v>6 Mint Plz Unit 203A</v>
      </c>
      <c r="D47" s="24">
        <f t="array" ref="D47">IF($A47="","",IFERROR(INDEX('04_Property_Economics'!$H$5:$H$404,MATCH($A47,'04_Property_Economics'!$AY$5:$AY$404,0)),""))</f>
        <v>454539</v>
      </c>
      <c r="E47" s="25">
        <f t="array" ref="E47">IF($A47="","",IFERROR(INDEX('04_Property_Economics'!$I$5:$I$404,MATCH($A47,'04_Property_Economics'!$AY$5:$AY$404,0)),""))</f>
        <v>1</v>
      </c>
      <c r="F47" s="25">
        <f t="array" ref="F47">IF($A47="","",IFERROR(INDEX('04_Property_Economics'!$J$5:$J$404,MATCH($A47,'04_Property_Economics'!$AY$5:$AY$404,0)),""))</f>
        <v>2</v>
      </c>
      <c r="G47" s="26">
        <f t="array" ref="G47">IF($A47="","",IFERROR(INDEX('04_Property_Economics'!$AC$5:$AC$404,MATCH($A47,'04_Property_Economics'!$AY$5:$AY$404,0)),""))</f>
        <v>0.01617990151</v>
      </c>
      <c r="H47" s="24">
        <f t="array" ref="H47">IF($A47="","",IFERROR(INDEX('04_Property_Economics'!$AD$5:$AD$404,MATCH($A47,'04_Property_Economics'!$AY$5:$AY$404,0)),""))</f>
        <v>5607.774561</v>
      </c>
      <c r="I47" s="24">
        <f t="array" ref="I47">IF($A47="","",IFERROR(INDEX('04_Property_Economics'!$AH$5:$AH$404,MATCH($A47,'04_Property_Economics'!$AY$5:$AY$404,0)),""))</f>
        <v>108.3</v>
      </c>
      <c r="J47" s="24">
        <f t="array" ref="J47">IF($A47="","",IFERROR(INDEX('04_Property_Economics'!$AI$5:$AI$404,MATCH($A47,'04_Property_Economics'!$AY$5:$AY$404,0)),""))</f>
        <v>1370.908333</v>
      </c>
      <c r="K47" s="24">
        <f t="array" ref="K47">IF($A47="","",IFERROR(INDEX('04_Property_Economics'!$AJ$5:$AJ$404,MATCH($A47,'04_Property_Economics'!$AY$5:$AY$404,0)),""))</f>
        <v>3643.603333</v>
      </c>
      <c r="L47" s="24">
        <f t="array" ref="L47">IF($A47="","",IFERROR(INDEX('04_Property_Economics'!$AF$5:$AF$404,MATCH($A47,'04_Property_Economics'!$AY$5:$AY$404,0)),""))</f>
        <v>280.3887281</v>
      </c>
      <c r="M47" s="24">
        <f t="array" ref="M47">IF($A47="","",IFERROR(INDEX('04_Property_Economics'!$U$5:$U$404,MATCH($A47,'04_Property_Economics'!$AY$5:$AY$404,0)),""))</f>
        <v>1262.608333</v>
      </c>
      <c r="N47" s="24">
        <f t="array" ref="N47">IF($A47="","",IFERROR(INDEX('04_Property_Economics'!$W$5:$W$404,MATCH($A47,'04_Property_Economics'!$AY$5:$AY$404,0)),""))</f>
        <v>2272.695</v>
      </c>
      <c r="O47" s="24">
        <f t="shared" si="2"/>
        <v>3535.303333</v>
      </c>
      <c r="P47" s="24">
        <f t="array" ref="P47">IF($A47="","",IFERROR(INDEX('04_Property_Economics'!$S$5:$S$404,MATCH($A47,'04_Property_Economics'!$AY$5:$AY$404,0)),""))</f>
        <v>454539</v>
      </c>
      <c r="Q47" s="24">
        <f t="array" ref="Q47">IF($A47="","",IFERROR(INDEX('04_Property_Economics'!$AQ$5:$AQ$404,MATCH($A47,'04_Property_Economics'!$AY$5:$AY$404,0)),""))</f>
        <v>1636340.4</v>
      </c>
      <c r="R47" s="27">
        <f t="array" ref="R47">IF($A47="","",IFERROR(INDEX('04_Property_Economics'!$AR$5:$AR$404,MATCH($A47,'04_Property_Economics'!$AY$5:$AY$404,0)),""))</f>
        <v>4.6</v>
      </c>
      <c r="S47" s="2" t="str">
        <f t="array" ref="S47">IF($A47="","",IFERROR(INDEX('04_Property_Economics'!$AS$5:$AS$404,MATCH($A47,'04_Property_Economics'!$AY$5:$AY$404,0)),""))</f>
        <v>YES</v>
      </c>
      <c r="T47" s="28" t="str">
        <f t="array" ref="T47">IF($A47="","",IFERROR(INDEX('04_Property_Economics'!$AZ$5:$AZ$404,MATCH($A47,'04_Property_Economics'!$AY$5:$AY$404,0)),""))</f>
        <v>https://www.redfin.com/AA/home/202040529</v>
      </c>
    </row>
    <row r="48" ht="15.75" customHeight="1">
      <c r="A48" s="2">
        <f t="shared" si="1"/>
        <v>35</v>
      </c>
      <c r="B48" s="2" t="str">
        <f t="array" ref="B48">IF($A48="","",IFERROR(INDEX('04_Property_Economics'!$B$5:$B$404,MATCH($A48,'04_Property_Economics'!$AY$5:$AY$404,0)),""))</f>
        <v>SF-041</v>
      </c>
      <c r="C48" s="2" t="str">
        <f t="array" ref="C48">IF($A48="","",IFERROR(INDEX('04_Property_Economics'!$C$5:$C$404,MATCH($A48,'04_Property_Economics'!$AY$5:$AY$404,0)),""))</f>
        <v>900 North Point St #411</v>
      </c>
      <c r="D48" s="24">
        <f t="array" ref="D48">IF($A48="","",IFERROR(INDEX('04_Property_Economics'!$H$5:$H$404,MATCH($A48,'04_Property_Economics'!$AY$5:$AY$404,0)),""))</f>
        <v>1495000</v>
      </c>
      <c r="E48" s="25">
        <f t="array" ref="E48">IF($A48="","",IFERROR(INDEX('04_Property_Economics'!$I$5:$I$404,MATCH($A48,'04_Property_Economics'!$AY$5:$AY$404,0)),""))</f>
        <v>1</v>
      </c>
      <c r="F48" s="25">
        <f t="array" ref="F48">IF($A48="","",IFERROR(INDEX('04_Property_Economics'!$J$5:$J$404,MATCH($A48,'04_Property_Economics'!$AY$5:$AY$404,0)),""))</f>
        <v>2</v>
      </c>
      <c r="G48" s="26">
        <f t="array" ref="G48">IF($A48="","",IFERROR(INDEX('04_Property_Economics'!$AC$5:$AC$404,MATCH($A48,'04_Property_Economics'!$AY$5:$AY$404,0)),""))</f>
        <v>0</v>
      </c>
      <c r="H48" s="24">
        <f t="array" ref="H48">IF($A48="","",IFERROR(INDEX('04_Property_Economics'!$AD$5:$AD$404,MATCH($A48,'04_Property_Economics'!$AY$5:$AY$404,0)),""))</f>
        <v>6080</v>
      </c>
      <c r="I48" s="24">
        <f t="array" ref="I48">IF($A48="","",IFERROR(INDEX('04_Property_Economics'!$AH$5:$AH$404,MATCH($A48,'04_Property_Economics'!$AY$5:$AY$404,0)),""))</f>
        <v>-8402.611111</v>
      </c>
      <c r="J48" s="24">
        <f t="array" ref="J48">IF($A48="","",IFERROR(INDEX('04_Property_Economics'!$AI$5:$AI$404,MATCH($A48,'04_Property_Economics'!$AY$5:$AY$404,0)),""))</f>
        <v>-4249.833333</v>
      </c>
      <c r="K48" s="24">
        <f t="array" ref="K48">IF($A48="","",IFERROR(INDEX('04_Property_Economics'!$AJ$5:$AJ$404,MATCH($A48,'04_Property_Economics'!$AY$5:$AY$404,0)),""))</f>
        <v>3225.166667</v>
      </c>
      <c r="L48" s="24">
        <f t="array" ref="L48">IF($A48="","",IFERROR(INDEX('04_Property_Economics'!$AF$5:$AF$404,MATCH($A48,'04_Property_Economics'!$AY$5:$AY$404,0)),""))</f>
        <v>304</v>
      </c>
      <c r="M48" s="24">
        <f t="array" ref="M48">IF($A48="","",IFERROR(INDEX('04_Property_Economics'!$U$5:$U$404,MATCH($A48,'04_Property_Economics'!$AY$5:$AY$404,0)),""))</f>
        <v>4152.777778</v>
      </c>
      <c r="N48" s="24">
        <f t="array" ref="N48">IF($A48="","",IFERROR(INDEX('04_Property_Economics'!$W$5:$W$404,MATCH($A48,'04_Property_Economics'!$AY$5:$AY$404,0)),""))</f>
        <v>7475</v>
      </c>
      <c r="O48" s="24">
        <f t="shared" si="2"/>
        <v>11627.77778</v>
      </c>
      <c r="P48" s="24">
        <f t="array" ref="P48">IF($A48="","",IFERROR(INDEX('04_Property_Economics'!$S$5:$S$404,MATCH($A48,'04_Property_Economics'!$AY$5:$AY$404,0)),""))</f>
        <v>1495000</v>
      </c>
      <c r="Q48" s="24">
        <f t="array" ref="Q48">IF($A48="","",IFERROR(INDEX('04_Property_Economics'!$AQ$5:$AQ$404,MATCH($A48,'04_Property_Economics'!$AY$5:$AY$404,0)),""))</f>
        <v>5382000</v>
      </c>
      <c r="R48" s="27">
        <f t="array" ref="R48">IF($A48="","",IFERROR(INDEX('04_Property_Economics'!$AR$5:$AR$404,MATCH($A48,'04_Property_Economics'!$AY$5:$AY$404,0)),""))</f>
        <v>4.6</v>
      </c>
      <c r="S48" s="2" t="str">
        <f t="array" ref="S48">IF($A48="","",IFERROR(INDEX('04_Property_Economics'!$AS$5:$AS$404,MATCH($A48,'04_Property_Economics'!$AY$5:$AY$404,0)),""))</f>
        <v>NO</v>
      </c>
      <c r="T48" s="28" t="str">
        <f t="array" ref="T48">IF($A48="","",IFERROR(INDEX('04_Property_Economics'!$AZ$5:$AZ$404,MATCH($A48,'04_Property_Economics'!$AY$5:$AY$404,0)),""))</f>
        <v>https://www.redfin.com/AA/home/55535061</v>
      </c>
    </row>
    <row r="49" ht="15.75" customHeight="1">
      <c r="A49" s="2">
        <f t="shared" si="1"/>
        <v>36</v>
      </c>
      <c r="B49" s="2" t="str">
        <f t="array" ref="B49">IF($A49="","",IFERROR(INDEX('04_Property_Economics'!$B$5:$B$404,MATCH($A49,'04_Property_Economics'!$AY$5:$AY$404,0)),""))</f>
        <v>SF-042</v>
      </c>
      <c r="C49" s="2" t="str">
        <f t="array" ref="C49">IF($A49="","",IFERROR(INDEX('04_Property_Economics'!$C$5:$C$404,MATCH($A49,'04_Property_Economics'!$AY$5:$AY$404,0)),""))</f>
        <v>1325-1327 42nd Ave</v>
      </c>
      <c r="D49" s="24">
        <f t="array" ref="D49">IF($A49="","",IFERROR(INDEX('04_Property_Economics'!$H$5:$H$404,MATCH($A49,'04_Property_Economics'!$AY$5:$AY$404,0)),""))</f>
        <v>1198000</v>
      </c>
      <c r="E49" s="25">
        <f t="array" ref="E49">IF($A49="","",IFERROR(INDEX('04_Property_Economics'!$I$5:$I$404,MATCH($A49,'04_Property_Economics'!$AY$5:$AY$404,0)),""))</f>
        <v>2</v>
      </c>
      <c r="F49" s="25">
        <f t="array" ref="F49">IF($A49="","",IFERROR(INDEX('04_Property_Economics'!$J$5:$J$404,MATCH($A49,'04_Property_Economics'!$AY$5:$AY$404,0)),""))</f>
        <v>4</v>
      </c>
      <c r="G49" s="26">
        <f t="array" ref="G49">IF($A49="","",IFERROR(INDEX('04_Property_Economics'!$AC$5:$AC$404,MATCH($A49,'04_Property_Economics'!$AY$5:$AY$404,0)),""))</f>
        <v>0</v>
      </c>
      <c r="H49" s="24">
        <f t="array" ref="H49">IF($A49="","",IFERROR(INDEX('04_Property_Economics'!$AD$5:$AD$404,MATCH($A49,'04_Property_Economics'!$AY$5:$AY$404,0)),""))</f>
        <v>9500</v>
      </c>
      <c r="I49" s="24">
        <f t="array" ref="I49">IF($A49="","",IFERROR(INDEX('04_Property_Economics'!$AH$5:$AH$404,MATCH($A49,'04_Property_Economics'!$AY$5:$AY$404,0)),""))</f>
        <v>-3201.111111</v>
      </c>
      <c r="J49" s="24">
        <f t="array" ref="J49">IF($A49="","",IFERROR(INDEX('04_Property_Economics'!$AI$5:$AI$404,MATCH($A49,'04_Property_Economics'!$AY$5:$AY$404,0)),""))</f>
        <v>126.6666667</v>
      </c>
      <c r="K49" s="24">
        <f t="array" ref="K49">IF($A49="","",IFERROR(INDEX('04_Property_Economics'!$AJ$5:$AJ$404,MATCH($A49,'04_Property_Economics'!$AY$5:$AY$404,0)),""))</f>
        <v>6116.666667</v>
      </c>
      <c r="L49" s="24">
        <f t="array" ref="L49">IF($A49="","",IFERROR(INDEX('04_Property_Economics'!$AF$5:$AF$404,MATCH($A49,'04_Property_Economics'!$AY$5:$AY$404,0)),""))</f>
        <v>475</v>
      </c>
      <c r="M49" s="24">
        <f t="array" ref="M49">IF($A49="","",IFERROR(INDEX('04_Property_Economics'!$U$5:$U$404,MATCH($A49,'04_Property_Economics'!$AY$5:$AY$404,0)),""))</f>
        <v>3327.777778</v>
      </c>
      <c r="N49" s="24">
        <f t="array" ref="N49">IF($A49="","",IFERROR(INDEX('04_Property_Economics'!$W$5:$W$404,MATCH($A49,'04_Property_Economics'!$AY$5:$AY$404,0)),""))</f>
        <v>5990</v>
      </c>
      <c r="O49" s="24">
        <f t="shared" si="2"/>
        <v>9317.777778</v>
      </c>
      <c r="P49" s="24">
        <f t="array" ref="P49">IF($A49="","",IFERROR(INDEX('04_Property_Economics'!$S$5:$S$404,MATCH($A49,'04_Property_Economics'!$AY$5:$AY$404,0)),""))</f>
        <v>1198000</v>
      </c>
      <c r="Q49" s="24">
        <f t="array" ref="Q49">IF($A49="","",IFERROR(INDEX('04_Property_Economics'!$AQ$5:$AQ$404,MATCH($A49,'04_Property_Economics'!$AY$5:$AY$404,0)),""))</f>
        <v>4312800</v>
      </c>
      <c r="R49" s="27">
        <f t="array" ref="R49">IF($A49="","",IFERROR(INDEX('04_Property_Economics'!$AR$5:$AR$404,MATCH($A49,'04_Property_Economics'!$AY$5:$AY$404,0)),""))</f>
        <v>4.6</v>
      </c>
      <c r="S49" s="2" t="str">
        <f t="array" ref="S49">IF($A49="","",IFERROR(INDEX('04_Property_Economics'!$AS$5:$AS$404,MATCH($A49,'04_Property_Economics'!$AY$5:$AY$404,0)),""))</f>
        <v>NO</v>
      </c>
      <c r="T49" s="28" t="str">
        <f t="array" ref="T49">IF($A49="","",IFERROR(INDEX('04_Property_Economics'!$AZ$5:$AZ$404,MATCH($A49,'04_Property_Economics'!$AY$5:$AY$404,0)),""))</f>
        <v>https://www.redfin.com/AA/home/202287937</v>
      </c>
    </row>
    <row r="50" ht="15.75" customHeight="1">
      <c r="A50" s="2">
        <f t="shared" si="1"/>
        <v>37</v>
      </c>
      <c r="B50" s="2" t="str">
        <f t="array" ref="B50">IF($A50="","",IFERROR(INDEX('04_Property_Economics'!$B$5:$B$404,MATCH($A50,'04_Property_Economics'!$AY$5:$AY$404,0)),""))</f>
        <v>SF-043</v>
      </c>
      <c r="C50" s="2" t="str">
        <f t="array" ref="C50">IF($A50="","",IFERROR(INDEX('04_Property_Economics'!$C$5:$C$404,MATCH($A50,'04_Property_Economics'!$AY$5:$AY$404,0)),""))</f>
        <v>2120 24th St #1</v>
      </c>
      <c r="D50" s="24">
        <f t="array" ref="D50">IF($A50="","",IFERROR(INDEX('04_Property_Economics'!$H$5:$H$404,MATCH($A50,'04_Property_Economics'!$AY$5:$AY$404,0)),""))</f>
        <v>645000</v>
      </c>
      <c r="E50" s="25">
        <f t="array" ref="E50">IF($A50="","",IFERROR(INDEX('04_Property_Economics'!$I$5:$I$404,MATCH($A50,'04_Property_Economics'!$AY$5:$AY$404,0)),""))</f>
        <v>1</v>
      </c>
      <c r="F50" s="25">
        <f t="array" ref="F50">IF($A50="","",IFERROR(INDEX('04_Property_Economics'!$J$5:$J$404,MATCH($A50,'04_Property_Economics'!$AY$5:$AY$404,0)),""))</f>
        <v>1</v>
      </c>
      <c r="G50" s="26">
        <f t="array" ref="G50">IF($A50="","",IFERROR(INDEX('04_Property_Economics'!$AC$5:$AC$404,MATCH($A50,'04_Property_Economics'!$AY$5:$AY$404,0)),""))</f>
        <v>0</v>
      </c>
      <c r="H50" s="24">
        <f t="array" ref="H50">IF($A50="","",IFERROR(INDEX('04_Property_Economics'!$AD$5:$AD$404,MATCH($A50,'04_Property_Economics'!$AY$5:$AY$404,0)),""))</f>
        <v>2612.5</v>
      </c>
      <c r="I50" s="24">
        <f t="array" ref="I50">IF($A50="","",IFERROR(INDEX('04_Property_Economics'!$AH$5:$AH$404,MATCH($A50,'04_Property_Economics'!$AY$5:$AY$404,0)),""))</f>
        <v>-4377.291667</v>
      </c>
      <c r="J50" s="24">
        <f t="array" ref="J50">IF($A50="","",IFERROR(INDEX('04_Property_Economics'!$AI$5:$AI$404,MATCH($A50,'04_Property_Economics'!$AY$5:$AY$404,0)),""))</f>
        <v>-2585.625</v>
      </c>
      <c r="K50" s="24">
        <f t="array" ref="K50">IF($A50="","",IFERROR(INDEX('04_Property_Economics'!$AJ$5:$AJ$404,MATCH($A50,'04_Property_Economics'!$AY$5:$AY$404,0)),""))</f>
        <v>639.375</v>
      </c>
      <c r="L50" s="24">
        <f t="array" ref="L50">IF($A50="","",IFERROR(INDEX('04_Property_Economics'!$AF$5:$AF$404,MATCH($A50,'04_Property_Economics'!$AY$5:$AY$404,0)),""))</f>
        <v>130.625</v>
      </c>
      <c r="M50" s="24">
        <f t="array" ref="M50">IF($A50="","",IFERROR(INDEX('04_Property_Economics'!$U$5:$U$404,MATCH($A50,'04_Property_Economics'!$AY$5:$AY$404,0)),""))</f>
        <v>1791.666667</v>
      </c>
      <c r="N50" s="24">
        <f t="array" ref="N50">IF($A50="","",IFERROR(INDEX('04_Property_Economics'!$W$5:$W$404,MATCH($A50,'04_Property_Economics'!$AY$5:$AY$404,0)),""))</f>
        <v>3225</v>
      </c>
      <c r="O50" s="24">
        <f t="shared" si="2"/>
        <v>5016.666667</v>
      </c>
      <c r="P50" s="24">
        <f t="array" ref="P50">IF($A50="","",IFERROR(INDEX('04_Property_Economics'!$S$5:$S$404,MATCH($A50,'04_Property_Economics'!$AY$5:$AY$404,0)),""))</f>
        <v>645000</v>
      </c>
      <c r="Q50" s="24">
        <f t="array" ref="Q50">IF($A50="","",IFERROR(INDEX('04_Property_Economics'!$AQ$5:$AQ$404,MATCH($A50,'04_Property_Economics'!$AY$5:$AY$404,0)),""))</f>
        <v>2322000</v>
      </c>
      <c r="R50" s="27">
        <f t="array" ref="R50">IF($A50="","",IFERROR(INDEX('04_Property_Economics'!$AR$5:$AR$404,MATCH($A50,'04_Property_Economics'!$AY$5:$AY$404,0)),""))</f>
        <v>4.6</v>
      </c>
      <c r="S50" s="2" t="str">
        <f t="array" ref="S50">IF($A50="","",IFERROR(INDEX('04_Property_Economics'!$AS$5:$AS$404,MATCH($A50,'04_Property_Economics'!$AY$5:$AY$404,0)),""))</f>
        <v>NO</v>
      </c>
      <c r="T50" s="28" t="str">
        <f t="array" ref="T50">IF($A50="","",IFERROR(INDEX('04_Property_Economics'!$AZ$5:$AZ$404,MATCH($A50,'04_Property_Economics'!$AY$5:$AY$404,0)),""))</f>
        <v>https://www.redfin.com/AA/home/173338057</v>
      </c>
    </row>
    <row r="51" ht="15.75" customHeight="1">
      <c r="A51" s="2">
        <f t="shared" si="1"/>
        <v>38</v>
      </c>
      <c r="B51" s="2" t="str">
        <f t="array" ref="B51">IF($A51="","",IFERROR(INDEX('04_Property_Economics'!$B$5:$B$404,MATCH($A51,'04_Property_Economics'!$AY$5:$AY$404,0)),""))</f>
        <v>SF-044</v>
      </c>
      <c r="C51" s="2" t="str">
        <f t="array" ref="C51">IF($A51="","",IFERROR(INDEX('04_Property_Economics'!$C$5:$C$404,MATCH($A51,'04_Property_Economics'!$AY$5:$AY$404,0)),""))</f>
        <v>855 Folsom St #502</v>
      </c>
      <c r="D51" s="24">
        <f t="array" ref="D51">IF($A51="","",IFERROR(INDEX('04_Property_Economics'!$H$5:$H$404,MATCH($A51,'04_Property_Economics'!$AY$5:$AY$404,0)),""))</f>
        <v>405443</v>
      </c>
      <c r="E51" s="25">
        <f t="array" ref="E51">IF($A51="","",IFERROR(INDEX('04_Property_Economics'!$I$5:$I$404,MATCH($A51,'04_Property_Economics'!$AY$5:$AY$404,0)),""))</f>
        <v>1</v>
      </c>
      <c r="F51" s="25">
        <f t="array" ref="F51">IF($A51="","",IFERROR(INDEX('04_Property_Economics'!$J$5:$J$404,MATCH($A51,'04_Property_Economics'!$AY$5:$AY$404,0)),""))</f>
        <v>1</v>
      </c>
      <c r="G51" s="26">
        <f t="array" ref="G51">IF($A51="","",IFERROR(INDEX('04_Property_Economics'!$AC$5:$AC$404,MATCH($A51,'04_Property_Economics'!$AY$5:$AY$404,0)),""))</f>
        <v>0</v>
      </c>
      <c r="H51" s="24">
        <f t="array" ref="H51">IF($A51="","",IFERROR(INDEX('04_Property_Economics'!$AD$5:$AD$404,MATCH($A51,'04_Property_Economics'!$AY$5:$AY$404,0)),""))</f>
        <v>2612.5</v>
      </c>
      <c r="I51" s="24">
        <f t="array" ref="I51">IF($A51="","",IFERROR(INDEX('04_Property_Economics'!$AH$5:$AH$404,MATCH($A51,'04_Property_Economics'!$AY$5:$AY$404,0)),""))</f>
        <v>-2314.439722</v>
      </c>
      <c r="J51" s="24">
        <f t="array" ref="J51">IF($A51="","",IFERROR(INDEX('04_Property_Economics'!$AI$5:$AI$404,MATCH($A51,'04_Property_Economics'!$AY$5:$AY$404,0)),""))</f>
        <v>-1188.209167</v>
      </c>
      <c r="K51" s="24">
        <f t="array" ref="K51">IF($A51="","",IFERROR(INDEX('04_Property_Economics'!$AJ$5:$AJ$404,MATCH($A51,'04_Property_Economics'!$AY$5:$AY$404,0)),""))</f>
        <v>839.0058333</v>
      </c>
      <c r="L51" s="24">
        <f t="array" ref="L51">IF($A51="","",IFERROR(INDEX('04_Property_Economics'!$AF$5:$AF$404,MATCH($A51,'04_Property_Economics'!$AY$5:$AY$404,0)),""))</f>
        <v>130.625</v>
      </c>
      <c r="M51" s="24">
        <f t="array" ref="M51">IF($A51="","",IFERROR(INDEX('04_Property_Economics'!$U$5:$U$404,MATCH($A51,'04_Property_Economics'!$AY$5:$AY$404,0)),""))</f>
        <v>1126.230556</v>
      </c>
      <c r="N51" s="24">
        <f t="array" ref="N51">IF($A51="","",IFERROR(INDEX('04_Property_Economics'!$W$5:$W$404,MATCH($A51,'04_Property_Economics'!$AY$5:$AY$404,0)),""))</f>
        <v>2027.215</v>
      </c>
      <c r="O51" s="24">
        <f t="shared" si="2"/>
        <v>3153.445556</v>
      </c>
      <c r="P51" s="24">
        <f t="array" ref="P51">IF($A51="","",IFERROR(INDEX('04_Property_Economics'!$S$5:$S$404,MATCH($A51,'04_Property_Economics'!$AY$5:$AY$404,0)),""))</f>
        <v>405443</v>
      </c>
      <c r="Q51" s="24">
        <f t="array" ref="Q51">IF($A51="","",IFERROR(INDEX('04_Property_Economics'!$AQ$5:$AQ$404,MATCH($A51,'04_Property_Economics'!$AY$5:$AY$404,0)),""))</f>
        <v>1459594.8</v>
      </c>
      <c r="R51" s="27">
        <f t="array" ref="R51">IF($A51="","",IFERROR(INDEX('04_Property_Economics'!$AR$5:$AR$404,MATCH($A51,'04_Property_Economics'!$AY$5:$AY$404,0)),""))</f>
        <v>4.6</v>
      </c>
      <c r="S51" s="2" t="str">
        <f t="array" ref="S51">IF($A51="","",IFERROR(INDEX('04_Property_Economics'!$AS$5:$AS$404,MATCH($A51,'04_Property_Economics'!$AY$5:$AY$404,0)),""))</f>
        <v>NO</v>
      </c>
      <c r="T51" s="28" t="str">
        <f t="array" ref="T51">IF($A51="","",IFERROR(INDEX('04_Property_Economics'!$AZ$5:$AZ$404,MATCH($A51,'04_Property_Economics'!$AY$5:$AY$404,0)),""))</f>
        <v>https://www.redfin.com/AA/home/12398151</v>
      </c>
    </row>
    <row r="52" ht="15.75" customHeight="1">
      <c r="A52" s="2">
        <f t="shared" si="1"/>
        <v>39</v>
      </c>
      <c r="B52" s="2" t="str">
        <f t="array" ref="B52">IF($A52="","",IFERROR(INDEX('04_Property_Economics'!$B$5:$B$404,MATCH($A52,'04_Property_Economics'!$AY$5:$AY$404,0)),""))</f>
        <v>SF-045</v>
      </c>
      <c r="C52" s="2" t="str">
        <f t="array" ref="C52">IF($A52="","",IFERROR(INDEX('04_Property_Economics'!$C$5:$C$404,MATCH($A52,'04_Property_Economics'!$AY$5:$AY$404,0)),""))</f>
        <v>1688 Pine St Unit W201</v>
      </c>
      <c r="D52" s="24">
        <f t="array" ref="D52">IF($A52="","",IFERROR(INDEX('04_Property_Economics'!$H$5:$H$404,MATCH($A52,'04_Property_Economics'!$AY$5:$AY$404,0)),""))</f>
        <v>402999</v>
      </c>
      <c r="E52" s="25">
        <f t="array" ref="E52">IF($A52="","",IFERROR(INDEX('04_Property_Economics'!$I$5:$I$404,MATCH($A52,'04_Property_Economics'!$AY$5:$AY$404,0)),""))</f>
        <v>1</v>
      </c>
      <c r="F52" s="25">
        <f t="array" ref="F52">IF($A52="","",IFERROR(INDEX('04_Property_Economics'!$J$5:$J$404,MATCH($A52,'04_Property_Economics'!$AY$5:$AY$404,0)),""))</f>
        <v>2</v>
      </c>
      <c r="G52" s="26">
        <f t="array" ref="G52">IF($A52="","",IFERROR(INDEX('04_Property_Economics'!$AC$5:$AC$404,MATCH($A52,'04_Property_Economics'!$AY$5:$AY$404,0)),""))</f>
        <v>0.1532567232</v>
      </c>
      <c r="H52" s="24">
        <f t="array" ref="H52">IF($A52="","",IFERROR(INDEX('04_Property_Economics'!$AD$5:$AD$404,MATCH($A52,'04_Property_Economics'!$AY$5:$AY$404,0)),""))</f>
        <v>5148.199123</v>
      </c>
      <c r="I52" s="24">
        <f t="array" ref="I52">IF($A52="","",IFERROR(INDEX('04_Property_Economics'!$AH$5:$AH$404,MATCH($A52,'04_Property_Economics'!$AY$5:$AY$404,0)),""))</f>
        <v>115.52</v>
      </c>
      <c r="J52" s="24">
        <f t="array" ref="J52">IF($A52="","",IFERROR(INDEX('04_Property_Economics'!$AI$5:$AI$404,MATCH($A52,'04_Property_Economics'!$AY$5:$AY$404,0)),""))</f>
        <v>1234.961667</v>
      </c>
      <c r="K52" s="24">
        <f t="array" ref="K52">IF($A52="","",IFERROR(INDEX('04_Property_Economics'!$AJ$5:$AJ$404,MATCH($A52,'04_Property_Economics'!$AY$5:$AY$404,0)),""))</f>
        <v>3249.956667</v>
      </c>
      <c r="L52" s="24">
        <f t="array" ref="L52">IF($A52="","",IFERROR(INDEX('04_Property_Economics'!$AF$5:$AF$404,MATCH($A52,'04_Property_Economics'!$AY$5:$AY$404,0)),""))</f>
        <v>257.4099561</v>
      </c>
      <c r="M52" s="24">
        <f t="array" ref="M52">IF($A52="","",IFERROR(INDEX('04_Property_Economics'!$U$5:$U$404,MATCH($A52,'04_Property_Economics'!$AY$5:$AY$404,0)),""))</f>
        <v>1119.441667</v>
      </c>
      <c r="N52" s="24">
        <f t="array" ref="N52">IF($A52="","",IFERROR(INDEX('04_Property_Economics'!$W$5:$W$404,MATCH($A52,'04_Property_Economics'!$AY$5:$AY$404,0)),""))</f>
        <v>2014.995</v>
      </c>
      <c r="O52" s="24">
        <f t="shared" si="2"/>
        <v>3134.436667</v>
      </c>
      <c r="P52" s="24">
        <f t="array" ref="P52">IF($A52="","",IFERROR(INDEX('04_Property_Economics'!$S$5:$S$404,MATCH($A52,'04_Property_Economics'!$AY$5:$AY$404,0)),""))</f>
        <v>402999</v>
      </c>
      <c r="Q52" s="24">
        <f t="array" ref="Q52">IF($A52="","",IFERROR(INDEX('04_Property_Economics'!$AQ$5:$AQ$404,MATCH($A52,'04_Property_Economics'!$AY$5:$AY$404,0)),""))</f>
        <v>1450796.4</v>
      </c>
      <c r="R52" s="27">
        <f t="array" ref="R52">IF($A52="","",IFERROR(INDEX('04_Property_Economics'!$AR$5:$AR$404,MATCH($A52,'04_Property_Economics'!$AY$5:$AY$404,0)),""))</f>
        <v>4.6</v>
      </c>
      <c r="S52" s="2" t="str">
        <f t="array" ref="S52">IF($A52="","",IFERROR(INDEX('04_Property_Economics'!$AS$5:$AS$404,MATCH($A52,'04_Property_Economics'!$AY$5:$AY$404,0)),""))</f>
        <v>YES</v>
      </c>
      <c r="T52" s="28" t="str">
        <f t="array" ref="T52">IF($A52="","",IFERROR(INDEX('04_Property_Economics'!$AZ$5:$AZ$404,MATCH($A52,'04_Property_Economics'!$AY$5:$AY$404,0)),""))</f>
        <v>https://www.redfin.com/AA/home/202026543</v>
      </c>
    </row>
    <row r="53" ht="15.75" customHeight="1">
      <c r="A53" s="2">
        <f t="shared" si="1"/>
        <v>40</v>
      </c>
      <c r="B53" s="2" t="str">
        <f t="array" ref="B53">IF($A53="","",IFERROR(INDEX('04_Property_Economics'!$B$5:$B$404,MATCH($A53,'04_Property_Economics'!$AY$5:$AY$404,0)),""))</f>
        <v>SF-046</v>
      </c>
      <c r="C53" s="2" t="str">
        <f t="array" ref="C53">IF($A53="","",IFERROR(INDEX('04_Property_Economics'!$C$5:$C$404,MATCH($A53,'04_Property_Economics'!$AY$5:$AY$404,0)),""))</f>
        <v>65 Ora Way Unit 103C</v>
      </c>
      <c r="D53" s="24">
        <f t="array" ref="D53">IF($A53="","",IFERROR(INDEX('04_Property_Economics'!$H$5:$H$404,MATCH($A53,'04_Property_Economics'!$AY$5:$AY$404,0)),""))</f>
        <v>399999</v>
      </c>
      <c r="E53" s="25">
        <f t="array" ref="E53">IF($A53="","",IFERROR(INDEX('04_Property_Economics'!$I$5:$I$404,MATCH($A53,'04_Property_Economics'!$AY$5:$AY$404,0)),""))</f>
        <v>1</v>
      </c>
      <c r="F53" s="25">
        <f t="array" ref="F53">IF($A53="","",IFERROR(INDEX('04_Property_Economics'!$J$5:$J$404,MATCH($A53,'04_Property_Economics'!$AY$5:$AY$404,0)),""))</f>
        <v>1</v>
      </c>
      <c r="G53" s="26">
        <f t="array" ref="G53">IF($A53="","",IFERROR(INDEX('04_Property_Economics'!$AC$5:$AC$404,MATCH($A53,'04_Property_Economics'!$AY$5:$AY$404,0)),""))</f>
        <v>0</v>
      </c>
      <c r="H53" s="24">
        <f t="array" ref="H53">IF($A53="","",IFERROR(INDEX('04_Property_Economics'!$AD$5:$AD$404,MATCH($A53,'04_Property_Economics'!$AY$5:$AY$404,0)),""))</f>
        <v>2470</v>
      </c>
      <c r="I53" s="24">
        <f t="array" ref="I53">IF($A53="","",IFERROR(INDEX('04_Property_Economics'!$AH$5:$AH$404,MATCH($A53,'04_Property_Economics'!$AY$5:$AY$404,0)),""))</f>
        <v>-2402.935833</v>
      </c>
      <c r="J53" s="24">
        <f t="array" ref="J53">IF($A53="","",IFERROR(INDEX('04_Property_Economics'!$AI$5:$AI$404,MATCH($A53,'04_Property_Economics'!$AY$5:$AY$404,0)),""))</f>
        <v>-1291.8275</v>
      </c>
      <c r="K53" s="24">
        <f t="array" ref="K53">IF($A53="","",IFERROR(INDEX('04_Property_Economics'!$AJ$5:$AJ$404,MATCH($A53,'04_Property_Economics'!$AY$5:$AY$404,0)),""))</f>
        <v>708.1675</v>
      </c>
      <c r="L53" s="24">
        <f t="array" ref="L53">IF($A53="","",IFERROR(INDEX('04_Property_Economics'!$AF$5:$AF$404,MATCH($A53,'04_Property_Economics'!$AY$5:$AY$404,0)),""))</f>
        <v>123.5</v>
      </c>
      <c r="M53" s="24">
        <f t="array" ref="M53">IF($A53="","",IFERROR(INDEX('04_Property_Economics'!$U$5:$U$404,MATCH($A53,'04_Property_Economics'!$AY$5:$AY$404,0)),""))</f>
        <v>1111.108333</v>
      </c>
      <c r="N53" s="24">
        <f t="array" ref="N53">IF($A53="","",IFERROR(INDEX('04_Property_Economics'!$W$5:$W$404,MATCH($A53,'04_Property_Economics'!$AY$5:$AY$404,0)),""))</f>
        <v>1999.995</v>
      </c>
      <c r="O53" s="24">
        <f t="shared" si="2"/>
        <v>3111.103333</v>
      </c>
      <c r="P53" s="24">
        <f t="array" ref="P53">IF($A53="","",IFERROR(INDEX('04_Property_Economics'!$S$5:$S$404,MATCH($A53,'04_Property_Economics'!$AY$5:$AY$404,0)),""))</f>
        <v>399999</v>
      </c>
      <c r="Q53" s="24">
        <f t="array" ref="Q53">IF($A53="","",IFERROR(INDEX('04_Property_Economics'!$AQ$5:$AQ$404,MATCH($A53,'04_Property_Economics'!$AY$5:$AY$404,0)),""))</f>
        <v>1439996.4</v>
      </c>
      <c r="R53" s="27">
        <f t="array" ref="R53">IF($A53="","",IFERROR(INDEX('04_Property_Economics'!$AR$5:$AR$404,MATCH($A53,'04_Property_Economics'!$AY$5:$AY$404,0)),""))</f>
        <v>4.6</v>
      </c>
      <c r="S53" s="2" t="str">
        <f t="array" ref="S53">IF($A53="","",IFERROR(INDEX('04_Property_Economics'!$AS$5:$AS$404,MATCH($A53,'04_Property_Economics'!$AY$5:$AY$404,0)),""))</f>
        <v>NO</v>
      </c>
      <c r="T53" s="28" t="str">
        <f t="array" ref="T53">IF($A53="","",IFERROR(INDEX('04_Property_Economics'!$AZ$5:$AZ$404,MATCH($A53,'04_Property_Economics'!$AY$5:$AY$404,0)),""))</f>
        <v>https://www.redfin.com/AA/home/843117</v>
      </c>
    </row>
    <row r="54" ht="15.75" customHeight="1">
      <c r="A54" s="2">
        <f t="shared" si="1"/>
        <v>41</v>
      </c>
      <c r="B54" s="2" t="str">
        <f t="array" ref="B54">IF($A54="","",IFERROR(INDEX('04_Property_Economics'!$B$5:$B$404,MATCH($A54,'04_Property_Economics'!$AY$5:$AY$404,0)),""))</f>
        <v>SF-047</v>
      </c>
      <c r="C54" s="2" t="str">
        <f t="array" ref="C54">IF($A54="","",IFERROR(INDEX('04_Property_Economics'!$C$5:$C$404,MATCH($A54,'04_Property_Economics'!$AY$5:$AY$404,0)),""))</f>
        <v>900 North Point St #320</v>
      </c>
      <c r="D54" s="24">
        <f t="array" ref="D54">IF($A54="","",IFERROR(INDEX('04_Property_Economics'!$H$5:$H$404,MATCH($A54,'04_Property_Economics'!$AY$5:$AY$404,0)),""))</f>
        <v>60000</v>
      </c>
      <c r="E54" s="25">
        <f t="array" ref="E54">IF($A54="","",IFERROR(INDEX('04_Property_Economics'!$I$5:$I$404,MATCH($A54,'04_Property_Economics'!$AY$5:$AY$404,0)),""))</f>
        <v>1</v>
      </c>
      <c r="F54" s="25">
        <f t="array" ref="F54">IF($A54="","",IFERROR(INDEX('04_Property_Economics'!$J$5:$J$404,MATCH($A54,'04_Property_Economics'!$AY$5:$AY$404,0)),""))</f>
        <v>2</v>
      </c>
      <c r="G54" s="26">
        <f t="array" ref="G54">IF($A54="","",IFERROR(INDEX('04_Property_Economics'!$AC$5:$AC$404,MATCH($A54,'04_Property_Economics'!$AY$5:$AY$404,0)),""))</f>
        <v>0.25</v>
      </c>
      <c r="H54" s="24">
        <f t="array" ref="H54">IF($A54="","",IFERROR(INDEX('04_Property_Economics'!$AD$5:$AD$404,MATCH($A54,'04_Property_Economics'!$AY$5:$AY$404,0)),""))</f>
        <v>4560</v>
      </c>
      <c r="I54" s="24">
        <f t="array" ref="I54">IF($A54="","",IFERROR(INDEX('04_Property_Economics'!$AH$5:$AH$404,MATCH($A54,'04_Property_Economics'!$AY$5:$AY$404,0)),""))</f>
        <v>2510.333333</v>
      </c>
      <c r="J54" s="24">
        <f t="array" ref="J54">IF($A54="","",IFERROR(INDEX('04_Property_Economics'!$AI$5:$AI$404,MATCH($A54,'04_Property_Economics'!$AY$5:$AY$404,0)),""))</f>
        <v>2677</v>
      </c>
      <c r="K54" s="24">
        <f t="array" ref="K54">IF($A54="","",IFERROR(INDEX('04_Property_Economics'!$AJ$5:$AJ$404,MATCH($A54,'04_Property_Economics'!$AY$5:$AY$404,0)),""))</f>
        <v>2977</v>
      </c>
      <c r="L54" s="24">
        <f t="array" ref="L54">IF($A54="","",IFERROR(INDEX('04_Property_Economics'!$AF$5:$AF$404,MATCH($A54,'04_Property_Economics'!$AY$5:$AY$404,0)),""))</f>
        <v>228</v>
      </c>
      <c r="M54" s="24">
        <f t="array" ref="M54">IF($A54="","",IFERROR(INDEX('04_Property_Economics'!$U$5:$U$404,MATCH($A54,'04_Property_Economics'!$AY$5:$AY$404,0)),""))</f>
        <v>166.6666667</v>
      </c>
      <c r="N54" s="24">
        <f t="array" ref="N54">IF($A54="","",IFERROR(INDEX('04_Property_Economics'!$W$5:$W$404,MATCH($A54,'04_Property_Economics'!$AY$5:$AY$404,0)),""))</f>
        <v>300</v>
      </c>
      <c r="O54" s="24">
        <f t="shared" si="2"/>
        <v>466.6666667</v>
      </c>
      <c r="P54" s="24">
        <f t="array" ref="P54">IF($A54="","",IFERROR(INDEX('04_Property_Economics'!$S$5:$S$404,MATCH($A54,'04_Property_Economics'!$AY$5:$AY$404,0)),""))</f>
        <v>60000</v>
      </c>
      <c r="Q54" s="24">
        <f t="array" ref="Q54">IF($A54="","",IFERROR(INDEX('04_Property_Economics'!$AQ$5:$AQ$404,MATCH($A54,'04_Property_Economics'!$AY$5:$AY$404,0)),""))</f>
        <v>216000</v>
      </c>
      <c r="R54" s="27">
        <f t="array" ref="R54">IF($A54="","",IFERROR(INDEX('04_Property_Economics'!$AR$5:$AR$404,MATCH($A54,'04_Property_Economics'!$AY$5:$AY$404,0)),""))</f>
        <v>4.6</v>
      </c>
      <c r="S54" s="2" t="str">
        <f t="array" ref="S54">IF($A54="","",IFERROR(INDEX('04_Property_Economics'!$AS$5:$AS$404,MATCH($A54,'04_Property_Economics'!$AY$5:$AY$404,0)),""))</f>
        <v>YES</v>
      </c>
      <c r="T54" s="28" t="str">
        <f t="array" ref="T54">IF($A54="","",IFERROR(INDEX('04_Property_Economics'!$AZ$5:$AZ$404,MATCH($A54,'04_Property_Economics'!$AY$5:$AY$404,0)),""))</f>
        <v>https://www.redfin.com/AA/home/201545692</v>
      </c>
    </row>
    <row r="55" ht="15.75" customHeight="1">
      <c r="A55" s="2">
        <f t="shared" si="1"/>
        <v>42</v>
      </c>
      <c r="B55" s="2" t="str">
        <f t="array" ref="B55">IF($A55="","",IFERROR(INDEX('04_Property_Economics'!$B$5:$B$404,MATCH($A55,'04_Property_Economics'!$AY$5:$AY$404,0)),""))</f>
        <v>SF-048</v>
      </c>
      <c r="C55" s="2" t="str">
        <f t="array" ref="C55">IF($A55="","",IFERROR(INDEX('04_Property_Economics'!$C$5:$C$404,MATCH($A55,'04_Property_Economics'!$AY$5:$AY$404,0)),""))</f>
        <v>1678 Wallace Ave</v>
      </c>
      <c r="D55" s="24">
        <f t="array" ref="D55">IF($A55="","",IFERROR(INDEX('04_Property_Economics'!$H$5:$H$404,MATCH($A55,'04_Property_Economics'!$AY$5:$AY$404,0)),""))</f>
        <v>786000</v>
      </c>
      <c r="E55" s="25">
        <f t="array" ref="E55">IF($A55="","",IFERROR(INDEX('04_Property_Economics'!$I$5:$I$404,MATCH($A55,'04_Property_Economics'!$AY$5:$AY$404,0)),""))</f>
        <v>1</v>
      </c>
      <c r="F55" s="25">
        <f t="array" ref="F55">IF($A55="","",IFERROR(INDEX('04_Property_Economics'!$J$5:$J$404,MATCH($A55,'04_Property_Economics'!$AY$5:$AY$404,0)),""))</f>
        <v>3</v>
      </c>
      <c r="G55" s="26">
        <f t="array" ref="G55">IF($A55="","",IFERROR(INDEX('04_Property_Economics'!$AC$5:$AC$404,MATCH($A55,'04_Property_Economics'!$AY$5:$AY$404,0)),""))</f>
        <v>0</v>
      </c>
      <c r="H55" s="24">
        <f t="array" ref="H55">IF($A55="","",IFERROR(INDEX('04_Property_Economics'!$AD$5:$AD$404,MATCH($A55,'04_Property_Economics'!$AY$5:$AY$404,0)),""))</f>
        <v>6127.5</v>
      </c>
      <c r="I55" s="24">
        <f t="array" ref="I55">IF($A55="","",IFERROR(INDEX('04_Property_Economics'!$AH$5:$AH$404,MATCH($A55,'04_Property_Economics'!$AY$5:$AY$404,0)),""))</f>
        <v>-2252.208333</v>
      </c>
      <c r="J55" s="24">
        <f t="array" ref="J55">IF($A55="","",IFERROR(INDEX('04_Property_Economics'!$AI$5:$AI$404,MATCH($A55,'04_Property_Economics'!$AY$5:$AY$404,0)),""))</f>
        <v>-68.875</v>
      </c>
      <c r="K55" s="24">
        <f t="array" ref="K55">IF($A55="","",IFERROR(INDEX('04_Property_Economics'!$AJ$5:$AJ$404,MATCH($A55,'04_Property_Economics'!$AY$5:$AY$404,0)),""))</f>
        <v>3861.125</v>
      </c>
      <c r="L55" s="24">
        <f t="array" ref="L55">IF($A55="","",IFERROR(INDEX('04_Property_Economics'!$AF$5:$AF$404,MATCH($A55,'04_Property_Economics'!$AY$5:$AY$404,0)),""))</f>
        <v>306.375</v>
      </c>
      <c r="M55" s="24">
        <f t="array" ref="M55">IF($A55="","",IFERROR(INDEX('04_Property_Economics'!$U$5:$U$404,MATCH($A55,'04_Property_Economics'!$AY$5:$AY$404,0)),""))</f>
        <v>2183.333333</v>
      </c>
      <c r="N55" s="24">
        <f t="array" ref="N55">IF($A55="","",IFERROR(INDEX('04_Property_Economics'!$W$5:$W$404,MATCH($A55,'04_Property_Economics'!$AY$5:$AY$404,0)),""))</f>
        <v>3930</v>
      </c>
      <c r="O55" s="24">
        <f t="shared" si="2"/>
        <v>6113.333333</v>
      </c>
      <c r="P55" s="24">
        <f t="array" ref="P55">IF($A55="","",IFERROR(INDEX('04_Property_Economics'!$S$5:$S$404,MATCH($A55,'04_Property_Economics'!$AY$5:$AY$404,0)),""))</f>
        <v>786000</v>
      </c>
      <c r="Q55" s="24">
        <f t="array" ref="Q55">IF($A55="","",IFERROR(INDEX('04_Property_Economics'!$AQ$5:$AQ$404,MATCH($A55,'04_Property_Economics'!$AY$5:$AY$404,0)),""))</f>
        <v>2829600</v>
      </c>
      <c r="R55" s="27">
        <f t="array" ref="R55">IF($A55="","",IFERROR(INDEX('04_Property_Economics'!$AR$5:$AR$404,MATCH($A55,'04_Property_Economics'!$AY$5:$AY$404,0)),""))</f>
        <v>4.6</v>
      </c>
      <c r="S55" s="2" t="str">
        <f t="array" ref="S55">IF($A55="","",IFERROR(INDEX('04_Property_Economics'!$AS$5:$AS$404,MATCH($A55,'04_Property_Economics'!$AY$5:$AY$404,0)),""))</f>
        <v>NO</v>
      </c>
      <c r="T55" s="28" t="str">
        <f t="array" ref="T55">IF($A55="","",IFERROR(INDEX('04_Property_Economics'!$AZ$5:$AZ$404,MATCH($A55,'04_Property_Economics'!$AY$5:$AY$404,0)),""))</f>
        <v>https://www.redfin.com/AA/home/2005230</v>
      </c>
    </row>
    <row r="56" ht="15.75" customHeight="1">
      <c r="A56" s="2">
        <f t="shared" si="1"/>
        <v>43</v>
      </c>
      <c r="B56" s="2" t="str">
        <f t="array" ref="B56">IF($A56="","",IFERROR(INDEX('04_Property_Economics'!$B$5:$B$404,MATCH($A56,'04_Property_Economics'!$AY$5:$AY$404,0)),""))</f>
        <v>SF-049</v>
      </c>
      <c r="C56" s="2" t="str">
        <f t="array" ref="C56">IF($A56="","",IFERROR(INDEX('04_Property_Economics'!$C$5:$C$404,MATCH($A56,'04_Property_Economics'!$AY$5:$AY$404,0)),""))</f>
        <v>422-424 Tehama St</v>
      </c>
      <c r="D56" s="24">
        <f t="array" ref="D56">IF($A56="","",IFERROR(INDEX('04_Property_Economics'!$H$5:$H$404,MATCH($A56,'04_Property_Economics'!$AY$5:$AY$404,0)),""))</f>
        <v>945000</v>
      </c>
      <c r="E56" s="25">
        <f t="array" ref="E56">IF($A56="","",IFERROR(INDEX('04_Property_Economics'!$I$5:$I$404,MATCH($A56,'04_Property_Economics'!$AY$5:$AY$404,0)),""))</f>
        <v>2</v>
      </c>
      <c r="F56" s="25">
        <f t="array" ref="F56">IF($A56="","",IFERROR(INDEX('04_Property_Economics'!$J$5:$J$404,MATCH($A56,'04_Property_Economics'!$AY$5:$AY$404,0)),""))</f>
        <v>3</v>
      </c>
      <c r="G56" s="26">
        <f t="array" ref="G56">IF($A56="","",IFERROR(INDEX('04_Property_Economics'!$AC$5:$AC$404,MATCH($A56,'04_Property_Economics'!$AY$5:$AY$404,0)),""))</f>
        <v>0</v>
      </c>
      <c r="H56" s="24">
        <f t="array" ref="H56">IF($A56="","",IFERROR(INDEX('04_Property_Economics'!$AD$5:$AD$404,MATCH($A56,'04_Property_Economics'!$AY$5:$AY$404,0)),""))</f>
        <v>8550</v>
      </c>
      <c r="I56" s="24">
        <f t="array" ref="I56">IF($A56="","",IFERROR(INDEX('04_Property_Economics'!$AH$5:$AH$404,MATCH($A56,'04_Property_Economics'!$AY$5:$AY$404,0)),""))</f>
        <v>-1925</v>
      </c>
      <c r="J56" s="24">
        <f t="array" ref="J56">IF($A56="","",IFERROR(INDEX('04_Property_Economics'!$AI$5:$AI$404,MATCH($A56,'04_Property_Economics'!$AY$5:$AY$404,0)),""))</f>
        <v>700</v>
      </c>
      <c r="K56" s="24">
        <f t="array" ref="K56">IF($A56="","",IFERROR(INDEX('04_Property_Economics'!$AJ$5:$AJ$404,MATCH($A56,'04_Property_Economics'!$AY$5:$AY$404,0)),""))</f>
        <v>5425</v>
      </c>
      <c r="L56" s="24">
        <f t="array" ref="L56">IF($A56="","",IFERROR(INDEX('04_Property_Economics'!$AF$5:$AF$404,MATCH($A56,'04_Property_Economics'!$AY$5:$AY$404,0)),""))</f>
        <v>427.5</v>
      </c>
      <c r="M56" s="24">
        <f t="array" ref="M56">IF($A56="","",IFERROR(INDEX('04_Property_Economics'!$U$5:$U$404,MATCH($A56,'04_Property_Economics'!$AY$5:$AY$404,0)),""))</f>
        <v>2625</v>
      </c>
      <c r="N56" s="24">
        <f t="array" ref="N56">IF($A56="","",IFERROR(INDEX('04_Property_Economics'!$W$5:$W$404,MATCH($A56,'04_Property_Economics'!$AY$5:$AY$404,0)),""))</f>
        <v>4725</v>
      </c>
      <c r="O56" s="24">
        <f t="shared" si="2"/>
        <v>7350</v>
      </c>
      <c r="P56" s="24">
        <f t="array" ref="P56">IF($A56="","",IFERROR(INDEX('04_Property_Economics'!$S$5:$S$404,MATCH($A56,'04_Property_Economics'!$AY$5:$AY$404,0)),""))</f>
        <v>945000</v>
      </c>
      <c r="Q56" s="24">
        <f t="array" ref="Q56">IF($A56="","",IFERROR(INDEX('04_Property_Economics'!$AQ$5:$AQ$404,MATCH($A56,'04_Property_Economics'!$AY$5:$AY$404,0)),""))</f>
        <v>3402000</v>
      </c>
      <c r="R56" s="27">
        <f t="array" ref="R56">IF($A56="","",IFERROR(INDEX('04_Property_Economics'!$AR$5:$AR$404,MATCH($A56,'04_Property_Economics'!$AY$5:$AY$404,0)),""))</f>
        <v>4.6</v>
      </c>
      <c r="S56" s="2" t="str">
        <f t="array" ref="S56">IF($A56="","",IFERROR(INDEX('04_Property_Economics'!$AS$5:$AS$404,MATCH($A56,'04_Property_Economics'!$AY$5:$AY$404,0)),""))</f>
        <v>NO</v>
      </c>
      <c r="T56" s="28" t="str">
        <f t="array" ref="T56">IF($A56="","",IFERROR(INDEX('04_Property_Economics'!$AZ$5:$AZ$404,MATCH($A56,'04_Property_Economics'!$AY$5:$AY$404,0)),""))</f>
        <v>https://www.redfin.com/AA/home/1834867</v>
      </c>
    </row>
    <row r="57" ht="15.75" customHeight="1">
      <c r="A57" s="2">
        <f t="shared" si="1"/>
        <v>44</v>
      </c>
      <c r="B57" s="2" t="str">
        <f t="array" ref="B57">IF($A57="","",IFERROR(INDEX('04_Property_Economics'!$B$5:$B$404,MATCH($A57,'04_Property_Economics'!$AY$5:$AY$404,0)),""))</f>
        <v>SF-050</v>
      </c>
      <c r="C57" s="2" t="str">
        <f t="array" ref="C57">IF($A57="","",IFERROR(INDEX('04_Property_Economics'!$C$5:$C$404,MATCH($A57,'04_Property_Economics'!$AY$5:$AY$404,0)),""))</f>
        <v>301 Mission St Unit 50A</v>
      </c>
      <c r="D57" s="24">
        <f t="array" ref="D57">IF($A57="","",IFERROR(INDEX('04_Property_Economics'!$H$5:$H$404,MATCH($A57,'04_Property_Economics'!$AY$5:$AY$404,0)),""))</f>
        <v>3495000</v>
      </c>
      <c r="E57" s="25">
        <f t="array" ref="E57">IF($A57="","",IFERROR(INDEX('04_Property_Economics'!$I$5:$I$404,MATCH($A57,'04_Property_Economics'!$AY$5:$AY$404,0)),""))</f>
        <v>1</v>
      </c>
      <c r="F57" s="25">
        <f t="array" ref="F57">IF($A57="","",IFERROR(INDEX('04_Property_Economics'!$J$5:$J$404,MATCH($A57,'04_Property_Economics'!$AY$5:$AY$404,0)),""))</f>
        <v>3</v>
      </c>
      <c r="G57" s="26">
        <f t="array" ref="G57">IF($A57="","",IFERROR(INDEX('04_Property_Economics'!$AC$5:$AC$404,MATCH($A57,'04_Property_Economics'!$AY$5:$AY$404,0)),""))</f>
        <v>0</v>
      </c>
      <c r="H57" s="24">
        <f t="array" ref="H57">IF($A57="","",IFERROR(INDEX('04_Property_Economics'!$AD$5:$AD$404,MATCH($A57,'04_Property_Economics'!$AY$5:$AY$404,0)),""))</f>
        <v>7837.5</v>
      </c>
      <c r="I57" s="24">
        <f t="array" ref="I57">IF($A57="","",IFERROR(INDEX('04_Property_Economics'!$AH$5:$AH$404,MATCH($A57,'04_Property_Economics'!$AY$5:$AY$404,0)),""))</f>
        <v>-23955.20833</v>
      </c>
      <c r="J57" s="24">
        <f t="array" ref="J57">IF($A57="","",IFERROR(INDEX('04_Property_Economics'!$AI$5:$AI$404,MATCH($A57,'04_Property_Economics'!$AY$5:$AY$404,0)),""))</f>
        <v>-14246.875</v>
      </c>
      <c r="K57" s="24">
        <f t="array" ref="K57">IF($A57="","",IFERROR(INDEX('04_Property_Economics'!$AJ$5:$AJ$404,MATCH($A57,'04_Property_Economics'!$AY$5:$AY$404,0)),""))</f>
        <v>3228.125</v>
      </c>
      <c r="L57" s="24">
        <f t="array" ref="L57">IF($A57="","",IFERROR(INDEX('04_Property_Economics'!$AF$5:$AF$404,MATCH($A57,'04_Property_Economics'!$AY$5:$AY$404,0)),""))</f>
        <v>391.875</v>
      </c>
      <c r="M57" s="24">
        <f t="array" ref="M57">IF($A57="","",IFERROR(INDEX('04_Property_Economics'!$U$5:$U$404,MATCH($A57,'04_Property_Economics'!$AY$5:$AY$404,0)),""))</f>
        <v>9708.333333</v>
      </c>
      <c r="N57" s="24">
        <f t="array" ref="N57">IF($A57="","",IFERROR(INDEX('04_Property_Economics'!$W$5:$W$404,MATCH($A57,'04_Property_Economics'!$AY$5:$AY$404,0)),""))</f>
        <v>17475</v>
      </c>
      <c r="O57" s="24">
        <f t="shared" si="2"/>
        <v>27183.33333</v>
      </c>
      <c r="P57" s="24">
        <f t="array" ref="P57">IF($A57="","",IFERROR(INDEX('04_Property_Economics'!$S$5:$S$404,MATCH($A57,'04_Property_Economics'!$AY$5:$AY$404,0)),""))</f>
        <v>3495000</v>
      </c>
      <c r="Q57" s="24">
        <f t="array" ref="Q57">IF($A57="","",IFERROR(INDEX('04_Property_Economics'!$AQ$5:$AQ$404,MATCH($A57,'04_Property_Economics'!$AY$5:$AY$404,0)),""))</f>
        <v>12582000</v>
      </c>
      <c r="R57" s="27">
        <f t="array" ref="R57">IF($A57="","",IFERROR(INDEX('04_Property_Economics'!$AR$5:$AR$404,MATCH($A57,'04_Property_Economics'!$AY$5:$AY$404,0)),""))</f>
        <v>4.6</v>
      </c>
      <c r="S57" s="2" t="str">
        <f t="array" ref="S57">IF($A57="","",IFERROR(INDEX('04_Property_Economics'!$AS$5:$AS$404,MATCH($A57,'04_Property_Economics'!$AY$5:$AY$404,0)),""))</f>
        <v>NO</v>
      </c>
      <c r="T57" s="28" t="str">
        <f t="array" ref="T57">IF($A57="","",IFERROR(INDEX('04_Property_Economics'!$AZ$5:$AZ$404,MATCH($A57,'04_Property_Economics'!$AY$5:$AY$404,0)),""))</f>
        <v>https://www.redfin.com/AA/home/40142618</v>
      </c>
    </row>
    <row r="58" ht="15.75" customHeight="1">
      <c r="A58" s="2">
        <f t="shared" si="1"/>
        <v>45</v>
      </c>
      <c r="B58" s="2" t="str">
        <f t="array" ref="B58">IF($A58="","",IFERROR(INDEX('04_Property_Economics'!$B$5:$B$404,MATCH($A58,'04_Property_Economics'!$AY$5:$AY$404,0)),""))</f>
        <v>SF-051</v>
      </c>
      <c r="C58" s="2" t="str">
        <f t="array" ref="C58">IF($A58="","",IFERROR(INDEX('04_Property_Economics'!$C$5:$C$404,MATCH($A58,'04_Property_Economics'!$AY$5:$AY$404,0)),""))</f>
        <v>1278 Thomas Ave</v>
      </c>
      <c r="D58" s="24">
        <f t="array" ref="D58">IF($A58="","",IFERROR(INDEX('04_Property_Economics'!$H$5:$H$404,MATCH($A58,'04_Property_Economics'!$AY$5:$AY$404,0)),""))</f>
        <v>1500000</v>
      </c>
      <c r="E58" s="25">
        <f t="array" ref="E58">IF($A58="","",IFERROR(INDEX('04_Property_Economics'!$I$5:$I$404,MATCH($A58,'04_Property_Economics'!$AY$5:$AY$404,0)),""))</f>
        <v>1</v>
      </c>
      <c r="F58" s="25">
        <f t="array" ref="F58">IF($A58="","",IFERROR(INDEX('04_Property_Economics'!$J$5:$J$404,MATCH($A58,'04_Property_Economics'!$AY$5:$AY$404,0)),""))</f>
        <v>1</v>
      </c>
      <c r="G58" s="26">
        <f t="array" ref="G58">IF($A58="","",IFERROR(INDEX('04_Property_Economics'!$AC$5:$AC$404,MATCH($A58,'04_Property_Economics'!$AY$5:$AY$404,0)),""))</f>
        <v>0</v>
      </c>
      <c r="H58" s="24">
        <f t="array" ref="H58">IF($A58="","",IFERROR(INDEX('04_Property_Economics'!$AD$5:$AD$404,MATCH($A58,'04_Property_Economics'!$AY$5:$AY$404,0)),""))</f>
        <v>2042.5</v>
      </c>
      <c r="I58" s="24">
        <f t="array" ref="I58">IF($A58="","",IFERROR(INDEX('04_Property_Economics'!$AH$5:$AH$404,MATCH($A58,'04_Property_Economics'!$AY$5:$AY$404,0)),""))</f>
        <v>-12281.29167</v>
      </c>
      <c r="J58" s="24">
        <f t="array" ref="J58">IF($A58="","",IFERROR(INDEX('04_Property_Economics'!$AI$5:$AI$404,MATCH($A58,'04_Property_Economics'!$AY$5:$AY$404,0)),""))</f>
        <v>-8114.625</v>
      </c>
      <c r="K58" s="24">
        <f t="array" ref="K58">IF($A58="","",IFERROR(INDEX('04_Property_Economics'!$AJ$5:$AJ$404,MATCH($A58,'04_Property_Economics'!$AY$5:$AY$404,0)),""))</f>
        <v>-614.625</v>
      </c>
      <c r="L58" s="24">
        <f t="array" ref="L58">IF($A58="","",IFERROR(INDEX('04_Property_Economics'!$AF$5:$AF$404,MATCH($A58,'04_Property_Economics'!$AY$5:$AY$404,0)),""))</f>
        <v>102.125</v>
      </c>
      <c r="M58" s="24">
        <f t="array" ref="M58">IF($A58="","",IFERROR(INDEX('04_Property_Economics'!$U$5:$U$404,MATCH($A58,'04_Property_Economics'!$AY$5:$AY$404,0)),""))</f>
        <v>4166.666667</v>
      </c>
      <c r="N58" s="24">
        <f t="array" ref="N58">IF($A58="","",IFERROR(INDEX('04_Property_Economics'!$W$5:$W$404,MATCH($A58,'04_Property_Economics'!$AY$5:$AY$404,0)),""))</f>
        <v>7500</v>
      </c>
      <c r="O58" s="24">
        <f t="shared" si="2"/>
        <v>11666.66667</v>
      </c>
      <c r="P58" s="24">
        <f t="array" ref="P58">IF($A58="","",IFERROR(INDEX('04_Property_Economics'!$S$5:$S$404,MATCH($A58,'04_Property_Economics'!$AY$5:$AY$404,0)),""))</f>
        <v>1500000</v>
      </c>
      <c r="Q58" s="24">
        <f t="array" ref="Q58">IF($A58="","",IFERROR(INDEX('04_Property_Economics'!$AQ$5:$AQ$404,MATCH($A58,'04_Property_Economics'!$AY$5:$AY$404,0)),""))</f>
        <v>5400000</v>
      </c>
      <c r="R58" s="27">
        <f t="array" ref="R58">IF($A58="","",IFERROR(INDEX('04_Property_Economics'!$AR$5:$AR$404,MATCH($A58,'04_Property_Economics'!$AY$5:$AY$404,0)),""))</f>
        <v>4.6</v>
      </c>
      <c r="S58" s="2" t="str">
        <f t="array" ref="S58">IF($A58="","",IFERROR(INDEX('04_Property_Economics'!$AS$5:$AS$404,MATCH($A58,'04_Property_Economics'!$AY$5:$AY$404,0)),""))</f>
        <v>NO</v>
      </c>
      <c r="T58" s="28" t="str">
        <f t="array" ref="T58">IF($A58="","",IFERROR(INDEX('04_Property_Economics'!$AZ$5:$AZ$404,MATCH($A58,'04_Property_Economics'!$AY$5:$AY$404,0)),""))</f>
        <v>https://www.redfin.com/AA/home/1240083</v>
      </c>
    </row>
    <row r="59" ht="15.75" customHeight="1">
      <c r="A59" s="2">
        <f t="shared" si="1"/>
        <v>46</v>
      </c>
      <c r="B59" s="2" t="str">
        <f t="array" ref="B59">IF($A59="","",IFERROR(INDEX('04_Property_Economics'!$B$5:$B$404,MATCH($A59,'04_Property_Economics'!$AY$5:$AY$404,0)),""))</f>
        <v>SF-052</v>
      </c>
      <c r="C59" s="2" t="str">
        <f t="array" ref="C59">IF($A59="","",IFERROR(INDEX('04_Property_Economics'!$C$5:$C$404,MATCH($A59,'04_Property_Economics'!$AY$5:$AY$404,0)),""))</f>
        <v>483 Bright St</v>
      </c>
      <c r="D59" s="24">
        <f t="array" ref="D59">IF($A59="","",IFERROR(INDEX('04_Property_Economics'!$H$5:$H$404,MATCH($A59,'04_Property_Economics'!$AY$5:$AY$404,0)),""))</f>
        <v>1168000</v>
      </c>
      <c r="E59" s="25">
        <f t="array" ref="E59">IF($A59="","",IFERROR(INDEX('04_Property_Economics'!$I$5:$I$404,MATCH($A59,'04_Property_Economics'!$AY$5:$AY$404,0)),""))</f>
        <v>1</v>
      </c>
      <c r="F59" s="25">
        <f t="array" ref="F59">IF($A59="","",IFERROR(INDEX('04_Property_Economics'!$J$5:$J$404,MATCH($A59,'04_Property_Economics'!$AY$5:$AY$404,0)),""))</f>
        <v>3</v>
      </c>
      <c r="G59" s="26">
        <f t="array" ref="G59">IF($A59="","",IFERROR(INDEX('04_Property_Economics'!$AC$5:$AC$404,MATCH($A59,'04_Property_Economics'!$AY$5:$AY$404,0)),""))</f>
        <v>0</v>
      </c>
      <c r="H59" s="24">
        <f t="array" ref="H59">IF($A59="","",IFERROR(INDEX('04_Property_Economics'!$AD$5:$AD$404,MATCH($A59,'04_Property_Economics'!$AY$5:$AY$404,0)),""))</f>
        <v>5985</v>
      </c>
      <c r="I59" s="24">
        <f t="array" ref="I59">IF($A59="","",IFERROR(INDEX('04_Property_Economics'!$AH$5:$AH$404,MATCH($A59,'04_Property_Economics'!$AY$5:$AY$404,0)),""))</f>
        <v>-5677.027778</v>
      </c>
      <c r="J59" s="24">
        <f t="array" ref="J59">IF($A59="","",IFERROR(INDEX('04_Property_Economics'!$AI$5:$AI$404,MATCH($A59,'04_Property_Economics'!$AY$5:$AY$404,0)),""))</f>
        <v>-2432.583333</v>
      </c>
      <c r="K59" s="24">
        <f t="array" ref="K59">IF($A59="","",IFERROR(INDEX('04_Property_Economics'!$AJ$5:$AJ$404,MATCH($A59,'04_Property_Economics'!$AY$5:$AY$404,0)),""))</f>
        <v>3407.416667</v>
      </c>
      <c r="L59" s="24">
        <f t="array" ref="L59">IF($A59="","",IFERROR(INDEX('04_Property_Economics'!$AF$5:$AF$404,MATCH($A59,'04_Property_Economics'!$AY$5:$AY$404,0)),""))</f>
        <v>299.25</v>
      </c>
      <c r="M59" s="24">
        <f t="array" ref="M59">IF($A59="","",IFERROR(INDEX('04_Property_Economics'!$U$5:$U$404,MATCH($A59,'04_Property_Economics'!$AY$5:$AY$404,0)),""))</f>
        <v>3244.444444</v>
      </c>
      <c r="N59" s="24">
        <f t="array" ref="N59">IF($A59="","",IFERROR(INDEX('04_Property_Economics'!$W$5:$W$404,MATCH($A59,'04_Property_Economics'!$AY$5:$AY$404,0)),""))</f>
        <v>5840</v>
      </c>
      <c r="O59" s="24">
        <f t="shared" si="2"/>
        <v>9084.444444</v>
      </c>
      <c r="P59" s="24">
        <f t="array" ref="P59">IF($A59="","",IFERROR(INDEX('04_Property_Economics'!$S$5:$S$404,MATCH($A59,'04_Property_Economics'!$AY$5:$AY$404,0)),""))</f>
        <v>1168000</v>
      </c>
      <c r="Q59" s="24">
        <f t="array" ref="Q59">IF($A59="","",IFERROR(INDEX('04_Property_Economics'!$AQ$5:$AQ$404,MATCH($A59,'04_Property_Economics'!$AY$5:$AY$404,0)),""))</f>
        <v>4204800</v>
      </c>
      <c r="R59" s="27">
        <f t="array" ref="R59">IF($A59="","",IFERROR(INDEX('04_Property_Economics'!$AR$5:$AR$404,MATCH($A59,'04_Property_Economics'!$AY$5:$AY$404,0)),""))</f>
        <v>4.6</v>
      </c>
      <c r="S59" s="2" t="str">
        <f t="array" ref="S59">IF($A59="","",IFERROR(INDEX('04_Property_Economics'!$AS$5:$AS$404,MATCH($A59,'04_Property_Economics'!$AY$5:$AY$404,0)),""))</f>
        <v>NO</v>
      </c>
      <c r="T59" s="28" t="str">
        <f t="array" ref="T59">IF($A59="","",IFERROR(INDEX('04_Property_Economics'!$AZ$5:$AZ$404,MATCH($A59,'04_Property_Economics'!$AY$5:$AY$404,0)),""))</f>
        <v>https://www.redfin.com/AA/home/1551948</v>
      </c>
    </row>
    <row r="60" ht="15.75" customHeight="1">
      <c r="A60" s="2">
        <f t="shared" si="1"/>
        <v>47</v>
      </c>
      <c r="B60" s="2" t="str">
        <f t="array" ref="B60">IF($A60="","",IFERROR(INDEX('04_Property_Economics'!$B$5:$B$404,MATCH($A60,'04_Property_Economics'!$AY$5:$AY$404,0)),""))</f>
        <v>SF-053</v>
      </c>
      <c r="C60" s="2" t="str">
        <f t="array" ref="C60">IF($A60="","",IFERROR(INDEX('04_Property_Economics'!$C$5:$C$404,MATCH($A60,'04_Property_Economics'!$AY$5:$AY$404,0)),""))</f>
        <v>1177 California St #1210</v>
      </c>
      <c r="D60" s="24">
        <f t="array" ref="D60">IF($A60="","",IFERROR(INDEX('04_Property_Economics'!$H$5:$H$404,MATCH($A60,'04_Property_Economics'!$AY$5:$AY$404,0)),""))</f>
        <v>1650000</v>
      </c>
      <c r="E60" s="25">
        <f t="array" ref="E60">IF($A60="","",IFERROR(INDEX('04_Property_Economics'!$I$5:$I$404,MATCH($A60,'04_Property_Economics'!$AY$5:$AY$404,0)),""))</f>
        <v>1</v>
      </c>
      <c r="F60" s="25">
        <f t="array" ref="F60">IF($A60="","",IFERROR(INDEX('04_Property_Economics'!$J$5:$J$404,MATCH($A60,'04_Property_Economics'!$AY$5:$AY$404,0)),""))</f>
        <v>2</v>
      </c>
      <c r="G60" s="26">
        <f t="array" ref="G60">IF($A60="","",IFERROR(INDEX('04_Property_Economics'!$AC$5:$AC$404,MATCH($A60,'04_Property_Economics'!$AY$5:$AY$404,0)),""))</f>
        <v>0</v>
      </c>
      <c r="H60" s="24">
        <f t="array" ref="H60">IF($A60="","",IFERROR(INDEX('04_Property_Economics'!$AD$5:$AD$404,MATCH($A60,'04_Property_Economics'!$AY$5:$AY$404,0)),""))</f>
        <v>5700</v>
      </c>
      <c r="I60" s="24">
        <f t="array" ref="I60">IF($A60="","",IFERROR(INDEX('04_Property_Economics'!$AH$5:$AH$404,MATCH($A60,'04_Property_Economics'!$AY$5:$AY$404,0)),""))</f>
        <v>-10098.33333</v>
      </c>
      <c r="J60" s="24">
        <f t="array" ref="J60">IF($A60="","",IFERROR(INDEX('04_Property_Economics'!$AI$5:$AI$404,MATCH($A60,'04_Property_Economics'!$AY$5:$AY$404,0)),""))</f>
        <v>-5515</v>
      </c>
      <c r="K60" s="24">
        <f t="array" ref="K60">IF($A60="","",IFERROR(INDEX('04_Property_Economics'!$AJ$5:$AJ$404,MATCH($A60,'04_Property_Economics'!$AY$5:$AY$404,0)),""))</f>
        <v>2735</v>
      </c>
      <c r="L60" s="24">
        <f t="array" ref="L60">IF($A60="","",IFERROR(INDEX('04_Property_Economics'!$AF$5:$AF$404,MATCH($A60,'04_Property_Economics'!$AY$5:$AY$404,0)),""))</f>
        <v>285</v>
      </c>
      <c r="M60" s="24">
        <f t="array" ref="M60">IF($A60="","",IFERROR(INDEX('04_Property_Economics'!$U$5:$U$404,MATCH($A60,'04_Property_Economics'!$AY$5:$AY$404,0)),""))</f>
        <v>4583.333333</v>
      </c>
      <c r="N60" s="24">
        <f t="array" ref="N60">IF($A60="","",IFERROR(INDEX('04_Property_Economics'!$W$5:$W$404,MATCH($A60,'04_Property_Economics'!$AY$5:$AY$404,0)),""))</f>
        <v>8250</v>
      </c>
      <c r="O60" s="24">
        <f t="shared" si="2"/>
        <v>12833.33333</v>
      </c>
      <c r="P60" s="24">
        <f t="array" ref="P60">IF($A60="","",IFERROR(INDEX('04_Property_Economics'!$S$5:$S$404,MATCH($A60,'04_Property_Economics'!$AY$5:$AY$404,0)),""))</f>
        <v>1650000</v>
      </c>
      <c r="Q60" s="24">
        <f t="array" ref="Q60">IF($A60="","",IFERROR(INDEX('04_Property_Economics'!$AQ$5:$AQ$404,MATCH($A60,'04_Property_Economics'!$AY$5:$AY$404,0)),""))</f>
        <v>5940000</v>
      </c>
      <c r="R60" s="27">
        <f t="array" ref="R60">IF($A60="","",IFERROR(INDEX('04_Property_Economics'!$AR$5:$AR$404,MATCH($A60,'04_Property_Economics'!$AY$5:$AY$404,0)),""))</f>
        <v>4.6</v>
      </c>
      <c r="S60" s="2" t="str">
        <f t="array" ref="S60">IF($A60="","",IFERROR(INDEX('04_Property_Economics'!$AS$5:$AS$404,MATCH($A60,'04_Property_Economics'!$AY$5:$AY$404,0)),""))</f>
        <v>NO</v>
      </c>
      <c r="T60" s="28" t="str">
        <f t="array" ref="T60">IF($A60="","",IFERROR(INDEX('04_Property_Economics'!$AZ$5:$AZ$404,MATCH($A60,'04_Property_Economics'!$AY$5:$AY$404,0)),""))</f>
        <v>https://www.redfin.com/AA/home/1778969</v>
      </c>
    </row>
    <row r="61" ht="15.75" customHeight="1">
      <c r="A61" s="2">
        <f t="shared" si="1"/>
        <v>48</v>
      </c>
      <c r="B61" s="2" t="str">
        <f t="array" ref="B61">IF($A61="","",IFERROR(INDEX('04_Property_Economics'!$B$5:$B$404,MATCH($A61,'04_Property_Economics'!$AY$5:$AY$404,0)),""))</f>
        <v>SF-054</v>
      </c>
      <c r="C61" s="2" t="str">
        <f t="array" ref="C61">IF($A61="","",IFERROR(INDEX('04_Property_Economics'!$C$5:$C$404,MATCH($A61,'04_Property_Economics'!$AY$5:$AY$404,0)),""))</f>
        <v>411 Vienna St</v>
      </c>
      <c r="D61" s="24">
        <f t="array" ref="D61">IF($A61="","",IFERROR(INDEX('04_Property_Economics'!$H$5:$H$404,MATCH($A61,'04_Property_Economics'!$AY$5:$AY$404,0)),""))</f>
        <v>1100000</v>
      </c>
      <c r="E61" s="25">
        <f t="array" ref="E61">IF($A61="","",IFERROR(INDEX('04_Property_Economics'!$I$5:$I$404,MATCH($A61,'04_Property_Economics'!$AY$5:$AY$404,0)),""))</f>
        <v>2</v>
      </c>
      <c r="F61" s="25">
        <f t="array" ref="F61">IF($A61="","",IFERROR(INDEX('04_Property_Economics'!$J$5:$J$404,MATCH($A61,'04_Property_Economics'!$AY$5:$AY$404,0)),""))</f>
        <v>2</v>
      </c>
      <c r="G61" s="26">
        <f t="array" ref="G61">IF($A61="","",IFERROR(INDEX('04_Property_Economics'!$AC$5:$AC$404,MATCH($A61,'04_Property_Economics'!$AY$5:$AY$404,0)),""))</f>
        <v>0</v>
      </c>
      <c r="H61" s="24">
        <f t="array" ref="H61">IF($A61="","",IFERROR(INDEX('04_Property_Economics'!$AD$5:$AD$404,MATCH($A61,'04_Property_Economics'!$AY$5:$AY$404,0)),""))</f>
        <v>4275</v>
      </c>
      <c r="I61" s="24">
        <f t="array" ref="I61">IF($A61="","",IFERROR(INDEX('04_Property_Economics'!$AH$5:$AH$404,MATCH($A61,'04_Property_Economics'!$AY$5:$AY$404,0)),""))</f>
        <v>-7320.972222</v>
      </c>
      <c r="J61" s="24">
        <f t="array" ref="J61">IF($A61="","",IFERROR(INDEX('04_Property_Economics'!$AI$5:$AI$404,MATCH($A61,'04_Property_Economics'!$AY$5:$AY$404,0)),""))</f>
        <v>-4265.416667</v>
      </c>
      <c r="K61" s="24">
        <f t="array" ref="K61">IF($A61="","",IFERROR(INDEX('04_Property_Economics'!$AJ$5:$AJ$404,MATCH($A61,'04_Property_Economics'!$AY$5:$AY$404,0)),""))</f>
        <v>1234.583333</v>
      </c>
      <c r="L61" s="24">
        <f t="array" ref="L61">IF($A61="","",IFERROR(INDEX('04_Property_Economics'!$AF$5:$AF$404,MATCH($A61,'04_Property_Economics'!$AY$5:$AY$404,0)),""))</f>
        <v>213.75</v>
      </c>
      <c r="M61" s="24">
        <f t="array" ref="M61">IF($A61="","",IFERROR(INDEX('04_Property_Economics'!$U$5:$U$404,MATCH($A61,'04_Property_Economics'!$AY$5:$AY$404,0)),""))</f>
        <v>3055.555556</v>
      </c>
      <c r="N61" s="24">
        <f t="array" ref="N61">IF($A61="","",IFERROR(INDEX('04_Property_Economics'!$W$5:$W$404,MATCH($A61,'04_Property_Economics'!$AY$5:$AY$404,0)),""))</f>
        <v>5500</v>
      </c>
      <c r="O61" s="24">
        <f t="shared" si="2"/>
        <v>8555.555556</v>
      </c>
      <c r="P61" s="24">
        <f t="array" ref="P61">IF($A61="","",IFERROR(INDEX('04_Property_Economics'!$S$5:$S$404,MATCH($A61,'04_Property_Economics'!$AY$5:$AY$404,0)),""))</f>
        <v>1100000</v>
      </c>
      <c r="Q61" s="24">
        <f t="array" ref="Q61">IF($A61="","",IFERROR(INDEX('04_Property_Economics'!$AQ$5:$AQ$404,MATCH($A61,'04_Property_Economics'!$AY$5:$AY$404,0)),""))</f>
        <v>3960000</v>
      </c>
      <c r="R61" s="27">
        <f t="array" ref="R61">IF($A61="","",IFERROR(INDEX('04_Property_Economics'!$AR$5:$AR$404,MATCH($A61,'04_Property_Economics'!$AY$5:$AY$404,0)),""))</f>
        <v>4.6</v>
      </c>
      <c r="S61" s="2" t="str">
        <f t="array" ref="S61">IF($A61="","",IFERROR(INDEX('04_Property_Economics'!$AS$5:$AS$404,MATCH($A61,'04_Property_Economics'!$AY$5:$AY$404,0)),""))</f>
        <v>NO</v>
      </c>
      <c r="T61" s="28" t="str">
        <f t="array" ref="T61">IF($A61="","",IFERROR(INDEX('04_Property_Economics'!$AZ$5:$AZ$404,MATCH($A61,'04_Property_Economics'!$AY$5:$AY$404,0)),""))</f>
        <v>https://www.redfin.com/AA/home/1760096</v>
      </c>
    </row>
    <row r="62" ht="15.75" customHeight="1">
      <c r="A62" s="2">
        <f t="shared" si="1"/>
        <v>49</v>
      </c>
      <c r="B62" s="2" t="str">
        <f t="array" ref="B62">IF($A62="","",IFERROR(INDEX('04_Property_Economics'!$B$5:$B$404,MATCH($A62,'04_Property_Economics'!$AY$5:$AY$404,0)),""))</f>
        <v>SF-055</v>
      </c>
      <c r="C62" s="2" t="str">
        <f t="array" ref="C62">IF($A62="","",IFERROR(INDEX('04_Property_Economics'!$C$5:$C$404,MATCH($A62,'04_Property_Economics'!$AY$5:$AY$404,0)),""))</f>
        <v>1231 Silver Ave</v>
      </c>
      <c r="D62" s="24">
        <f t="array" ref="D62">IF($A62="","",IFERROR(INDEX('04_Property_Economics'!$H$5:$H$404,MATCH($A62,'04_Property_Economics'!$AY$5:$AY$404,0)),""))</f>
        <v>717000</v>
      </c>
      <c r="E62" s="25">
        <f t="array" ref="E62">IF($A62="","",IFERROR(INDEX('04_Property_Economics'!$I$5:$I$404,MATCH($A62,'04_Property_Economics'!$AY$5:$AY$404,0)),""))</f>
        <v>1</v>
      </c>
      <c r="F62" s="25">
        <f t="array" ref="F62">IF($A62="","",IFERROR(INDEX('04_Property_Economics'!$J$5:$J$404,MATCH($A62,'04_Property_Economics'!$AY$5:$AY$404,0)),""))</f>
        <v>3</v>
      </c>
      <c r="G62" s="26">
        <f t="array" ref="G62">IF($A62="","",IFERROR(INDEX('04_Property_Economics'!$AC$5:$AC$404,MATCH($A62,'04_Property_Economics'!$AY$5:$AY$404,0)),""))</f>
        <v>0</v>
      </c>
      <c r="H62" s="24">
        <f t="array" ref="H62">IF($A62="","",IFERROR(INDEX('04_Property_Economics'!$AD$5:$AD$404,MATCH($A62,'04_Property_Economics'!$AY$5:$AY$404,0)),""))</f>
        <v>7837.5</v>
      </c>
      <c r="I62" s="24">
        <f t="array" ref="I62">IF($A62="","",IFERROR(INDEX('04_Property_Economics'!$AH$5:$AH$404,MATCH($A62,'04_Property_Economics'!$AY$5:$AY$404,0)),""))</f>
        <v>-33.54166667</v>
      </c>
      <c r="J62" s="24">
        <f t="array" ref="J62">IF($A62="","",IFERROR(INDEX('04_Property_Economics'!$AI$5:$AI$404,MATCH($A62,'04_Property_Economics'!$AY$5:$AY$404,0)),""))</f>
        <v>1958.125</v>
      </c>
      <c r="K62" s="24">
        <f t="array" ref="K62">IF($A62="","",IFERROR(INDEX('04_Property_Economics'!$AJ$5:$AJ$404,MATCH($A62,'04_Property_Economics'!$AY$5:$AY$404,0)),""))</f>
        <v>5543.125</v>
      </c>
      <c r="L62" s="24">
        <f t="array" ref="L62">IF($A62="","",IFERROR(INDEX('04_Property_Economics'!$AF$5:$AF$404,MATCH($A62,'04_Property_Economics'!$AY$5:$AY$404,0)),""))</f>
        <v>391.875</v>
      </c>
      <c r="M62" s="24">
        <f t="array" ref="M62">IF($A62="","",IFERROR(INDEX('04_Property_Economics'!$U$5:$U$404,MATCH($A62,'04_Property_Economics'!$AY$5:$AY$404,0)),""))</f>
        <v>1991.666667</v>
      </c>
      <c r="N62" s="24">
        <f t="array" ref="N62">IF($A62="","",IFERROR(INDEX('04_Property_Economics'!$W$5:$W$404,MATCH($A62,'04_Property_Economics'!$AY$5:$AY$404,0)),""))</f>
        <v>3585</v>
      </c>
      <c r="O62" s="24">
        <f t="shared" si="2"/>
        <v>5576.666667</v>
      </c>
      <c r="P62" s="24">
        <f t="array" ref="P62">IF($A62="","",IFERROR(INDEX('04_Property_Economics'!$S$5:$S$404,MATCH($A62,'04_Property_Economics'!$AY$5:$AY$404,0)),""))</f>
        <v>717000</v>
      </c>
      <c r="Q62" s="24">
        <f t="array" ref="Q62">IF($A62="","",IFERROR(INDEX('04_Property_Economics'!$AQ$5:$AQ$404,MATCH($A62,'04_Property_Economics'!$AY$5:$AY$404,0)),""))</f>
        <v>2581200</v>
      </c>
      <c r="R62" s="27">
        <f t="array" ref="R62">IF($A62="","",IFERROR(INDEX('04_Property_Economics'!$AR$5:$AR$404,MATCH($A62,'04_Property_Economics'!$AY$5:$AY$404,0)),""))</f>
        <v>4.6</v>
      </c>
      <c r="S62" s="2" t="str">
        <f t="array" ref="S62">IF($A62="","",IFERROR(INDEX('04_Property_Economics'!$AS$5:$AS$404,MATCH($A62,'04_Property_Economics'!$AY$5:$AY$404,0)),""))</f>
        <v>NO</v>
      </c>
      <c r="T62" s="28" t="str">
        <f t="array" ref="T62">IF($A62="","",IFERROR(INDEX('04_Property_Economics'!$AZ$5:$AZ$404,MATCH($A62,'04_Property_Economics'!$AY$5:$AY$404,0)),""))</f>
        <v>https://www.redfin.com/AA/home/1981453</v>
      </c>
    </row>
    <row r="63" ht="15.75" customHeight="1">
      <c r="A63" s="2">
        <f t="shared" si="1"/>
        <v>50</v>
      </c>
      <c r="B63" s="2" t="str">
        <f t="array" ref="B63">IF($A63="","",IFERROR(INDEX('04_Property_Economics'!$B$5:$B$404,MATCH($A63,'04_Property_Economics'!$AY$5:$AY$404,0)),""))</f>
        <v>SF-056</v>
      </c>
      <c r="C63" s="2" t="str">
        <f t="array" ref="C63">IF($A63="","",IFERROR(INDEX('04_Property_Economics'!$C$5:$C$404,MATCH($A63,'04_Property_Economics'!$AY$5:$AY$404,0)),""))</f>
        <v>900 Minnesota St #116</v>
      </c>
      <c r="D63" s="24">
        <f t="array" ref="D63">IF($A63="","",IFERROR(INDEX('04_Property_Economics'!$H$5:$H$404,MATCH($A63,'04_Property_Economics'!$AY$5:$AY$404,0)),""))</f>
        <v>1600000</v>
      </c>
      <c r="E63" s="25">
        <f t="array" ref="E63">IF($A63="","",IFERROR(INDEX('04_Property_Economics'!$I$5:$I$404,MATCH($A63,'04_Property_Economics'!$AY$5:$AY$404,0)),""))</f>
        <v>1</v>
      </c>
      <c r="F63" s="25">
        <f t="array" ref="F63">IF($A63="","",IFERROR(INDEX('04_Property_Economics'!$J$5:$J$404,MATCH($A63,'04_Property_Economics'!$AY$5:$AY$404,0)),""))</f>
        <v>2</v>
      </c>
      <c r="G63" s="26">
        <f t="array" ref="G63">IF($A63="","",IFERROR(INDEX('04_Property_Economics'!$AC$5:$AC$404,MATCH($A63,'04_Property_Economics'!$AY$5:$AY$404,0)),""))</f>
        <v>0</v>
      </c>
      <c r="H63" s="24">
        <f t="array" ref="H63">IF($A63="","",IFERROR(INDEX('04_Property_Economics'!$AD$5:$AD$404,MATCH($A63,'04_Property_Economics'!$AY$5:$AY$404,0)),""))</f>
        <v>5225</v>
      </c>
      <c r="I63" s="24">
        <f t="array" ref="I63">IF($A63="","",IFERROR(INDEX('04_Property_Economics'!$AH$5:$AH$404,MATCH($A63,'04_Property_Economics'!$AY$5:$AY$404,0)),""))</f>
        <v>-10119.02778</v>
      </c>
      <c r="J63" s="24">
        <f t="array" ref="J63">IF($A63="","",IFERROR(INDEX('04_Property_Economics'!$AI$5:$AI$404,MATCH($A63,'04_Property_Economics'!$AY$5:$AY$404,0)),""))</f>
        <v>-5674.583333</v>
      </c>
      <c r="K63" s="24">
        <f t="array" ref="K63">IF($A63="","",IFERROR(INDEX('04_Property_Economics'!$AJ$5:$AJ$404,MATCH($A63,'04_Property_Economics'!$AY$5:$AY$404,0)),""))</f>
        <v>2325.416667</v>
      </c>
      <c r="L63" s="24">
        <f t="array" ref="L63">IF($A63="","",IFERROR(INDEX('04_Property_Economics'!$AF$5:$AF$404,MATCH($A63,'04_Property_Economics'!$AY$5:$AY$404,0)),""))</f>
        <v>261.25</v>
      </c>
      <c r="M63" s="24">
        <f t="array" ref="M63">IF($A63="","",IFERROR(INDEX('04_Property_Economics'!$U$5:$U$404,MATCH($A63,'04_Property_Economics'!$AY$5:$AY$404,0)),""))</f>
        <v>4444.444444</v>
      </c>
      <c r="N63" s="24">
        <f t="array" ref="N63">IF($A63="","",IFERROR(INDEX('04_Property_Economics'!$W$5:$W$404,MATCH($A63,'04_Property_Economics'!$AY$5:$AY$404,0)),""))</f>
        <v>8000</v>
      </c>
      <c r="O63" s="24">
        <f t="shared" si="2"/>
        <v>12444.44444</v>
      </c>
      <c r="P63" s="24">
        <f t="array" ref="P63">IF($A63="","",IFERROR(INDEX('04_Property_Economics'!$S$5:$S$404,MATCH($A63,'04_Property_Economics'!$AY$5:$AY$404,0)),""))</f>
        <v>1600000</v>
      </c>
      <c r="Q63" s="24">
        <f t="array" ref="Q63">IF($A63="","",IFERROR(INDEX('04_Property_Economics'!$AQ$5:$AQ$404,MATCH($A63,'04_Property_Economics'!$AY$5:$AY$404,0)),""))</f>
        <v>5760000</v>
      </c>
      <c r="R63" s="27">
        <f t="array" ref="R63">IF($A63="","",IFERROR(INDEX('04_Property_Economics'!$AR$5:$AR$404,MATCH($A63,'04_Property_Economics'!$AY$5:$AY$404,0)),""))</f>
        <v>4.6</v>
      </c>
      <c r="S63" s="2" t="str">
        <f t="array" ref="S63">IF($A63="","",IFERROR(INDEX('04_Property_Economics'!$AS$5:$AS$404,MATCH($A63,'04_Property_Economics'!$AY$5:$AY$404,0)),""))</f>
        <v>NO</v>
      </c>
      <c r="T63" s="28" t="str">
        <f t="array" ref="T63">IF($A63="","",IFERROR(INDEX('04_Property_Economics'!$AZ$5:$AZ$404,MATCH($A63,'04_Property_Economics'!$AY$5:$AY$404,0)),""))</f>
        <v>https://www.redfin.com/AA/home/40142817</v>
      </c>
    </row>
    <row r="64" ht="15.75" customHeight="1">
      <c r="A64" s="2">
        <f t="shared" si="1"/>
        <v>51</v>
      </c>
      <c r="B64" s="2" t="str">
        <f t="array" ref="B64">IF($A64="","",IFERROR(INDEX('04_Property_Economics'!$B$5:$B$404,MATCH($A64,'04_Property_Economics'!$AY$5:$AY$404,0)),""))</f>
        <v>SF-057</v>
      </c>
      <c r="C64" s="2" t="str">
        <f t="array" ref="C64">IF($A64="","",IFERROR(INDEX('04_Property_Economics'!$C$5:$C$404,MATCH($A64,'04_Property_Economics'!$AY$5:$AY$404,0)),""))</f>
        <v>3121-3125 Castro St</v>
      </c>
      <c r="D64" s="24">
        <f t="array" ref="D64">IF($A64="","",IFERROR(INDEX('04_Property_Economics'!$H$5:$H$404,MATCH($A64,'04_Property_Economics'!$AY$5:$AY$404,0)),""))</f>
        <v>1850000</v>
      </c>
      <c r="E64" s="25">
        <f t="array" ref="E64">IF($A64="","",IFERROR(INDEX('04_Property_Economics'!$I$5:$I$404,MATCH($A64,'04_Property_Economics'!$AY$5:$AY$404,0)),""))</f>
        <v>3</v>
      </c>
      <c r="F64" s="25">
        <f t="array" ref="F64">IF($A64="","",IFERROR(INDEX('04_Property_Economics'!$J$5:$J$404,MATCH($A64,'04_Property_Economics'!$AY$5:$AY$404,0)),""))</f>
        <v>6</v>
      </c>
      <c r="G64" s="26">
        <f t="array" ref="G64">IF($A64="","",IFERROR(INDEX('04_Property_Economics'!$AC$5:$AC$404,MATCH($A64,'04_Property_Economics'!$AY$5:$AY$404,0)),""))</f>
        <v>0</v>
      </c>
      <c r="H64" s="24">
        <f t="array" ref="H64">IF($A64="","",IFERROR(INDEX('04_Property_Economics'!$AD$5:$AD$404,MATCH($A64,'04_Property_Economics'!$AY$5:$AY$404,0)),""))</f>
        <v>14820</v>
      </c>
      <c r="I64" s="24">
        <f t="array" ref="I64">IF($A64="","",IFERROR(INDEX('04_Property_Economics'!$AH$5:$AH$404,MATCH($A64,'04_Property_Economics'!$AY$5:$AY$404,0)),""))</f>
        <v>-4366.555556</v>
      </c>
      <c r="J64" s="24">
        <f t="array" ref="J64">IF($A64="","",IFERROR(INDEX('04_Property_Economics'!$AI$5:$AI$404,MATCH($A64,'04_Property_Economics'!$AY$5:$AY$404,0)),""))</f>
        <v>772.3333333</v>
      </c>
      <c r="K64" s="24">
        <f t="array" ref="K64">IF($A64="","",IFERROR(INDEX('04_Property_Economics'!$AJ$5:$AJ$404,MATCH($A64,'04_Property_Economics'!$AY$5:$AY$404,0)),""))</f>
        <v>10022.33333</v>
      </c>
      <c r="L64" s="24">
        <f t="array" ref="L64">IF($A64="","",IFERROR(INDEX('04_Property_Economics'!$AF$5:$AF$404,MATCH($A64,'04_Property_Economics'!$AY$5:$AY$404,0)),""))</f>
        <v>741</v>
      </c>
      <c r="M64" s="24">
        <f t="array" ref="M64">IF($A64="","",IFERROR(INDEX('04_Property_Economics'!$U$5:$U$404,MATCH($A64,'04_Property_Economics'!$AY$5:$AY$404,0)),""))</f>
        <v>5138.888889</v>
      </c>
      <c r="N64" s="24">
        <f t="array" ref="N64">IF($A64="","",IFERROR(INDEX('04_Property_Economics'!$W$5:$W$404,MATCH($A64,'04_Property_Economics'!$AY$5:$AY$404,0)),""))</f>
        <v>9250</v>
      </c>
      <c r="O64" s="24">
        <f t="shared" si="2"/>
        <v>14388.88889</v>
      </c>
      <c r="P64" s="24">
        <f t="array" ref="P64">IF($A64="","",IFERROR(INDEX('04_Property_Economics'!$S$5:$S$404,MATCH($A64,'04_Property_Economics'!$AY$5:$AY$404,0)),""))</f>
        <v>1850000</v>
      </c>
      <c r="Q64" s="24">
        <f t="array" ref="Q64">IF($A64="","",IFERROR(INDEX('04_Property_Economics'!$AQ$5:$AQ$404,MATCH($A64,'04_Property_Economics'!$AY$5:$AY$404,0)),""))</f>
        <v>6660000</v>
      </c>
      <c r="R64" s="27">
        <f t="array" ref="R64">IF($A64="","",IFERROR(INDEX('04_Property_Economics'!$AR$5:$AR$404,MATCH($A64,'04_Property_Economics'!$AY$5:$AY$404,0)),""))</f>
        <v>4.6</v>
      </c>
      <c r="S64" s="2" t="str">
        <f t="array" ref="S64">IF($A64="","",IFERROR(INDEX('04_Property_Economics'!$AS$5:$AS$404,MATCH($A64,'04_Property_Economics'!$AY$5:$AY$404,0)),""))</f>
        <v>NO</v>
      </c>
      <c r="T64" s="28" t="str">
        <f t="array" ref="T64">IF($A64="","",IFERROR(INDEX('04_Property_Economics'!$AZ$5:$AZ$404,MATCH($A64,'04_Property_Economics'!$AY$5:$AY$404,0)),""))</f>
        <v>https://www.redfin.com/AA/home/201982510</v>
      </c>
    </row>
    <row r="65" ht="15.75" customHeight="1">
      <c r="A65" s="2">
        <f t="shared" si="1"/>
        <v>52</v>
      </c>
      <c r="B65" s="2" t="str">
        <f t="array" ref="B65">IF($A65="","",IFERROR(INDEX('04_Property_Economics'!$B$5:$B$404,MATCH($A65,'04_Property_Economics'!$AY$5:$AY$404,0)),""))</f>
        <v>SF-058</v>
      </c>
      <c r="C65" s="2" t="str">
        <f t="array" ref="C65">IF($A65="","",IFERROR(INDEX('04_Property_Economics'!$C$5:$C$404,MATCH($A65,'04_Property_Economics'!$AY$5:$AY$404,0)),""))</f>
        <v>555 Fulton St #505</v>
      </c>
      <c r="D65" s="24">
        <f t="array" ref="D65">IF($A65="","",IFERROR(INDEX('04_Property_Economics'!$H$5:$H$404,MATCH($A65,'04_Property_Economics'!$AY$5:$AY$404,0)),""))</f>
        <v>620000</v>
      </c>
      <c r="E65" s="25">
        <f t="array" ref="E65">IF($A65="","",IFERROR(INDEX('04_Property_Economics'!$I$5:$I$404,MATCH($A65,'04_Property_Economics'!$AY$5:$AY$404,0)),""))</f>
        <v>1</v>
      </c>
      <c r="F65" s="25">
        <f t="array" ref="F65">IF($A65="","",IFERROR(INDEX('04_Property_Economics'!$J$5:$J$404,MATCH($A65,'04_Property_Economics'!$AY$5:$AY$404,0)),""))</f>
        <v>1</v>
      </c>
      <c r="G65" s="26">
        <f t="array" ref="G65">IF($A65="","",IFERROR(INDEX('04_Property_Economics'!$AC$5:$AC$404,MATCH($A65,'04_Property_Economics'!$AY$5:$AY$404,0)),""))</f>
        <v>0</v>
      </c>
      <c r="H65" s="24">
        <f t="array" ref="H65">IF($A65="","",IFERROR(INDEX('04_Property_Economics'!$AD$5:$AD$404,MATCH($A65,'04_Property_Economics'!$AY$5:$AY$404,0)),""))</f>
        <v>2612.5</v>
      </c>
      <c r="I65" s="24">
        <f t="array" ref="I65">IF($A65="","",IFERROR(INDEX('04_Property_Economics'!$AH$5:$AH$404,MATCH($A65,'04_Property_Economics'!$AY$5:$AY$404,0)),""))</f>
        <v>-4162.013889</v>
      </c>
      <c r="J65" s="24">
        <f t="array" ref="J65">IF($A65="","",IFERROR(INDEX('04_Property_Economics'!$AI$5:$AI$404,MATCH($A65,'04_Property_Economics'!$AY$5:$AY$404,0)),""))</f>
        <v>-2439.791667</v>
      </c>
      <c r="K65" s="24">
        <f t="array" ref="K65">IF($A65="","",IFERROR(INDEX('04_Property_Economics'!$AJ$5:$AJ$404,MATCH($A65,'04_Property_Economics'!$AY$5:$AY$404,0)),""))</f>
        <v>660.2083333</v>
      </c>
      <c r="L65" s="24">
        <f t="array" ref="L65">IF($A65="","",IFERROR(INDEX('04_Property_Economics'!$AF$5:$AF$404,MATCH($A65,'04_Property_Economics'!$AY$5:$AY$404,0)),""))</f>
        <v>130.625</v>
      </c>
      <c r="M65" s="24">
        <f t="array" ref="M65">IF($A65="","",IFERROR(INDEX('04_Property_Economics'!$U$5:$U$404,MATCH($A65,'04_Property_Economics'!$AY$5:$AY$404,0)),""))</f>
        <v>1722.222222</v>
      </c>
      <c r="N65" s="24">
        <f t="array" ref="N65">IF($A65="","",IFERROR(INDEX('04_Property_Economics'!$W$5:$W$404,MATCH($A65,'04_Property_Economics'!$AY$5:$AY$404,0)),""))</f>
        <v>3100</v>
      </c>
      <c r="O65" s="24">
        <f t="shared" si="2"/>
        <v>4822.222222</v>
      </c>
      <c r="P65" s="24">
        <f t="array" ref="P65">IF($A65="","",IFERROR(INDEX('04_Property_Economics'!$S$5:$S$404,MATCH($A65,'04_Property_Economics'!$AY$5:$AY$404,0)),""))</f>
        <v>620000</v>
      </c>
      <c r="Q65" s="24">
        <f t="array" ref="Q65">IF($A65="","",IFERROR(INDEX('04_Property_Economics'!$AQ$5:$AQ$404,MATCH($A65,'04_Property_Economics'!$AY$5:$AY$404,0)),""))</f>
        <v>2232000</v>
      </c>
      <c r="R65" s="27">
        <f t="array" ref="R65">IF($A65="","",IFERROR(INDEX('04_Property_Economics'!$AR$5:$AR$404,MATCH($A65,'04_Property_Economics'!$AY$5:$AY$404,0)),""))</f>
        <v>4.6</v>
      </c>
      <c r="S65" s="2" t="str">
        <f t="array" ref="S65">IF($A65="","",IFERROR(INDEX('04_Property_Economics'!$AS$5:$AS$404,MATCH($A65,'04_Property_Economics'!$AY$5:$AY$404,0)),""))</f>
        <v>NO</v>
      </c>
      <c r="T65" s="28" t="str">
        <f t="array" ref="T65">IF($A65="","",IFERROR(INDEX('04_Property_Economics'!$AZ$5:$AZ$404,MATCH($A65,'04_Property_Economics'!$AY$5:$AY$404,0)),""))</f>
        <v>https://www.redfin.com/AA/home/173331368</v>
      </c>
    </row>
    <row r="66" ht="15.75" customHeight="1">
      <c r="A66" s="2">
        <f t="shared" si="1"/>
        <v>53</v>
      </c>
      <c r="B66" s="2" t="str">
        <f t="array" ref="B66">IF($A66="","",IFERROR(INDEX('04_Property_Economics'!$B$5:$B$404,MATCH($A66,'04_Property_Economics'!$AY$5:$AY$404,0)),""))</f>
        <v>SF-059</v>
      </c>
      <c r="C66" s="2" t="str">
        <f t="array" ref="C66">IF($A66="","",IFERROR(INDEX('04_Property_Economics'!$C$5:$C$404,MATCH($A66,'04_Property_Economics'!$AY$5:$AY$404,0)),""))</f>
        <v>2398 30th Ave</v>
      </c>
      <c r="D66" s="24">
        <f t="array" ref="D66">IF($A66="","",IFERROR(INDEX('04_Property_Economics'!$H$5:$H$404,MATCH($A66,'04_Property_Economics'!$AY$5:$AY$404,0)),""))</f>
        <v>2200000</v>
      </c>
      <c r="E66" s="25">
        <f t="array" ref="E66">IF($A66="","",IFERROR(INDEX('04_Property_Economics'!$I$5:$I$404,MATCH($A66,'04_Property_Economics'!$AY$5:$AY$404,0)),""))</f>
        <v>4</v>
      </c>
      <c r="F66" s="25">
        <f t="array" ref="F66">IF($A66="","",IFERROR(INDEX('04_Property_Economics'!$J$5:$J$404,MATCH($A66,'04_Property_Economics'!$AY$5:$AY$404,0)),""))</f>
        <v>4</v>
      </c>
      <c r="G66" s="26">
        <f t="array" ref="G66">IF($A66="","",IFERROR(INDEX('04_Property_Economics'!$AC$5:$AC$404,MATCH($A66,'04_Property_Economics'!$AY$5:$AY$404,0)),""))</f>
        <v>0</v>
      </c>
      <c r="H66" s="24">
        <f t="array" ref="H66">IF($A66="","",IFERROR(INDEX('04_Property_Economics'!$AD$5:$AD$404,MATCH($A66,'04_Property_Economics'!$AY$5:$AY$404,0)),""))</f>
        <v>10450</v>
      </c>
      <c r="I66" s="24">
        <f t="array" ref="I66">IF($A66="","",IFERROR(INDEX('04_Property_Economics'!$AH$5:$AH$404,MATCH($A66,'04_Property_Economics'!$AY$5:$AY$404,0)),""))</f>
        <v>-12136.94444</v>
      </c>
      <c r="J66" s="24">
        <f t="array" ref="J66">IF($A66="","",IFERROR(INDEX('04_Property_Economics'!$AI$5:$AI$404,MATCH($A66,'04_Property_Economics'!$AY$5:$AY$404,0)),""))</f>
        <v>-6025.833333</v>
      </c>
      <c r="K66" s="24">
        <f t="array" ref="K66">IF($A66="","",IFERROR(INDEX('04_Property_Economics'!$AJ$5:$AJ$404,MATCH($A66,'04_Property_Economics'!$AY$5:$AY$404,0)),""))</f>
        <v>4974.166667</v>
      </c>
      <c r="L66" s="24">
        <f t="array" ref="L66">IF($A66="","",IFERROR(INDEX('04_Property_Economics'!$AF$5:$AF$404,MATCH($A66,'04_Property_Economics'!$AY$5:$AY$404,0)),""))</f>
        <v>522.5</v>
      </c>
      <c r="M66" s="24">
        <f t="array" ref="M66">IF($A66="","",IFERROR(INDEX('04_Property_Economics'!$U$5:$U$404,MATCH($A66,'04_Property_Economics'!$AY$5:$AY$404,0)),""))</f>
        <v>6111.111111</v>
      </c>
      <c r="N66" s="24">
        <f t="array" ref="N66">IF($A66="","",IFERROR(INDEX('04_Property_Economics'!$W$5:$W$404,MATCH($A66,'04_Property_Economics'!$AY$5:$AY$404,0)),""))</f>
        <v>11000</v>
      </c>
      <c r="O66" s="24">
        <f t="shared" si="2"/>
        <v>17111.11111</v>
      </c>
      <c r="P66" s="24">
        <f t="array" ref="P66">IF($A66="","",IFERROR(INDEX('04_Property_Economics'!$S$5:$S$404,MATCH($A66,'04_Property_Economics'!$AY$5:$AY$404,0)),""))</f>
        <v>2200000</v>
      </c>
      <c r="Q66" s="24">
        <f t="array" ref="Q66">IF($A66="","",IFERROR(INDEX('04_Property_Economics'!$AQ$5:$AQ$404,MATCH($A66,'04_Property_Economics'!$AY$5:$AY$404,0)),""))</f>
        <v>7920000</v>
      </c>
      <c r="R66" s="27">
        <f t="array" ref="R66">IF($A66="","",IFERROR(INDEX('04_Property_Economics'!$AR$5:$AR$404,MATCH($A66,'04_Property_Economics'!$AY$5:$AY$404,0)),""))</f>
        <v>4.6</v>
      </c>
      <c r="S66" s="2" t="str">
        <f t="array" ref="S66">IF($A66="","",IFERROR(INDEX('04_Property_Economics'!$AS$5:$AS$404,MATCH($A66,'04_Property_Economics'!$AY$5:$AY$404,0)),""))</f>
        <v>NO</v>
      </c>
      <c r="T66" s="28" t="str">
        <f t="array" ref="T66">IF($A66="","",IFERROR(INDEX('04_Property_Economics'!$AZ$5:$AZ$404,MATCH($A66,'04_Property_Economics'!$AY$5:$AY$404,0)),""))</f>
        <v>https://www.redfin.com/AA/home/59321266</v>
      </c>
    </row>
    <row r="67" ht="15.75" customHeight="1">
      <c r="A67" s="2">
        <f t="shared" si="1"/>
        <v>54</v>
      </c>
      <c r="B67" s="2" t="str">
        <f t="array" ref="B67">IF($A67="","",IFERROR(INDEX('04_Property_Economics'!$B$5:$B$404,MATCH($A67,'04_Property_Economics'!$AY$5:$AY$404,0)),""))</f>
        <v>SF-060</v>
      </c>
      <c r="C67" s="2" t="str">
        <f t="array" ref="C67">IF($A67="","",IFERROR(INDEX('04_Property_Economics'!$C$5:$C$404,MATCH($A67,'04_Property_Economics'!$AY$5:$AY$404,0)),""))</f>
        <v>1515 15th St #401</v>
      </c>
      <c r="D67" s="24">
        <f t="array" ref="D67">IF($A67="","",IFERROR(INDEX('04_Property_Economics'!$H$5:$H$404,MATCH($A67,'04_Property_Economics'!$AY$5:$AY$404,0)),""))</f>
        <v>344926</v>
      </c>
      <c r="E67" s="25">
        <f t="array" ref="E67">IF($A67="","",IFERROR(INDEX('04_Property_Economics'!$I$5:$I$404,MATCH($A67,'04_Property_Economics'!$AY$5:$AY$404,0)),""))</f>
        <v>1</v>
      </c>
      <c r="F67" s="25">
        <f t="array" ref="F67">IF($A67="","",IFERROR(INDEX('04_Property_Economics'!$J$5:$J$404,MATCH($A67,'04_Property_Economics'!$AY$5:$AY$404,0)),""))</f>
        <v>1</v>
      </c>
      <c r="G67" s="26">
        <f t="array" ref="G67">IF($A67="","",IFERROR(INDEX('04_Property_Economics'!$AC$5:$AC$404,MATCH($A67,'04_Property_Economics'!$AY$5:$AY$404,0)),""))</f>
        <v>0</v>
      </c>
      <c r="H67" s="24">
        <f t="array" ref="H67">IF($A67="","",IFERROR(INDEX('04_Property_Economics'!$AD$5:$AD$404,MATCH($A67,'04_Property_Economics'!$AY$5:$AY$404,0)),""))</f>
        <v>2850</v>
      </c>
      <c r="I67" s="24">
        <f t="array" ref="I67">IF($A67="","",IFERROR(INDEX('04_Property_Economics'!$AH$5:$AH$404,MATCH($A67,'04_Property_Economics'!$AY$5:$AY$404,0)),""))</f>
        <v>-1567.696111</v>
      </c>
      <c r="J67" s="24">
        <f t="array" ref="J67">IF($A67="","",IFERROR(INDEX('04_Property_Economics'!$AI$5:$AI$404,MATCH($A67,'04_Property_Economics'!$AY$5:$AY$404,0)),""))</f>
        <v>-609.5683333</v>
      </c>
      <c r="K67" s="24">
        <f t="array" ref="K67">IF($A67="","",IFERROR(INDEX('04_Property_Economics'!$AJ$5:$AJ$404,MATCH($A67,'04_Property_Economics'!$AY$5:$AY$404,0)),""))</f>
        <v>1115.061667</v>
      </c>
      <c r="L67" s="24">
        <f t="array" ref="L67">IF($A67="","",IFERROR(INDEX('04_Property_Economics'!$AF$5:$AF$404,MATCH($A67,'04_Property_Economics'!$AY$5:$AY$404,0)),""))</f>
        <v>142.5</v>
      </c>
      <c r="M67" s="24">
        <f t="array" ref="M67">IF($A67="","",IFERROR(INDEX('04_Property_Economics'!$U$5:$U$404,MATCH($A67,'04_Property_Economics'!$AY$5:$AY$404,0)),""))</f>
        <v>958.1277778</v>
      </c>
      <c r="N67" s="24">
        <f t="array" ref="N67">IF($A67="","",IFERROR(INDEX('04_Property_Economics'!$W$5:$W$404,MATCH($A67,'04_Property_Economics'!$AY$5:$AY$404,0)),""))</f>
        <v>1724.63</v>
      </c>
      <c r="O67" s="24">
        <f t="shared" si="2"/>
        <v>2682.757778</v>
      </c>
      <c r="P67" s="24">
        <f t="array" ref="P67">IF($A67="","",IFERROR(INDEX('04_Property_Economics'!$S$5:$S$404,MATCH($A67,'04_Property_Economics'!$AY$5:$AY$404,0)),""))</f>
        <v>344926</v>
      </c>
      <c r="Q67" s="24">
        <f t="array" ref="Q67">IF($A67="","",IFERROR(INDEX('04_Property_Economics'!$AQ$5:$AQ$404,MATCH($A67,'04_Property_Economics'!$AY$5:$AY$404,0)),""))</f>
        <v>1241733.6</v>
      </c>
      <c r="R67" s="27">
        <f t="array" ref="R67">IF($A67="","",IFERROR(INDEX('04_Property_Economics'!$AR$5:$AR$404,MATCH($A67,'04_Property_Economics'!$AY$5:$AY$404,0)),""))</f>
        <v>4.6</v>
      </c>
      <c r="S67" s="2" t="str">
        <f t="array" ref="S67">IF($A67="","",IFERROR(INDEX('04_Property_Economics'!$AS$5:$AS$404,MATCH($A67,'04_Property_Economics'!$AY$5:$AY$404,0)),""))</f>
        <v>NO</v>
      </c>
      <c r="T67" s="28" t="str">
        <f t="array" ref="T67">IF($A67="","",IFERROR(INDEX('04_Property_Economics'!$AZ$5:$AZ$404,MATCH($A67,'04_Property_Economics'!$AY$5:$AY$404,0)),""))</f>
        <v>https://www.redfin.com/AA/home/110052010</v>
      </c>
    </row>
    <row r="68" ht="15.75" customHeight="1">
      <c r="A68" s="2">
        <f t="shared" si="1"/>
        <v>55</v>
      </c>
      <c r="B68" s="2" t="str">
        <f t="array" ref="B68">IF($A68="","",IFERROR(INDEX('04_Property_Economics'!$B$5:$B$404,MATCH($A68,'04_Property_Economics'!$AY$5:$AY$404,0)),""))</f>
        <v>SF-061</v>
      </c>
      <c r="C68" s="2" t="str">
        <f t="array" ref="C68">IF($A68="","",IFERROR(INDEX('04_Property_Economics'!$C$5:$C$404,MATCH($A68,'04_Property_Economics'!$AY$5:$AY$404,0)),""))</f>
        <v>1339-1341 York St</v>
      </c>
      <c r="D68" s="24">
        <f t="array" ref="D68">IF($A68="","",IFERROR(INDEX('04_Property_Economics'!$H$5:$H$404,MATCH($A68,'04_Property_Economics'!$AY$5:$AY$404,0)),""))</f>
        <v>1288888</v>
      </c>
      <c r="E68" s="25">
        <f t="array" ref="E68">IF($A68="","",IFERROR(INDEX('04_Property_Economics'!$I$5:$I$404,MATCH($A68,'04_Property_Economics'!$AY$5:$AY$404,0)),""))</f>
        <v>4</v>
      </c>
      <c r="F68" s="25">
        <f t="array" ref="F68">IF($A68="","",IFERROR(INDEX('04_Property_Economics'!$J$5:$J$404,MATCH($A68,'04_Property_Economics'!$AY$5:$AY$404,0)),""))</f>
        <v>4</v>
      </c>
      <c r="G68" s="26">
        <f t="array" ref="G68">IF($A68="","",IFERROR(INDEX('04_Property_Economics'!$AC$5:$AC$404,MATCH($A68,'04_Property_Economics'!$AY$5:$AY$404,0)),""))</f>
        <v>0</v>
      </c>
      <c r="H68" s="24">
        <f t="array" ref="H68">IF($A68="","",IFERROR(INDEX('04_Property_Economics'!$AD$5:$AD$404,MATCH($A68,'04_Property_Economics'!$AY$5:$AY$404,0)),""))</f>
        <v>10830</v>
      </c>
      <c r="I68" s="24">
        <f t="array" ref="I68">IF($A68="","",IFERROR(INDEX('04_Property_Economics'!$AH$5:$AH$404,MATCH($A68,'04_Property_Economics'!$AY$5:$AY$404,0)),""))</f>
        <v>-3930.257778</v>
      </c>
      <c r="J68" s="24">
        <f t="array" ref="J68">IF($A68="","",IFERROR(INDEX('04_Property_Economics'!$AI$5:$AI$404,MATCH($A68,'04_Property_Economics'!$AY$5:$AY$404,0)),""))</f>
        <v>-350.0133333</v>
      </c>
      <c r="K68" s="24">
        <f t="array" ref="K68">IF($A68="","",IFERROR(INDEX('04_Property_Economics'!$AJ$5:$AJ$404,MATCH($A68,'04_Property_Economics'!$AY$5:$AY$404,0)),""))</f>
        <v>6094.426667</v>
      </c>
      <c r="L68" s="24">
        <f t="array" ref="L68">IF($A68="","",IFERROR(INDEX('04_Property_Economics'!$AF$5:$AF$404,MATCH($A68,'04_Property_Economics'!$AY$5:$AY$404,0)),""))</f>
        <v>541.5</v>
      </c>
      <c r="M68" s="24">
        <f t="array" ref="M68">IF($A68="","",IFERROR(INDEX('04_Property_Economics'!$U$5:$U$404,MATCH($A68,'04_Property_Economics'!$AY$5:$AY$404,0)),""))</f>
        <v>3580.244444</v>
      </c>
      <c r="N68" s="24">
        <f t="array" ref="N68">IF($A68="","",IFERROR(INDEX('04_Property_Economics'!$W$5:$W$404,MATCH($A68,'04_Property_Economics'!$AY$5:$AY$404,0)),""))</f>
        <v>6444.44</v>
      </c>
      <c r="O68" s="24">
        <f t="shared" si="2"/>
        <v>10024.68444</v>
      </c>
      <c r="P68" s="24">
        <f t="array" ref="P68">IF($A68="","",IFERROR(INDEX('04_Property_Economics'!$S$5:$S$404,MATCH($A68,'04_Property_Economics'!$AY$5:$AY$404,0)),""))</f>
        <v>1288888</v>
      </c>
      <c r="Q68" s="24">
        <f t="array" ref="Q68">IF($A68="","",IFERROR(INDEX('04_Property_Economics'!$AQ$5:$AQ$404,MATCH($A68,'04_Property_Economics'!$AY$5:$AY$404,0)),""))</f>
        <v>4639996.8</v>
      </c>
      <c r="R68" s="27">
        <f t="array" ref="R68">IF($A68="","",IFERROR(INDEX('04_Property_Economics'!$AR$5:$AR$404,MATCH($A68,'04_Property_Economics'!$AY$5:$AY$404,0)),""))</f>
        <v>4.6</v>
      </c>
      <c r="S68" s="2" t="str">
        <f t="array" ref="S68">IF($A68="","",IFERROR(INDEX('04_Property_Economics'!$AS$5:$AS$404,MATCH($A68,'04_Property_Economics'!$AY$5:$AY$404,0)),""))</f>
        <v>NO</v>
      </c>
      <c r="T68" s="28" t="str">
        <f t="array" ref="T68">IF($A68="","",IFERROR(INDEX('04_Property_Economics'!$AZ$5:$AZ$404,MATCH($A68,'04_Property_Economics'!$AY$5:$AY$404,0)),""))</f>
        <v>https://www.redfin.com/AA/home/199575177</v>
      </c>
    </row>
    <row r="69" ht="15.75" customHeight="1">
      <c r="A69" s="2">
        <f t="shared" si="1"/>
        <v>56</v>
      </c>
      <c r="B69" s="2" t="str">
        <f t="array" ref="B69">IF($A69="","",IFERROR(INDEX('04_Property_Economics'!$B$5:$B$404,MATCH($A69,'04_Property_Economics'!$AY$5:$AY$404,0)),""))</f>
        <v>SF-062</v>
      </c>
      <c r="C69" s="2" t="str">
        <f t="array" ref="C69">IF($A69="","",IFERROR(INDEX('04_Property_Economics'!$C$5:$C$404,MATCH($A69,'04_Property_Economics'!$AY$5:$AY$404,0)),""))</f>
        <v>2109 22nd St</v>
      </c>
      <c r="D69" s="24">
        <f t="array" ref="D69">IF($A69="","",IFERROR(INDEX('04_Property_Economics'!$H$5:$H$404,MATCH($A69,'04_Property_Economics'!$AY$5:$AY$404,0)),""))</f>
        <v>850000</v>
      </c>
      <c r="E69" s="25">
        <f t="array" ref="E69">IF($A69="","",IFERROR(INDEX('04_Property_Economics'!$I$5:$I$404,MATCH($A69,'04_Property_Economics'!$AY$5:$AY$404,0)),""))</f>
        <v>2</v>
      </c>
      <c r="F69" s="25">
        <f t="array" ref="F69">IF($A69="","",IFERROR(INDEX('04_Property_Economics'!$J$5:$J$404,MATCH($A69,'04_Property_Economics'!$AY$5:$AY$404,0)),""))</f>
        <v>2</v>
      </c>
      <c r="G69" s="26">
        <f t="array" ref="G69">IF($A69="","",IFERROR(INDEX('04_Property_Economics'!$AC$5:$AC$404,MATCH($A69,'04_Property_Economics'!$AY$5:$AY$404,0)),""))</f>
        <v>0</v>
      </c>
      <c r="H69" s="24">
        <f t="array" ref="H69">IF($A69="","",IFERROR(INDEX('04_Property_Economics'!$AD$5:$AD$404,MATCH($A69,'04_Property_Economics'!$AY$5:$AY$404,0)),""))</f>
        <v>5225</v>
      </c>
      <c r="I69" s="24">
        <f t="array" ref="I69">IF($A69="","",IFERROR(INDEX('04_Property_Economics'!$AH$5:$AH$404,MATCH($A69,'04_Property_Economics'!$AY$5:$AY$404,0)),""))</f>
        <v>-4265.694444</v>
      </c>
      <c r="J69" s="24">
        <f t="array" ref="J69">IF($A69="","",IFERROR(INDEX('04_Property_Economics'!$AI$5:$AI$404,MATCH($A69,'04_Property_Economics'!$AY$5:$AY$404,0)),""))</f>
        <v>-1904.583333</v>
      </c>
      <c r="K69" s="24">
        <f t="array" ref="K69">IF($A69="","",IFERROR(INDEX('04_Property_Economics'!$AJ$5:$AJ$404,MATCH($A69,'04_Property_Economics'!$AY$5:$AY$404,0)),""))</f>
        <v>2345.416667</v>
      </c>
      <c r="L69" s="24">
        <f t="array" ref="L69">IF($A69="","",IFERROR(INDEX('04_Property_Economics'!$AF$5:$AF$404,MATCH($A69,'04_Property_Economics'!$AY$5:$AY$404,0)),""))</f>
        <v>261.25</v>
      </c>
      <c r="M69" s="24">
        <f t="array" ref="M69">IF($A69="","",IFERROR(INDEX('04_Property_Economics'!$U$5:$U$404,MATCH($A69,'04_Property_Economics'!$AY$5:$AY$404,0)),""))</f>
        <v>2361.111111</v>
      </c>
      <c r="N69" s="24">
        <f t="array" ref="N69">IF($A69="","",IFERROR(INDEX('04_Property_Economics'!$W$5:$W$404,MATCH($A69,'04_Property_Economics'!$AY$5:$AY$404,0)),""))</f>
        <v>4250</v>
      </c>
      <c r="O69" s="24">
        <f t="shared" si="2"/>
        <v>6611.111111</v>
      </c>
      <c r="P69" s="24">
        <f t="array" ref="P69">IF($A69="","",IFERROR(INDEX('04_Property_Economics'!$S$5:$S$404,MATCH($A69,'04_Property_Economics'!$AY$5:$AY$404,0)),""))</f>
        <v>850000</v>
      </c>
      <c r="Q69" s="24">
        <f t="array" ref="Q69">IF($A69="","",IFERROR(INDEX('04_Property_Economics'!$AQ$5:$AQ$404,MATCH($A69,'04_Property_Economics'!$AY$5:$AY$404,0)),""))</f>
        <v>3060000</v>
      </c>
      <c r="R69" s="27">
        <f t="array" ref="R69">IF($A69="","",IFERROR(INDEX('04_Property_Economics'!$AR$5:$AR$404,MATCH($A69,'04_Property_Economics'!$AY$5:$AY$404,0)),""))</f>
        <v>4.6</v>
      </c>
      <c r="S69" s="2" t="str">
        <f t="array" ref="S69">IF($A69="","",IFERROR(INDEX('04_Property_Economics'!$AS$5:$AS$404,MATCH($A69,'04_Property_Economics'!$AY$5:$AY$404,0)),""))</f>
        <v>NO</v>
      </c>
      <c r="T69" s="28" t="str">
        <f t="array" ref="T69">IF($A69="","",IFERROR(INDEX('04_Property_Economics'!$AZ$5:$AZ$404,MATCH($A69,'04_Property_Economics'!$AY$5:$AY$404,0)),""))</f>
        <v>https://www.redfin.com/AA/home/1944589</v>
      </c>
    </row>
    <row r="70" ht="15.75" customHeight="1">
      <c r="A70" s="2">
        <f t="shared" si="1"/>
        <v>57</v>
      </c>
      <c r="B70" s="2" t="str">
        <f t="array" ref="B70">IF($A70="","",IFERROR(INDEX('04_Property_Economics'!$B$5:$B$404,MATCH($A70,'04_Property_Economics'!$AY$5:$AY$404,0)),""))</f>
        <v>SF-063</v>
      </c>
      <c r="C70" s="2" t="str">
        <f t="array" ref="C70">IF($A70="","",IFERROR(INDEX('04_Property_Economics'!$C$5:$C$404,MATCH($A70,'04_Property_Economics'!$AY$5:$AY$404,0)),""))</f>
        <v>900 Bush St #109</v>
      </c>
      <c r="D70" s="24">
        <f t="array" ref="D70">IF($A70="","",IFERROR(INDEX('04_Property_Economics'!$H$5:$H$404,MATCH($A70,'04_Property_Economics'!$AY$5:$AY$404,0)),""))</f>
        <v>398000</v>
      </c>
      <c r="E70" s="25">
        <f t="array" ref="E70">IF($A70="","",IFERROR(INDEX('04_Property_Economics'!$I$5:$I$404,MATCH($A70,'04_Property_Economics'!$AY$5:$AY$404,0)),""))</f>
        <v>1</v>
      </c>
      <c r="F70" s="25">
        <f t="array" ref="F70">IF($A70="","",IFERROR(INDEX('04_Property_Economics'!$J$5:$J$404,MATCH($A70,'04_Property_Economics'!$AY$5:$AY$404,0)),""))</f>
        <v>1</v>
      </c>
      <c r="G70" s="26">
        <f t="array" ref="G70">IF($A70="","",IFERROR(INDEX('04_Property_Economics'!$AC$5:$AC$404,MATCH($A70,'04_Property_Economics'!$AY$5:$AY$404,0)),""))</f>
        <v>0</v>
      </c>
      <c r="H70" s="24">
        <f t="array" ref="H70">IF($A70="","",IFERROR(INDEX('04_Property_Economics'!$AD$5:$AD$404,MATCH($A70,'04_Property_Economics'!$AY$5:$AY$404,0)),""))</f>
        <v>3040</v>
      </c>
      <c r="I70" s="24">
        <f t="array" ref="I70">IF($A70="","",IFERROR(INDEX('04_Property_Economics'!$AH$5:$AH$404,MATCH($A70,'04_Property_Economics'!$AY$5:$AY$404,0)),""))</f>
        <v>-1844.222222</v>
      </c>
      <c r="J70" s="24">
        <f t="array" ref="J70">IF($A70="","",IFERROR(INDEX('04_Property_Economics'!$AI$5:$AI$404,MATCH($A70,'04_Property_Economics'!$AY$5:$AY$404,0)),""))</f>
        <v>-738.6666667</v>
      </c>
      <c r="K70" s="24">
        <f t="array" ref="K70">IF($A70="","",IFERROR(INDEX('04_Property_Economics'!$AJ$5:$AJ$404,MATCH($A70,'04_Property_Economics'!$AY$5:$AY$404,0)),""))</f>
        <v>1251.333333</v>
      </c>
      <c r="L70" s="24">
        <f t="array" ref="L70">IF($A70="","",IFERROR(INDEX('04_Property_Economics'!$AF$5:$AF$404,MATCH($A70,'04_Property_Economics'!$AY$5:$AY$404,0)),""))</f>
        <v>152</v>
      </c>
      <c r="M70" s="24">
        <f t="array" ref="M70">IF($A70="","",IFERROR(INDEX('04_Property_Economics'!$U$5:$U$404,MATCH($A70,'04_Property_Economics'!$AY$5:$AY$404,0)),""))</f>
        <v>1105.555556</v>
      </c>
      <c r="N70" s="24">
        <f t="array" ref="N70">IF($A70="","",IFERROR(INDEX('04_Property_Economics'!$W$5:$W$404,MATCH($A70,'04_Property_Economics'!$AY$5:$AY$404,0)),""))</f>
        <v>1990</v>
      </c>
      <c r="O70" s="24">
        <f t="shared" si="2"/>
        <v>3095.555556</v>
      </c>
      <c r="P70" s="24">
        <f t="array" ref="P70">IF($A70="","",IFERROR(INDEX('04_Property_Economics'!$S$5:$S$404,MATCH($A70,'04_Property_Economics'!$AY$5:$AY$404,0)),""))</f>
        <v>398000</v>
      </c>
      <c r="Q70" s="24">
        <f t="array" ref="Q70">IF($A70="","",IFERROR(INDEX('04_Property_Economics'!$AQ$5:$AQ$404,MATCH($A70,'04_Property_Economics'!$AY$5:$AY$404,0)),""))</f>
        <v>1432800</v>
      </c>
      <c r="R70" s="27">
        <f t="array" ref="R70">IF($A70="","",IFERROR(INDEX('04_Property_Economics'!$AR$5:$AR$404,MATCH($A70,'04_Property_Economics'!$AY$5:$AY$404,0)),""))</f>
        <v>4.6</v>
      </c>
      <c r="S70" s="2" t="str">
        <f t="array" ref="S70">IF($A70="","",IFERROR(INDEX('04_Property_Economics'!$AS$5:$AS$404,MATCH($A70,'04_Property_Economics'!$AY$5:$AY$404,0)),""))</f>
        <v>NO</v>
      </c>
      <c r="T70" s="28" t="str">
        <f t="array" ref="T70">IF($A70="","",IFERROR(INDEX('04_Property_Economics'!$AZ$5:$AZ$404,MATCH($A70,'04_Property_Economics'!$AY$5:$AY$404,0)),""))</f>
        <v>https://www.redfin.com/AA/home/102814025</v>
      </c>
    </row>
    <row r="71" ht="15.75" customHeight="1">
      <c r="A71" s="2">
        <f t="shared" si="1"/>
        <v>58</v>
      </c>
      <c r="B71" s="2" t="str">
        <f t="array" ref="B71">IF($A71="","",IFERROR(INDEX('04_Property_Economics'!$B$5:$B$404,MATCH($A71,'04_Property_Economics'!$AY$5:$AY$404,0)),""))</f>
        <v>SF-064</v>
      </c>
      <c r="C71" s="2" t="str">
        <f t="array" ref="C71">IF($A71="","",IFERROR(INDEX('04_Property_Economics'!$C$5:$C$404,MATCH($A71,'04_Property_Economics'!$AY$5:$AY$404,0)),""))</f>
        <v>1925 Gough St #42</v>
      </c>
      <c r="D71" s="24">
        <f t="array" ref="D71">IF($A71="","",IFERROR(INDEX('04_Property_Economics'!$H$5:$H$404,MATCH($A71,'04_Property_Economics'!$AY$5:$AY$404,0)),""))</f>
        <v>5300000</v>
      </c>
      <c r="E71" s="25">
        <f t="array" ref="E71">IF($A71="","",IFERROR(INDEX('04_Property_Economics'!$I$5:$I$404,MATCH($A71,'04_Property_Economics'!$AY$5:$AY$404,0)),""))</f>
        <v>1</v>
      </c>
      <c r="F71" s="25">
        <f t="array" ref="F71">IF($A71="","",IFERROR(INDEX('04_Property_Economics'!$J$5:$J$404,MATCH($A71,'04_Property_Economics'!$AY$5:$AY$404,0)),""))</f>
        <v>5</v>
      </c>
      <c r="G71" s="26">
        <f t="array" ref="G71">IF($A71="","",IFERROR(INDEX('04_Property_Economics'!$AC$5:$AC$404,MATCH($A71,'04_Property_Economics'!$AY$5:$AY$404,0)),""))</f>
        <v>0</v>
      </c>
      <c r="H71" s="24">
        <f t="array" ref="H71">IF($A71="","",IFERROR(INDEX('04_Property_Economics'!$AD$5:$AD$404,MATCH($A71,'04_Property_Economics'!$AY$5:$AY$404,0)),""))</f>
        <v>15200</v>
      </c>
      <c r="I71" s="24">
        <f t="array" ref="I71">IF($A71="","",IFERROR(INDEX('04_Property_Economics'!$AH$5:$AH$404,MATCH($A71,'04_Property_Economics'!$AY$5:$AY$404,0)),""))</f>
        <v>-32503.88889</v>
      </c>
      <c r="J71" s="24">
        <f t="array" ref="J71">IF($A71="","",IFERROR(INDEX('04_Property_Economics'!$AI$5:$AI$404,MATCH($A71,'04_Property_Economics'!$AY$5:$AY$404,0)),""))</f>
        <v>-17781.66667</v>
      </c>
      <c r="K71" s="24">
        <f t="array" ref="K71">IF($A71="","",IFERROR(INDEX('04_Property_Economics'!$AJ$5:$AJ$404,MATCH($A71,'04_Property_Economics'!$AY$5:$AY$404,0)),""))</f>
        <v>8718.333333</v>
      </c>
      <c r="L71" s="24">
        <f t="array" ref="L71">IF($A71="","",IFERROR(INDEX('04_Property_Economics'!$AF$5:$AF$404,MATCH($A71,'04_Property_Economics'!$AY$5:$AY$404,0)),""))</f>
        <v>760</v>
      </c>
      <c r="M71" s="24">
        <f t="array" ref="M71">IF($A71="","",IFERROR(INDEX('04_Property_Economics'!$U$5:$U$404,MATCH($A71,'04_Property_Economics'!$AY$5:$AY$404,0)),""))</f>
        <v>14722.22222</v>
      </c>
      <c r="N71" s="24">
        <f t="array" ref="N71">IF($A71="","",IFERROR(INDEX('04_Property_Economics'!$W$5:$W$404,MATCH($A71,'04_Property_Economics'!$AY$5:$AY$404,0)),""))</f>
        <v>26500</v>
      </c>
      <c r="O71" s="24">
        <f t="shared" si="2"/>
        <v>41222.22222</v>
      </c>
      <c r="P71" s="24">
        <f t="array" ref="P71">IF($A71="","",IFERROR(INDEX('04_Property_Economics'!$S$5:$S$404,MATCH($A71,'04_Property_Economics'!$AY$5:$AY$404,0)),""))</f>
        <v>5300000</v>
      </c>
      <c r="Q71" s="24">
        <f t="array" ref="Q71">IF($A71="","",IFERROR(INDEX('04_Property_Economics'!$AQ$5:$AQ$404,MATCH($A71,'04_Property_Economics'!$AY$5:$AY$404,0)),""))</f>
        <v>19080000</v>
      </c>
      <c r="R71" s="27">
        <f t="array" ref="R71">IF($A71="","",IFERROR(INDEX('04_Property_Economics'!$AR$5:$AR$404,MATCH($A71,'04_Property_Economics'!$AY$5:$AY$404,0)),""))</f>
        <v>4.6</v>
      </c>
      <c r="S71" s="2" t="str">
        <f t="array" ref="S71">IF($A71="","",IFERROR(INDEX('04_Property_Economics'!$AS$5:$AS$404,MATCH($A71,'04_Property_Economics'!$AY$5:$AY$404,0)),""))</f>
        <v>NO</v>
      </c>
      <c r="T71" s="28" t="str">
        <f t="array" ref="T71">IF($A71="","",IFERROR(INDEX('04_Property_Economics'!$AZ$5:$AZ$404,MATCH($A71,'04_Property_Economics'!$AY$5:$AY$404,0)),""))</f>
        <v>https://www.redfin.com/AA/home/12400278</v>
      </c>
    </row>
    <row r="72" ht="15.75" customHeight="1">
      <c r="A72" s="2">
        <f t="shared" si="1"/>
        <v>59</v>
      </c>
      <c r="B72" s="2" t="str">
        <f t="array" ref="B72">IF($A72="","",IFERROR(INDEX('04_Property_Economics'!$B$5:$B$404,MATCH($A72,'04_Property_Economics'!$AY$5:$AY$404,0)),""))</f>
        <v>SF-065</v>
      </c>
      <c r="C72" s="2" t="str">
        <f t="array" ref="C72">IF($A72="","",IFERROR(INDEX('04_Property_Economics'!$C$5:$C$404,MATCH($A72,'04_Property_Economics'!$AY$5:$AY$404,0)),""))</f>
        <v>333 Main St Unit 4G</v>
      </c>
      <c r="D72" s="24">
        <f t="array" ref="D72">IF($A72="","",IFERROR(INDEX('04_Property_Economics'!$H$5:$H$404,MATCH($A72,'04_Property_Economics'!$AY$5:$AY$404,0)),""))</f>
        <v>949000</v>
      </c>
      <c r="E72" s="25">
        <f t="array" ref="E72">IF($A72="","",IFERROR(INDEX('04_Property_Economics'!$I$5:$I$404,MATCH($A72,'04_Property_Economics'!$AY$5:$AY$404,0)),""))</f>
        <v>1</v>
      </c>
      <c r="F72" s="25">
        <f t="array" ref="F72">IF($A72="","",IFERROR(INDEX('04_Property_Economics'!$J$5:$J$404,MATCH($A72,'04_Property_Economics'!$AY$5:$AY$404,0)),""))</f>
        <v>1</v>
      </c>
      <c r="G72" s="26">
        <f t="array" ref="G72">IF($A72="","",IFERROR(INDEX('04_Property_Economics'!$AC$5:$AC$404,MATCH($A72,'04_Property_Economics'!$AY$5:$AY$404,0)),""))</f>
        <v>0</v>
      </c>
      <c r="H72" s="24">
        <f t="array" ref="H72">IF($A72="","",IFERROR(INDEX('04_Property_Economics'!$AD$5:$AD$404,MATCH($A72,'04_Property_Economics'!$AY$5:$AY$404,0)),""))</f>
        <v>2612.5</v>
      </c>
      <c r="I72" s="24">
        <f t="array" ref="I72">IF($A72="","",IFERROR(INDEX('04_Property_Economics'!$AH$5:$AH$404,MATCH($A72,'04_Property_Economics'!$AY$5:$AY$404,0)),""))</f>
        <v>-6995.069444</v>
      </c>
      <c r="J72" s="24">
        <f t="array" ref="J72">IF($A72="","",IFERROR(INDEX('04_Property_Economics'!$AI$5:$AI$404,MATCH($A72,'04_Property_Economics'!$AY$5:$AY$404,0)),""))</f>
        <v>-4358.958333</v>
      </c>
      <c r="K72" s="24">
        <f t="array" ref="K72">IF($A72="","",IFERROR(INDEX('04_Property_Economics'!$AJ$5:$AJ$404,MATCH($A72,'04_Property_Economics'!$AY$5:$AY$404,0)),""))</f>
        <v>386.0416667</v>
      </c>
      <c r="L72" s="24">
        <f t="array" ref="L72">IF($A72="","",IFERROR(INDEX('04_Property_Economics'!$AF$5:$AF$404,MATCH($A72,'04_Property_Economics'!$AY$5:$AY$404,0)),""))</f>
        <v>130.625</v>
      </c>
      <c r="M72" s="24">
        <f t="array" ref="M72">IF($A72="","",IFERROR(INDEX('04_Property_Economics'!$U$5:$U$404,MATCH($A72,'04_Property_Economics'!$AY$5:$AY$404,0)),""))</f>
        <v>2636.111111</v>
      </c>
      <c r="N72" s="24">
        <f t="array" ref="N72">IF($A72="","",IFERROR(INDEX('04_Property_Economics'!$W$5:$W$404,MATCH($A72,'04_Property_Economics'!$AY$5:$AY$404,0)),""))</f>
        <v>4745</v>
      </c>
      <c r="O72" s="24">
        <f t="shared" si="2"/>
        <v>7381.111111</v>
      </c>
      <c r="P72" s="24">
        <f t="array" ref="P72">IF($A72="","",IFERROR(INDEX('04_Property_Economics'!$S$5:$S$404,MATCH($A72,'04_Property_Economics'!$AY$5:$AY$404,0)),""))</f>
        <v>949000</v>
      </c>
      <c r="Q72" s="24">
        <f t="array" ref="Q72">IF($A72="","",IFERROR(INDEX('04_Property_Economics'!$AQ$5:$AQ$404,MATCH($A72,'04_Property_Economics'!$AY$5:$AY$404,0)),""))</f>
        <v>3416400</v>
      </c>
      <c r="R72" s="27">
        <f t="array" ref="R72">IF($A72="","",IFERROR(INDEX('04_Property_Economics'!$AR$5:$AR$404,MATCH($A72,'04_Property_Economics'!$AY$5:$AY$404,0)),""))</f>
        <v>4.6</v>
      </c>
      <c r="S72" s="2" t="str">
        <f t="array" ref="S72">IF($A72="","",IFERROR(INDEX('04_Property_Economics'!$AS$5:$AS$404,MATCH($A72,'04_Property_Economics'!$AY$5:$AY$404,0)),""))</f>
        <v>NO</v>
      </c>
      <c r="T72" s="28" t="str">
        <f t="array" ref="T72">IF($A72="","",IFERROR(INDEX('04_Property_Economics'!$AZ$5:$AZ$404,MATCH($A72,'04_Property_Economics'!$AY$5:$AY$404,0)),""))</f>
        <v>https://www.redfin.com/AA/home/21967143</v>
      </c>
    </row>
    <row r="73" ht="15.75" customHeight="1">
      <c r="A73" s="2">
        <f t="shared" si="1"/>
        <v>60</v>
      </c>
      <c r="B73" s="2" t="str">
        <f t="array" ref="B73">IF($A73="","",IFERROR(INDEX('04_Property_Economics'!$B$5:$B$404,MATCH($A73,'04_Property_Economics'!$AY$5:$AY$404,0)),""))</f>
        <v>SF-066</v>
      </c>
      <c r="C73" s="2" t="str">
        <f t="array" ref="C73">IF($A73="","",IFERROR(INDEX('04_Property_Economics'!$C$5:$C$404,MATCH($A73,'04_Property_Economics'!$AY$5:$AY$404,0)),""))</f>
        <v>263 Friedell St</v>
      </c>
      <c r="D73" s="24">
        <f t="array" ref="D73">IF($A73="","",IFERROR(INDEX('04_Property_Economics'!$H$5:$H$404,MATCH($A73,'04_Property_Economics'!$AY$5:$AY$404,0)),""))</f>
        <v>428441</v>
      </c>
      <c r="E73" s="25">
        <f t="array" ref="E73">IF($A73="","",IFERROR(INDEX('04_Property_Economics'!$I$5:$I$404,MATCH($A73,'04_Property_Economics'!$AY$5:$AY$404,0)),""))</f>
        <v>1</v>
      </c>
      <c r="F73" s="25">
        <f t="array" ref="F73">IF($A73="","",IFERROR(INDEX('04_Property_Economics'!$J$5:$J$404,MATCH($A73,'04_Property_Economics'!$AY$5:$AY$404,0)),""))</f>
        <v>3</v>
      </c>
      <c r="G73" s="26">
        <f t="array" ref="G73">IF($A73="","",IFERROR(INDEX('04_Property_Economics'!$AC$5:$AC$404,MATCH($A73,'04_Property_Economics'!$AY$5:$AY$404,0)),""))</f>
        <v>0.122029581</v>
      </c>
      <c r="H73" s="24">
        <f t="array" ref="H73">IF($A73="","",IFERROR(INDEX('04_Property_Economics'!$AD$5:$AD$404,MATCH($A73,'04_Property_Economics'!$AY$5:$AY$404,0)),""))</f>
        <v>5379.763743</v>
      </c>
      <c r="I73" s="24">
        <f t="array" ref="I73">IF($A73="","",IFERROR(INDEX('04_Property_Economics'!$AH$5:$AH$404,MATCH($A73,'04_Property_Economics'!$AY$5:$AY$404,0)),""))</f>
        <v>116.4225</v>
      </c>
      <c r="J73" s="24">
        <f t="array" ref="J73">IF($A73="","",IFERROR(INDEX('04_Property_Economics'!$AI$5:$AI$404,MATCH($A73,'04_Property_Economics'!$AY$5:$AY$404,0)),""))</f>
        <v>1306.536389</v>
      </c>
      <c r="K73" s="24">
        <f t="array" ref="K73">IF($A73="","",IFERROR(INDEX('04_Property_Economics'!$AJ$5:$AJ$404,MATCH($A73,'04_Property_Economics'!$AY$5:$AY$404,0)),""))</f>
        <v>3448.741389</v>
      </c>
      <c r="L73" s="24">
        <f t="array" ref="L73">IF($A73="","",IFERROR(INDEX('04_Property_Economics'!$AF$5:$AF$404,MATCH($A73,'04_Property_Economics'!$AY$5:$AY$404,0)),""))</f>
        <v>268.9881871</v>
      </c>
      <c r="M73" s="24">
        <f t="array" ref="M73">IF($A73="","",IFERROR(INDEX('04_Property_Economics'!$U$5:$U$404,MATCH($A73,'04_Property_Economics'!$AY$5:$AY$404,0)),""))</f>
        <v>1190.113889</v>
      </c>
      <c r="N73" s="24">
        <f t="array" ref="N73">IF($A73="","",IFERROR(INDEX('04_Property_Economics'!$W$5:$W$404,MATCH($A73,'04_Property_Economics'!$AY$5:$AY$404,0)),""))</f>
        <v>2142.205</v>
      </c>
      <c r="O73" s="24">
        <f t="shared" si="2"/>
        <v>3332.318889</v>
      </c>
      <c r="P73" s="24">
        <f t="array" ref="P73">IF($A73="","",IFERROR(INDEX('04_Property_Economics'!$S$5:$S$404,MATCH($A73,'04_Property_Economics'!$AY$5:$AY$404,0)),""))</f>
        <v>428441</v>
      </c>
      <c r="Q73" s="24">
        <f t="array" ref="Q73">IF($A73="","",IFERROR(INDEX('04_Property_Economics'!$AQ$5:$AQ$404,MATCH($A73,'04_Property_Economics'!$AY$5:$AY$404,0)),""))</f>
        <v>1542387.6</v>
      </c>
      <c r="R73" s="27">
        <f t="array" ref="R73">IF($A73="","",IFERROR(INDEX('04_Property_Economics'!$AR$5:$AR$404,MATCH($A73,'04_Property_Economics'!$AY$5:$AY$404,0)),""))</f>
        <v>4.6</v>
      </c>
      <c r="S73" s="2" t="str">
        <f t="array" ref="S73">IF($A73="","",IFERROR(INDEX('04_Property_Economics'!$AS$5:$AS$404,MATCH($A73,'04_Property_Economics'!$AY$5:$AY$404,0)),""))</f>
        <v>YES</v>
      </c>
      <c r="T73" s="28" t="str">
        <f t="array" ref="T73">IF($A73="","",IFERROR(INDEX('04_Property_Economics'!$AZ$5:$AZ$404,MATCH($A73,'04_Property_Economics'!$AY$5:$AY$404,0)),""))</f>
        <v>https://www.redfin.com/AA/home/108457236</v>
      </c>
    </row>
    <row r="74" ht="15.75" customHeight="1">
      <c r="A74" s="2">
        <f t="shared" si="1"/>
        <v>61</v>
      </c>
      <c r="B74" s="2" t="str">
        <f t="array" ref="B74">IF($A74="","",IFERROR(INDEX('04_Property_Economics'!$B$5:$B$404,MATCH($A74,'04_Property_Economics'!$AY$5:$AY$404,0)),""))</f>
        <v>SF-067</v>
      </c>
      <c r="C74" s="2" t="str">
        <f t="array" ref="C74">IF($A74="","",IFERROR(INDEX('04_Property_Economics'!$C$5:$C$404,MATCH($A74,'04_Property_Economics'!$AY$5:$AY$404,0)),""))</f>
        <v>420 Harkness Ave</v>
      </c>
      <c r="D74" s="24">
        <f t="array" ref="D74">IF($A74="","",IFERROR(INDEX('04_Property_Economics'!$H$5:$H$404,MATCH($A74,'04_Property_Economics'!$AY$5:$AY$404,0)),""))</f>
        <v>908900</v>
      </c>
      <c r="E74" s="25">
        <f t="array" ref="E74">IF($A74="","",IFERROR(INDEX('04_Property_Economics'!$I$5:$I$404,MATCH($A74,'04_Property_Economics'!$AY$5:$AY$404,0)),""))</f>
        <v>1</v>
      </c>
      <c r="F74" s="25">
        <f t="array" ref="F74">IF($A74="","",IFERROR(INDEX('04_Property_Economics'!$J$5:$J$404,MATCH($A74,'04_Property_Economics'!$AY$5:$AY$404,0)),""))</f>
        <v>3</v>
      </c>
      <c r="G74" s="26">
        <f t="array" ref="G74">IF($A74="","",IFERROR(INDEX('04_Property_Economics'!$AC$5:$AC$404,MATCH($A74,'04_Property_Economics'!$AY$5:$AY$404,0)),""))</f>
        <v>0</v>
      </c>
      <c r="H74" s="24">
        <f t="array" ref="H74">IF($A74="","",IFERROR(INDEX('04_Property_Economics'!$AD$5:$AD$404,MATCH($A74,'04_Property_Economics'!$AY$5:$AY$404,0)),""))</f>
        <v>7837.5</v>
      </c>
      <c r="I74" s="24">
        <f t="array" ref="I74">IF($A74="","",IFERROR(INDEX('04_Property_Economics'!$AH$5:$AH$404,MATCH($A74,'04_Property_Economics'!$AY$5:$AY$404,0)),""))</f>
        <v>-1686.013889</v>
      </c>
      <c r="J74" s="24">
        <f t="array" ref="J74">IF($A74="","",IFERROR(INDEX('04_Property_Economics'!$AI$5:$AI$404,MATCH($A74,'04_Property_Economics'!$AY$5:$AY$404,0)),""))</f>
        <v>838.7083333</v>
      </c>
      <c r="K74" s="24">
        <f t="array" ref="K74">IF($A74="","",IFERROR(INDEX('04_Property_Economics'!$AJ$5:$AJ$404,MATCH($A74,'04_Property_Economics'!$AY$5:$AY$404,0)),""))</f>
        <v>5383.208333</v>
      </c>
      <c r="L74" s="24">
        <f t="array" ref="L74">IF($A74="","",IFERROR(INDEX('04_Property_Economics'!$AF$5:$AF$404,MATCH($A74,'04_Property_Economics'!$AY$5:$AY$404,0)),""))</f>
        <v>391.875</v>
      </c>
      <c r="M74" s="24">
        <f t="array" ref="M74">IF($A74="","",IFERROR(INDEX('04_Property_Economics'!$U$5:$U$404,MATCH($A74,'04_Property_Economics'!$AY$5:$AY$404,0)),""))</f>
        <v>2524.722222</v>
      </c>
      <c r="N74" s="24">
        <f t="array" ref="N74">IF($A74="","",IFERROR(INDEX('04_Property_Economics'!$W$5:$W$404,MATCH($A74,'04_Property_Economics'!$AY$5:$AY$404,0)),""))</f>
        <v>4544.5</v>
      </c>
      <c r="O74" s="24">
        <f t="shared" si="2"/>
        <v>7069.222222</v>
      </c>
      <c r="P74" s="24">
        <f t="array" ref="P74">IF($A74="","",IFERROR(INDEX('04_Property_Economics'!$S$5:$S$404,MATCH($A74,'04_Property_Economics'!$AY$5:$AY$404,0)),""))</f>
        <v>908900</v>
      </c>
      <c r="Q74" s="24">
        <f t="array" ref="Q74">IF($A74="","",IFERROR(INDEX('04_Property_Economics'!$AQ$5:$AQ$404,MATCH($A74,'04_Property_Economics'!$AY$5:$AY$404,0)),""))</f>
        <v>3272040</v>
      </c>
      <c r="R74" s="27">
        <f t="array" ref="R74">IF($A74="","",IFERROR(INDEX('04_Property_Economics'!$AR$5:$AR$404,MATCH($A74,'04_Property_Economics'!$AY$5:$AY$404,0)),""))</f>
        <v>4.6</v>
      </c>
      <c r="S74" s="2" t="str">
        <f t="array" ref="S74">IF($A74="","",IFERROR(INDEX('04_Property_Economics'!$AS$5:$AS$404,MATCH($A74,'04_Property_Economics'!$AY$5:$AY$404,0)),""))</f>
        <v>NO</v>
      </c>
      <c r="T74" s="28" t="str">
        <f t="array" ref="T74">IF($A74="","",IFERROR(INDEX('04_Property_Economics'!$AZ$5:$AZ$404,MATCH($A74,'04_Property_Economics'!$AY$5:$AY$404,0)),""))</f>
        <v>https://www.redfin.com/AA/home/1807740</v>
      </c>
    </row>
    <row r="75" ht="15.75" customHeight="1">
      <c r="A75" s="2">
        <f t="shared" si="1"/>
        <v>62</v>
      </c>
      <c r="B75" s="2" t="str">
        <f t="array" ref="B75">IF($A75="","",IFERROR(INDEX('04_Property_Economics'!$B$5:$B$404,MATCH($A75,'04_Property_Economics'!$AY$5:$AY$404,0)),""))</f>
        <v>SF-068</v>
      </c>
      <c r="C75" s="2" t="str">
        <f t="array" ref="C75">IF($A75="","",IFERROR(INDEX('04_Property_Economics'!$C$5:$C$404,MATCH($A75,'04_Property_Economics'!$AY$5:$AY$404,0)),""))</f>
        <v>4076-4082 24th St</v>
      </c>
      <c r="D75" s="24">
        <f t="array" ref="D75">IF($A75="","",IFERROR(INDEX('04_Property_Economics'!$H$5:$H$404,MATCH($A75,'04_Property_Economics'!$AY$5:$AY$404,0)),""))</f>
        <v>6850000</v>
      </c>
      <c r="E75" s="25">
        <f t="array" ref="E75">IF($A75="","",IFERROR(INDEX('04_Property_Economics'!$I$5:$I$404,MATCH($A75,'04_Property_Economics'!$AY$5:$AY$404,0)),""))</f>
        <v>3</v>
      </c>
      <c r="F75" s="25">
        <f t="array" ref="F75">IF($A75="","",IFERROR(INDEX('04_Property_Economics'!$J$5:$J$404,MATCH($A75,'04_Property_Economics'!$AY$5:$AY$404,0)),""))</f>
        <v>3</v>
      </c>
      <c r="G75" s="26">
        <f t="array" ref="G75">IF($A75="","",IFERROR(INDEX('04_Property_Economics'!$AC$5:$AC$404,MATCH($A75,'04_Property_Economics'!$AY$5:$AY$404,0)),""))</f>
        <v>0</v>
      </c>
      <c r="H75" s="24">
        <f t="array" ref="H75">IF($A75="","",IFERROR(INDEX('04_Property_Economics'!$AD$5:$AD$404,MATCH($A75,'04_Property_Economics'!$AY$5:$AY$404,0)),""))</f>
        <v>9120</v>
      </c>
      <c r="I75" s="24">
        <f t="array" ref="I75">IF($A75="","",IFERROR(INDEX('04_Property_Economics'!$AH$5:$AH$404,MATCH($A75,'04_Property_Economics'!$AY$5:$AY$404,0)),""))</f>
        <v>-52837.11111</v>
      </c>
      <c r="J75" s="24">
        <f t="array" ref="J75">IF($A75="","",IFERROR(INDEX('04_Property_Economics'!$AI$5:$AI$404,MATCH($A75,'04_Property_Economics'!$AY$5:$AY$404,0)),""))</f>
        <v>-33809.33333</v>
      </c>
      <c r="K75" s="24">
        <f t="array" ref="K75">IF($A75="","",IFERROR(INDEX('04_Property_Economics'!$AJ$5:$AJ$404,MATCH($A75,'04_Property_Economics'!$AY$5:$AY$404,0)),""))</f>
        <v>440.6666667</v>
      </c>
      <c r="L75" s="24">
        <f t="array" ref="L75">IF($A75="","",IFERROR(INDEX('04_Property_Economics'!$AF$5:$AF$404,MATCH($A75,'04_Property_Economics'!$AY$5:$AY$404,0)),""))</f>
        <v>456</v>
      </c>
      <c r="M75" s="24">
        <f t="array" ref="M75">IF($A75="","",IFERROR(INDEX('04_Property_Economics'!$U$5:$U$404,MATCH($A75,'04_Property_Economics'!$AY$5:$AY$404,0)),""))</f>
        <v>19027.77778</v>
      </c>
      <c r="N75" s="24">
        <f t="array" ref="N75">IF($A75="","",IFERROR(INDEX('04_Property_Economics'!$W$5:$W$404,MATCH($A75,'04_Property_Economics'!$AY$5:$AY$404,0)),""))</f>
        <v>34250</v>
      </c>
      <c r="O75" s="24">
        <f t="shared" si="2"/>
        <v>53277.77778</v>
      </c>
      <c r="P75" s="24">
        <f t="array" ref="P75">IF($A75="","",IFERROR(INDEX('04_Property_Economics'!$S$5:$S$404,MATCH($A75,'04_Property_Economics'!$AY$5:$AY$404,0)),""))</f>
        <v>6850000</v>
      </c>
      <c r="Q75" s="24">
        <f t="array" ref="Q75">IF($A75="","",IFERROR(INDEX('04_Property_Economics'!$AQ$5:$AQ$404,MATCH($A75,'04_Property_Economics'!$AY$5:$AY$404,0)),""))</f>
        <v>24660000</v>
      </c>
      <c r="R75" s="27">
        <f t="array" ref="R75">IF($A75="","",IFERROR(INDEX('04_Property_Economics'!$AR$5:$AR$404,MATCH($A75,'04_Property_Economics'!$AY$5:$AY$404,0)),""))</f>
        <v>4.6</v>
      </c>
      <c r="S75" s="2" t="str">
        <f t="array" ref="S75">IF($A75="","",IFERROR(INDEX('04_Property_Economics'!$AS$5:$AS$404,MATCH($A75,'04_Property_Economics'!$AY$5:$AY$404,0)),""))</f>
        <v>NO</v>
      </c>
      <c r="T75" s="28" t="str">
        <f t="array" ref="T75">IF($A75="","",IFERROR(INDEX('04_Property_Economics'!$AZ$5:$AZ$404,MATCH($A75,'04_Property_Economics'!$AY$5:$AY$404,0)),""))</f>
        <v>https://www.redfin.com/AA/home/199993086</v>
      </c>
    </row>
    <row r="76" ht="15.75" customHeight="1">
      <c r="A76" s="2">
        <f t="shared" si="1"/>
        <v>63</v>
      </c>
      <c r="B76" s="2" t="str">
        <f t="array" ref="B76">IF($A76="","",IFERROR(INDEX('04_Property_Economics'!$B$5:$B$404,MATCH($A76,'04_Property_Economics'!$AY$5:$AY$404,0)),""))</f>
        <v>SF-069</v>
      </c>
      <c r="C76" s="2" t="str">
        <f t="array" ref="C76">IF($A76="","",IFERROR(INDEX('04_Property_Economics'!$C$5:$C$404,MATCH($A76,'04_Property_Economics'!$AY$5:$AY$404,0)),""))</f>
        <v>231 Grafton Ave</v>
      </c>
      <c r="D76" s="24">
        <f t="array" ref="D76">IF($A76="","",IFERROR(INDEX('04_Property_Economics'!$H$5:$H$404,MATCH($A76,'04_Property_Economics'!$AY$5:$AY$404,0)),""))</f>
        <v>999950</v>
      </c>
      <c r="E76" s="25">
        <f t="array" ref="E76">IF($A76="","",IFERROR(INDEX('04_Property_Economics'!$I$5:$I$404,MATCH($A76,'04_Property_Economics'!$AY$5:$AY$404,0)),""))</f>
        <v>2</v>
      </c>
      <c r="F76" s="25">
        <f t="array" ref="F76">IF($A76="","",IFERROR(INDEX('04_Property_Economics'!$J$5:$J$404,MATCH($A76,'04_Property_Economics'!$AY$5:$AY$404,0)),""))</f>
        <v>3</v>
      </c>
      <c r="G76" s="26">
        <f t="array" ref="G76">IF($A76="","",IFERROR(INDEX('04_Property_Economics'!$AC$5:$AC$404,MATCH($A76,'04_Property_Economics'!$AY$5:$AY$404,0)),""))</f>
        <v>0</v>
      </c>
      <c r="H76" s="24">
        <f t="array" ref="H76">IF($A76="","",IFERROR(INDEX('04_Property_Economics'!$AD$5:$AD$404,MATCH($A76,'04_Property_Economics'!$AY$5:$AY$404,0)),""))</f>
        <v>6412.5</v>
      </c>
      <c r="I76" s="24">
        <f t="array" ref="I76">IF($A76="","",IFERROR(INDEX('04_Property_Economics'!$AH$5:$AH$404,MATCH($A76,'04_Property_Economics'!$AY$5:$AY$404,0)),""))</f>
        <v>-4428.805556</v>
      </c>
      <c r="J76" s="24">
        <f t="array" ref="J76">IF($A76="","",IFERROR(INDEX('04_Property_Economics'!$AI$5:$AI$404,MATCH($A76,'04_Property_Economics'!$AY$5:$AY$404,0)),""))</f>
        <v>-1651.166667</v>
      </c>
      <c r="K76" s="24">
        <f t="array" ref="K76">IF($A76="","",IFERROR(INDEX('04_Property_Economics'!$AJ$5:$AJ$404,MATCH($A76,'04_Property_Economics'!$AY$5:$AY$404,0)),""))</f>
        <v>3348.583333</v>
      </c>
      <c r="L76" s="24">
        <f t="array" ref="L76">IF($A76="","",IFERROR(INDEX('04_Property_Economics'!$AF$5:$AF$404,MATCH($A76,'04_Property_Economics'!$AY$5:$AY$404,0)),""))</f>
        <v>320.625</v>
      </c>
      <c r="M76" s="24">
        <f t="array" ref="M76">IF($A76="","",IFERROR(INDEX('04_Property_Economics'!$U$5:$U$404,MATCH($A76,'04_Property_Economics'!$AY$5:$AY$404,0)),""))</f>
        <v>2777.638889</v>
      </c>
      <c r="N76" s="24">
        <f t="array" ref="N76">IF($A76="","",IFERROR(INDEX('04_Property_Economics'!$W$5:$W$404,MATCH($A76,'04_Property_Economics'!$AY$5:$AY$404,0)),""))</f>
        <v>4999.75</v>
      </c>
      <c r="O76" s="24">
        <f t="shared" si="2"/>
        <v>7777.388889</v>
      </c>
      <c r="P76" s="24">
        <f t="array" ref="P76">IF($A76="","",IFERROR(INDEX('04_Property_Economics'!$S$5:$S$404,MATCH($A76,'04_Property_Economics'!$AY$5:$AY$404,0)),""))</f>
        <v>999950</v>
      </c>
      <c r="Q76" s="24">
        <f t="array" ref="Q76">IF($A76="","",IFERROR(INDEX('04_Property_Economics'!$AQ$5:$AQ$404,MATCH($A76,'04_Property_Economics'!$AY$5:$AY$404,0)),""))</f>
        <v>3599820</v>
      </c>
      <c r="R76" s="27">
        <f t="array" ref="R76">IF($A76="","",IFERROR(INDEX('04_Property_Economics'!$AR$5:$AR$404,MATCH($A76,'04_Property_Economics'!$AY$5:$AY$404,0)),""))</f>
        <v>4.6</v>
      </c>
      <c r="S76" s="2" t="str">
        <f t="array" ref="S76">IF($A76="","",IFERROR(INDEX('04_Property_Economics'!$AS$5:$AS$404,MATCH($A76,'04_Property_Economics'!$AY$5:$AY$404,0)),""))</f>
        <v>NO</v>
      </c>
      <c r="T76" s="28" t="str">
        <f t="array" ref="T76">IF($A76="","",IFERROR(INDEX('04_Property_Economics'!$AZ$5:$AZ$404,MATCH($A76,'04_Property_Economics'!$AY$5:$AY$404,0)),""))</f>
        <v>https://www.redfin.com/AA/home/1551837</v>
      </c>
    </row>
    <row r="77" ht="15.75" customHeight="1">
      <c r="A77" s="2">
        <f t="shared" si="1"/>
        <v>64</v>
      </c>
      <c r="B77" s="2" t="str">
        <f t="array" ref="B77">IF($A77="","",IFERROR(INDEX('04_Property_Economics'!$B$5:$B$404,MATCH($A77,'04_Property_Economics'!$AY$5:$AY$404,0)),""))</f>
        <v>SF-070</v>
      </c>
      <c r="C77" s="2" t="str">
        <f t="array" ref="C77">IF($A77="","",IFERROR(INDEX('04_Property_Economics'!$C$5:$C$404,MATCH($A77,'04_Property_Economics'!$AY$5:$AY$404,0)),""))</f>
        <v>395 6th St Unit BM3</v>
      </c>
      <c r="D77" s="24">
        <f t="array" ref="D77">IF($A77="","",IFERROR(INDEX('04_Property_Economics'!$H$5:$H$404,MATCH($A77,'04_Property_Economics'!$AY$5:$AY$404,0)),""))</f>
        <v>452139</v>
      </c>
      <c r="E77" s="25">
        <f t="array" ref="E77">IF($A77="","",IFERROR(INDEX('04_Property_Economics'!$I$5:$I$404,MATCH($A77,'04_Property_Economics'!$AY$5:$AY$404,0)),""))</f>
        <v>1</v>
      </c>
      <c r="F77" s="25">
        <f t="array" ref="F77">IF($A77="","",IFERROR(INDEX('04_Property_Economics'!$J$5:$J$404,MATCH($A77,'04_Property_Economics'!$AY$5:$AY$404,0)),""))</f>
        <v>1</v>
      </c>
      <c r="G77" s="26">
        <f t="array" ref="G77">IF($A77="","",IFERROR(INDEX('04_Property_Economics'!$AC$5:$AC$404,MATCH($A77,'04_Property_Economics'!$AY$5:$AY$404,0)),""))</f>
        <v>0</v>
      </c>
      <c r="H77" s="24">
        <f t="array" ref="H77">IF($A77="","",IFERROR(INDEX('04_Property_Economics'!$AD$5:$AD$404,MATCH($A77,'04_Property_Economics'!$AY$5:$AY$404,0)),""))</f>
        <v>2612.5</v>
      </c>
      <c r="I77" s="24">
        <f t="array" ref="I77">IF($A77="","",IFERROR(INDEX('04_Property_Economics'!$AH$5:$AH$404,MATCH($A77,'04_Property_Economics'!$AY$5:$AY$404,0)),""))</f>
        <v>-2716.544167</v>
      </c>
      <c r="J77" s="24">
        <f t="array" ref="J77">IF($A77="","",IFERROR(INDEX('04_Property_Economics'!$AI$5:$AI$404,MATCH($A77,'04_Property_Economics'!$AY$5:$AY$404,0)),""))</f>
        <v>-1460.6025</v>
      </c>
      <c r="K77" s="24">
        <f t="array" ref="K77">IF($A77="","",IFERROR(INDEX('04_Property_Economics'!$AJ$5:$AJ$404,MATCH($A77,'04_Property_Economics'!$AY$5:$AY$404,0)),""))</f>
        <v>800.0925</v>
      </c>
      <c r="L77" s="24">
        <f t="array" ref="L77">IF($A77="","",IFERROR(INDEX('04_Property_Economics'!$AF$5:$AF$404,MATCH($A77,'04_Property_Economics'!$AY$5:$AY$404,0)),""))</f>
        <v>130.625</v>
      </c>
      <c r="M77" s="24">
        <f t="array" ref="M77">IF($A77="","",IFERROR(INDEX('04_Property_Economics'!$U$5:$U$404,MATCH($A77,'04_Property_Economics'!$AY$5:$AY$404,0)),""))</f>
        <v>1255.941667</v>
      </c>
      <c r="N77" s="24">
        <f t="array" ref="N77">IF($A77="","",IFERROR(INDEX('04_Property_Economics'!$W$5:$W$404,MATCH($A77,'04_Property_Economics'!$AY$5:$AY$404,0)),""))</f>
        <v>2260.695</v>
      </c>
      <c r="O77" s="24">
        <f t="shared" si="2"/>
        <v>3516.636667</v>
      </c>
      <c r="P77" s="24">
        <f t="array" ref="P77">IF($A77="","",IFERROR(INDEX('04_Property_Economics'!$S$5:$S$404,MATCH($A77,'04_Property_Economics'!$AY$5:$AY$404,0)),""))</f>
        <v>452139</v>
      </c>
      <c r="Q77" s="24">
        <f t="array" ref="Q77">IF($A77="","",IFERROR(INDEX('04_Property_Economics'!$AQ$5:$AQ$404,MATCH($A77,'04_Property_Economics'!$AY$5:$AY$404,0)),""))</f>
        <v>1627700.4</v>
      </c>
      <c r="R77" s="27">
        <f t="array" ref="R77">IF($A77="","",IFERROR(INDEX('04_Property_Economics'!$AR$5:$AR$404,MATCH($A77,'04_Property_Economics'!$AY$5:$AY$404,0)),""))</f>
        <v>4.6</v>
      </c>
      <c r="S77" s="2" t="str">
        <f t="array" ref="S77">IF($A77="","",IFERROR(INDEX('04_Property_Economics'!$AS$5:$AS$404,MATCH($A77,'04_Property_Economics'!$AY$5:$AY$404,0)),""))</f>
        <v>NO</v>
      </c>
      <c r="T77" s="28" t="str">
        <f t="array" ref="T77">IF($A77="","",IFERROR(INDEX('04_Property_Economics'!$AZ$5:$AZ$404,MATCH($A77,'04_Property_Economics'!$AY$5:$AY$404,0)),""))</f>
        <v>https://www.redfin.com/AA/home/202156302</v>
      </c>
    </row>
    <row r="78" ht="15.75" customHeight="1">
      <c r="A78" s="2">
        <f t="shared" si="1"/>
        <v>65</v>
      </c>
      <c r="B78" s="2" t="str">
        <f t="array" ref="B78">IF($A78="","",IFERROR(INDEX('04_Property_Economics'!$B$5:$B$404,MATCH($A78,'04_Property_Economics'!$AY$5:$AY$404,0)),""))</f>
        <v>SF-071</v>
      </c>
      <c r="C78" s="2" t="str">
        <f t="array" ref="C78">IF($A78="","",IFERROR(INDEX('04_Property_Economics'!$C$5:$C$404,MATCH($A78,'04_Property_Economics'!$AY$5:$AY$404,0)),""))</f>
        <v>625 Girard St</v>
      </c>
      <c r="D78" s="24">
        <f t="array" ref="D78">IF($A78="","",IFERROR(INDEX('04_Property_Economics'!$H$5:$H$404,MATCH($A78,'04_Property_Economics'!$AY$5:$AY$404,0)),""))</f>
        <v>748000</v>
      </c>
      <c r="E78" s="25">
        <f t="array" ref="E78">IF($A78="","",IFERROR(INDEX('04_Property_Economics'!$I$5:$I$404,MATCH($A78,'04_Property_Economics'!$AY$5:$AY$404,0)),""))</f>
        <v>1</v>
      </c>
      <c r="F78" s="25">
        <f t="array" ref="F78">IF($A78="","",IFERROR(INDEX('04_Property_Economics'!$J$5:$J$404,MATCH($A78,'04_Property_Economics'!$AY$5:$AY$404,0)),""))</f>
        <v>3</v>
      </c>
      <c r="G78" s="26">
        <f t="array" ref="G78">IF($A78="","",IFERROR(INDEX('04_Property_Economics'!$AC$5:$AC$404,MATCH($A78,'04_Property_Economics'!$AY$5:$AY$404,0)),""))</f>
        <v>0</v>
      </c>
      <c r="H78" s="24">
        <f t="array" ref="H78">IF($A78="","",IFERROR(INDEX('04_Property_Economics'!$AD$5:$AD$404,MATCH($A78,'04_Property_Economics'!$AY$5:$AY$404,0)),""))</f>
        <v>7837.5</v>
      </c>
      <c r="I78" s="24">
        <f t="array" ref="I78">IF($A78="","",IFERROR(INDEX('04_Property_Economics'!$AH$5:$AH$404,MATCH($A78,'04_Property_Economics'!$AY$5:$AY$404,0)),""))</f>
        <v>-300.4861111</v>
      </c>
      <c r="J78" s="24">
        <f t="array" ref="J78">IF($A78="","",IFERROR(INDEX('04_Property_Economics'!$AI$5:$AI$404,MATCH($A78,'04_Property_Economics'!$AY$5:$AY$404,0)),""))</f>
        <v>1777.291667</v>
      </c>
      <c r="K78" s="24">
        <f t="array" ref="K78">IF($A78="","",IFERROR(INDEX('04_Property_Economics'!$AJ$5:$AJ$404,MATCH($A78,'04_Property_Economics'!$AY$5:$AY$404,0)),""))</f>
        <v>5517.291667</v>
      </c>
      <c r="L78" s="24">
        <f t="array" ref="L78">IF($A78="","",IFERROR(INDEX('04_Property_Economics'!$AF$5:$AF$404,MATCH($A78,'04_Property_Economics'!$AY$5:$AY$404,0)),""))</f>
        <v>391.875</v>
      </c>
      <c r="M78" s="24">
        <f t="array" ref="M78">IF($A78="","",IFERROR(INDEX('04_Property_Economics'!$U$5:$U$404,MATCH($A78,'04_Property_Economics'!$AY$5:$AY$404,0)),""))</f>
        <v>2077.777778</v>
      </c>
      <c r="N78" s="24">
        <f t="array" ref="N78">IF($A78="","",IFERROR(INDEX('04_Property_Economics'!$W$5:$W$404,MATCH($A78,'04_Property_Economics'!$AY$5:$AY$404,0)),""))</f>
        <v>3740</v>
      </c>
      <c r="O78" s="24">
        <f t="shared" si="2"/>
        <v>5817.777778</v>
      </c>
      <c r="P78" s="24">
        <f t="array" ref="P78">IF($A78="","",IFERROR(INDEX('04_Property_Economics'!$S$5:$S$404,MATCH($A78,'04_Property_Economics'!$AY$5:$AY$404,0)),""))</f>
        <v>748000</v>
      </c>
      <c r="Q78" s="24">
        <f t="array" ref="Q78">IF($A78="","",IFERROR(INDEX('04_Property_Economics'!$AQ$5:$AQ$404,MATCH($A78,'04_Property_Economics'!$AY$5:$AY$404,0)),""))</f>
        <v>2692800</v>
      </c>
      <c r="R78" s="27">
        <f t="array" ref="R78">IF($A78="","",IFERROR(INDEX('04_Property_Economics'!$AR$5:$AR$404,MATCH($A78,'04_Property_Economics'!$AY$5:$AY$404,0)),""))</f>
        <v>4.6</v>
      </c>
      <c r="S78" s="2" t="str">
        <f t="array" ref="S78">IF($A78="","",IFERROR(INDEX('04_Property_Economics'!$AS$5:$AS$404,MATCH($A78,'04_Property_Economics'!$AY$5:$AY$404,0)),""))</f>
        <v>NO</v>
      </c>
      <c r="T78" s="28" t="str">
        <f t="array" ref="T78">IF($A78="","",IFERROR(INDEX('04_Property_Economics'!$AZ$5:$AZ$404,MATCH($A78,'04_Property_Economics'!$AY$5:$AY$404,0)),""))</f>
        <v>https://www.redfin.com/AA/home/1966476</v>
      </c>
    </row>
    <row r="79" ht="15.75" customHeight="1">
      <c r="A79" s="2">
        <f t="shared" si="1"/>
        <v>66</v>
      </c>
      <c r="B79" s="2" t="str">
        <f t="array" ref="B79">IF($A79="","",IFERROR(INDEX('04_Property_Economics'!$B$5:$B$404,MATCH($A79,'04_Property_Economics'!$AY$5:$AY$404,0)),""))</f>
        <v>SF-072</v>
      </c>
      <c r="C79" s="2" t="str">
        <f t="array" ref="C79">IF($A79="","",IFERROR(INDEX('04_Property_Economics'!$C$5:$C$404,MATCH($A79,'04_Property_Economics'!$AY$5:$AY$404,0)),""))</f>
        <v>141 Milton St</v>
      </c>
      <c r="D79" s="24">
        <f t="array" ref="D79">IF($A79="","",IFERROR(INDEX('04_Property_Economics'!$H$5:$H$404,MATCH($A79,'04_Property_Economics'!$AY$5:$AY$404,0)),""))</f>
        <v>3498000</v>
      </c>
      <c r="E79" s="25">
        <f t="array" ref="E79">IF($A79="","",IFERROR(INDEX('04_Property_Economics'!$I$5:$I$404,MATCH($A79,'04_Property_Economics'!$AY$5:$AY$404,0)),""))</f>
        <v>1</v>
      </c>
      <c r="F79" s="25">
        <f t="array" ref="F79">IF($A79="","",IFERROR(INDEX('04_Property_Economics'!$J$5:$J$404,MATCH($A79,'04_Property_Economics'!$AY$5:$AY$404,0)),""))</f>
        <v>4</v>
      </c>
      <c r="G79" s="26">
        <f t="array" ref="G79">IF($A79="","",IFERROR(INDEX('04_Property_Economics'!$AC$5:$AC$404,MATCH($A79,'04_Property_Economics'!$AY$5:$AY$404,0)),""))</f>
        <v>0</v>
      </c>
      <c r="H79" s="24">
        <f t="array" ref="H79">IF($A79="","",IFERROR(INDEX('04_Property_Economics'!$AD$5:$AD$404,MATCH($A79,'04_Property_Economics'!$AY$5:$AY$404,0)),""))</f>
        <v>8550</v>
      </c>
      <c r="I79" s="24">
        <f t="array" ref="I79">IF($A79="","",IFERROR(INDEX('04_Property_Economics'!$AH$5:$AH$404,MATCH($A79,'04_Property_Economics'!$AY$5:$AY$404,0)),""))</f>
        <v>-23304.16667</v>
      </c>
      <c r="J79" s="24">
        <f t="array" ref="J79">IF($A79="","",IFERROR(INDEX('04_Property_Economics'!$AI$5:$AI$404,MATCH($A79,'04_Property_Economics'!$AY$5:$AY$404,0)),""))</f>
        <v>-13587.5</v>
      </c>
      <c r="K79" s="24">
        <f t="array" ref="K79">IF($A79="","",IFERROR(INDEX('04_Property_Economics'!$AJ$5:$AJ$404,MATCH($A79,'04_Property_Economics'!$AY$5:$AY$404,0)),""))</f>
        <v>3902.5</v>
      </c>
      <c r="L79" s="24">
        <f t="array" ref="L79">IF($A79="","",IFERROR(INDEX('04_Property_Economics'!$AF$5:$AF$404,MATCH($A79,'04_Property_Economics'!$AY$5:$AY$404,0)),""))</f>
        <v>427.5</v>
      </c>
      <c r="M79" s="24">
        <f t="array" ref="M79">IF($A79="","",IFERROR(INDEX('04_Property_Economics'!$U$5:$U$404,MATCH($A79,'04_Property_Economics'!$AY$5:$AY$404,0)),""))</f>
        <v>9716.666667</v>
      </c>
      <c r="N79" s="24">
        <f t="array" ref="N79">IF($A79="","",IFERROR(INDEX('04_Property_Economics'!$W$5:$W$404,MATCH($A79,'04_Property_Economics'!$AY$5:$AY$404,0)),""))</f>
        <v>17490</v>
      </c>
      <c r="O79" s="24">
        <f t="shared" si="2"/>
        <v>27206.66667</v>
      </c>
      <c r="P79" s="24">
        <f t="array" ref="P79">IF($A79="","",IFERROR(INDEX('04_Property_Economics'!$S$5:$S$404,MATCH($A79,'04_Property_Economics'!$AY$5:$AY$404,0)),""))</f>
        <v>3498000</v>
      </c>
      <c r="Q79" s="24">
        <f t="array" ref="Q79">IF($A79="","",IFERROR(INDEX('04_Property_Economics'!$AQ$5:$AQ$404,MATCH($A79,'04_Property_Economics'!$AY$5:$AY$404,0)),""))</f>
        <v>12592800</v>
      </c>
      <c r="R79" s="27">
        <f t="array" ref="R79">IF($A79="","",IFERROR(INDEX('04_Property_Economics'!$AR$5:$AR$404,MATCH($A79,'04_Property_Economics'!$AY$5:$AY$404,0)),""))</f>
        <v>4.6</v>
      </c>
      <c r="S79" s="2" t="str">
        <f t="array" ref="S79">IF($A79="","",IFERROR(INDEX('04_Property_Economics'!$AS$5:$AS$404,MATCH($A79,'04_Property_Economics'!$AY$5:$AY$404,0)),""))</f>
        <v>NO</v>
      </c>
      <c r="T79" s="28" t="str">
        <f t="array" ref="T79">IF($A79="","",IFERROR(INDEX('04_Property_Economics'!$AZ$5:$AZ$404,MATCH($A79,'04_Property_Economics'!$AY$5:$AY$404,0)),""))</f>
        <v>https://www.redfin.com/AA/home/177207281</v>
      </c>
    </row>
    <row r="80" ht="15.75" customHeight="1">
      <c r="A80" s="2">
        <f t="shared" si="1"/>
        <v>67</v>
      </c>
      <c r="B80" s="2" t="str">
        <f t="array" ref="B80">IF($A80="","",IFERROR(INDEX('04_Property_Economics'!$B$5:$B$404,MATCH($A80,'04_Property_Economics'!$AY$5:$AY$404,0)),""))</f>
        <v>SF-073</v>
      </c>
      <c r="C80" s="2" t="str">
        <f t="array" ref="C80">IF($A80="","",IFERROR(INDEX('04_Property_Economics'!$C$5:$C$404,MATCH($A80,'04_Property_Economics'!$AY$5:$AY$404,0)),""))</f>
        <v>32 Laura St</v>
      </c>
      <c r="D80" s="24">
        <f t="array" ref="D80">IF($A80="","",IFERROR(INDEX('04_Property_Economics'!$H$5:$H$404,MATCH($A80,'04_Property_Economics'!$AY$5:$AY$404,0)),""))</f>
        <v>775000</v>
      </c>
      <c r="E80" s="25">
        <f t="array" ref="E80">IF($A80="","",IFERROR(INDEX('04_Property_Economics'!$I$5:$I$404,MATCH($A80,'04_Property_Economics'!$AY$5:$AY$404,0)),""))</f>
        <v>1</v>
      </c>
      <c r="F80" s="25">
        <f t="array" ref="F80">IF($A80="","",IFERROR(INDEX('04_Property_Economics'!$J$5:$J$404,MATCH($A80,'04_Property_Economics'!$AY$5:$AY$404,0)),""))</f>
        <v>1</v>
      </c>
      <c r="G80" s="26">
        <f t="array" ref="G80">IF($A80="","",IFERROR(INDEX('04_Property_Economics'!$AC$5:$AC$404,MATCH($A80,'04_Property_Economics'!$AY$5:$AY$404,0)),""))</f>
        <v>0</v>
      </c>
      <c r="H80" s="24">
        <f t="array" ref="H80">IF($A80="","",IFERROR(INDEX('04_Property_Economics'!$AD$5:$AD$404,MATCH($A80,'04_Property_Economics'!$AY$5:$AY$404,0)),""))</f>
        <v>2137.5</v>
      </c>
      <c r="I80" s="24">
        <f t="array" ref="I80">IF($A80="","",IFERROR(INDEX('04_Property_Economics'!$AH$5:$AH$404,MATCH($A80,'04_Property_Economics'!$AY$5:$AY$404,0)),""))</f>
        <v>-5947.986111</v>
      </c>
      <c r="J80" s="24">
        <f t="array" ref="J80">IF($A80="","",IFERROR(INDEX('04_Property_Economics'!$AI$5:$AI$404,MATCH($A80,'04_Property_Economics'!$AY$5:$AY$404,0)),""))</f>
        <v>-3795.208333</v>
      </c>
      <c r="K80" s="24">
        <f t="array" ref="K80">IF($A80="","",IFERROR(INDEX('04_Property_Economics'!$AJ$5:$AJ$404,MATCH($A80,'04_Property_Economics'!$AY$5:$AY$404,0)),""))</f>
        <v>79.79166667</v>
      </c>
      <c r="L80" s="24">
        <f t="array" ref="L80">IF($A80="","",IFERROR(INDEX('04_Property_Economics'!$AF$5:$AF$404,MATCH($A80,'04_Property_Economics'!$AY$5:$AY$404,0)),""))</f>
        <v>106.875</v>
      </c>
      <c r="M80" s="24">
        <f t="array" ref="M80">IF($A80="","",IFERROR(INDEX('04_Property_Economics'!$U$5:$U$404,MATCH($A80,'04_Property_Economics'!$AY$5:$AY$404,0)),""))</f>
        <v>2152.777778</v>
      </c>
      <c r="N80" s="24">
        <f t="array" ref="N80">IF($A80="","",IFERROR(INDEX('04_Property_Economics'!$W$5:$W$404,MATCH($A80,'04_Property_Economics'!$AY$5:$AY$404,0)),""))</f>
        <v>3875</v>
      </c>
      <c r="O80" s="24">
        <f t="shared" si="2"/>
        <v>6027.777778</v>
      </c>
      <c r="P80" s="24">
        <f t="array" ref="P80">IF($A80="","",IFERROR(INDEX('04_Property_Economics'!$S$5:$S$404,MATCH($A80,'04_Property_Economics'!$AY$5:$AY$404,0)),""))</f>
        <v>775000</v>
      </c>
      <c r="Q80" s="24">
        <f t="array" ref="Q80">IF($A80="","",IFERROR(INDEX('04_Property_Economics'!$AQ$5:$AQ$404,MATCH($A80,'04_Property_Economics'!$AY$5:$AY$404,0)),""))</f>
        <v>2790000</v>
      </c>
      <c r="R80" s="27">
        <f t="array" ref="R80">IF($A80="","",IFERROR(INDEX('04_Property_Economics'!$AR$5:$AR$404,MATCH($A80,'04_Property_Economics'!$AY$5:$AY$404,0)),""))</f>
        <v>4.6</v>
      </c>
      <c r="S80" s="2" t="str">
        <f t="array" ref="S80">IF($A80="","",IFERROR(INDEX('04_Property_Economics'!$AS$5:$AS$404,MATCH($A80,'04_Property_Economics'!$AY$5:$AY$404,0)),""))</f>
        <v>NO</v>
      </c>
      <c r="T80" s="28" t="str">
        <f t="array" ref="T80">IF($A80="","",IFERROR(INDEX('04_Property_Economics'!$AZ$5:$AZ$404,MATCH($A80,'04_Property_Economics'!$AY$5:$AY$404,0)),""))</f>
        <v>https://www.redfin.com/AA/home/1337294</v>
      </c>
    </row>
    <row r="81" ht="15.75" customHeight="1">
      <c r="A81" s="2">
        <f t="shared" si="1"/>
        <v>68</v>
      </c>
      <c r="B81" s="2" t="str">
        <f t="array" ref="B81">IF($A81="","",IFERROR(INDEX('04_Property_Economics'!$B$5:$B$404,MATCH($A81,'04_Property_Economics'!$AY$5:$AY$404,0)),""))</f>
        <v>SF-074</v>
      </c>
      <c r="C81" s="2" t="str">
        <f t="array" ref="C81">IF($A81="","",IFERROR(INDEX('04_Property_Economics'!$C$5:$C$404,MATCH($A81,'04_Property_Economics'!$AY$5:$AY$404,0)),""))</f>
        <v>2 Mint Plz #207</v>
      </c>
      <c r="D81" s="24">
        <f t="array" ref="D81">IF($A81="","",IFERROR(INDEX('04_Property_Economics'!$H$5:$H$404,MATCH($A81,'04_Property_Economics'!$AY$5:$AY$404,0)),""))</f>
        <v>414940</v>
      </c>
      <c r="E81" s="25">
        <f t="array" ref="E81">IF($A81="","",IFERROR(INDEX('04_Property_Economics'!$I$5:$I$404,MATCH($A81,'04_Property_Economics'!$AY$5:$AY$404,0)),""))</f>
        <v>1</v>
      </c>
      <c r="F81" s="25">
        <f t="array" ref="F81">IF($A81="","",IFERROR(INDEX('04_Property_Economics'!$J$5:$J$404,MATCH($A81,'04_Property_Economics'!$AY$5:$AY$404,0)),""))</f>
        <v>1</v>
      </c>
      <c r="G81" s="26">
        <f t="array" ref="G81">IF($A81="","",IFERROR(INDEX('04_Property_Economics'!$AC$5:$AC$404,MATCH($A81,'04_Property_Economics'!$AY$5:$AY$404,0)),""))</f>
        <v>0</v>
      </c>
      <c r="H81" s="24">
        <f t="array" ref="H81">IF($A81="","",IFERROR(INDEX('04_Property_Economics'!$AD$5:$AD$404,MATCH($A81,'04_Property_Economics'!$AY$5:$AY$404,0)),""))</f>
        <v>2850</v>
      </c>
      <c r="I81" s="24">
        <f t="array" ref="I81">IF($A81="","",IFERROR(INDEX('04_Property_Economics'!$AH$5:$AH$404,MATCH($A81,'04_Property_Economics'!$AY$5:$AY$404,0)),""))</f>
        <v>-2170.594444</v>
      </c>
      <c r="J81" s="24">
        <f t="array" ref="J81">IF($A81="","",IFERROR(INDEX('04_Property_Economics'!$AI$5:$AI$404,MATCH($A81,'04_Property_Economics'!$AY$5:$AY$404,0)),""))</f>
        <v>-1017.983333</v>
      </c>
      <c r="K81" s="24">
        <f t="array" ref="K81">IF($A81="","",IFERROR(INDEX('04_Property_Economics'!$AJ$5:$AJ$404,MATCH($A81,'04_Property_Economics'!$AY$5:$AY$404,0)),""))</f>
        <v>1056.716667</v>
      </c>
      <c r="L81" s="24">
        <f t="array" ref="L81">IF($A81="","",IFERROR(INDEX('04_Property_Economics'!$AF$5:$AF$404,MATCH($A81,'04_Property_Economics'!$AY$5:$AY$404,0)),""))</f>
        <v>142.5</v>
      </c>
      <c r="M81" s="24">
        <f t="array" ref="M81">IF($A81="","",IFERROR(INDEX('04_Property_Economics'!$U$5:$U$404,MATCH($A81,'04_Property_Economics'!$AY$5:$AY$404,0)),""))</f>
        <v>1152.611111</v>
      </c>
      <c r="N81" s="24">
        <f t="array" ref="N81">IF($A81="","",IFERROR(INDEX('04_Property_Economics'!$W$5:$W$404,MATCH($A81,'04_Property_Economics'!$AY$5:$AY$404,0)),""))</f>
        <v>2074.7</v>
      </c>
      <c r="O81" s="24">
        <f t="shared" si="2"/>
        <v>3227.311111</v>
      </c>
      <c r="P81" s="24">
        <f t="array" ref="P81">IF($A81="","",IFERROR(INDEX('04_Property_Economics'!$S$5:$S$404,MATCH($A81,'04_Property_Economics'!$AY$5:$AY$404,0)),""))</f>
        <v>414940</v>
      </c>
      <c r="Q81" s="24">
        <f t="array" ref="Q81">IF($A81="","",IFERROR(INDEX('04_Property_Economics'!$AQ$5:$AQ$404,MATCH($A81,'04_Property_Economics'!$AY$5:$AY$404,0)),""))</f>
        <v>1493784</v>
      </c>
      <c r="R81" s="27">
        <f t="array" ref="R81">IF($A81="","",IFERROR(INDEX('04_Property_Economics'!$AR$5:$AR$404,MATCH($A81,'04_Property_Economics'!$AY$5:$AY$404,0)),""))</f>
        <v>4.6</v>
      </c>
      <c r="S81" s="2" t="str">
        <f t="array" ref="S81">IF($A81="","",IFERROR(INDEX('04_Property_Economics'!$AS$5:$AS$404,MATCH($A81,'04_Property_Economics'!$AY$5:$AY$404,0)),""))</f>
        <v>NO</v>
      </c>
      <c r="T81" s="28" t="str">
        <f t="array" ref="T81">IF($A81="","",IFERROR(INDEX('04_Property_Economics'!$AZ$5:$AZ$404,MATCH($A81,'04_Property_Economics'!$AY$5:$AY$404,0)),""))</f>
        <v>https://www.redfin.com/AA/home/199587793</v>
      </c>
    </row>
    <row r="82" ht="15.75" customHeight="1">
      <c r="A82" s="2">
        <f t="shared" si="1"/>
        <v>69</v>
      </c>
      <c r="B82" s="2" t="str">
        <f t="array" ref="B82">IF($A82="","",IFERROR(INDEX('04_Property_Economics'!$B$5:$B$404,MATCH($A82,'04_Property_Economics'!$AY$5:$AY$404,0)),""))</f>
        <v>SF-075</v>
      </c>
      <c r="C82" s="2" t="str">
        <f t="array" ref="C82">IF($A82="","",IFERROR(INDEX('04_Property_Economics'!$C$5:$C$404,MATCH($A82,'04_Property_Economics'!$AY$5:$AY$404,0)),""))</f>
        <v>1075 Market St #206</v>
      </c>
      <c r="D82" s="24">
        <f t="array" ref="D82">IF($A82="","",IFERROR(INDEX('04_Property_Economics'!$H$5:$H$404,MATCH($A82,'04_Property_Economics'!$AY$5:$AY$404,0)),""))</f>
        <v>338689</v>
      </c>
      <c r="E82" s="25">
        <f t="array" ref="E82">IF($A82="","",IFERROR(INDEX('04_Property_Economics'!$I$5:$I$404,MATCH($A82,'04_Property_Economics'!$AY$5:$AY$404,0)),""))</f>
        <v>1</v>
      </c>
      <c r="F82" s="25">
        <f t="array" ref="F82">IF($A82="","",IFERROR(INDEX('04_Property_Economics'!$J$5:$J$404,MATCH($A82,'04_Property_Economics'!$AY$5:$AY$404,0)),""))</f>
        <v>1</v>
      </c>
      <c r="G82" s="26">
        <f t="array" ref="G82">IF($A82="","",IFERROR(INDEX('04_Property_Economics'!$AC$5:$AC$404,MATCH($A82,'04_Property_Economics'!$AY$5:$AY$404,0)),""))</f>
        <v>0</v>
      </c>
      <c r="H82" s="24">
        <f t="array" ref="H82">IF($A82="","",IFERROR(INDEX('04_Property_Economics'!$AD$5:$AD$404,MATCH($A82,'04_Property_Economics'!$AY$5:$AY$404,0)),""))</f>
        <v>2850</v>
      </c>
      <c r="I82" s="24">
        <f t="array" ref="I82">IF($A82="","",IFERROR(INDEX('04_Property_Economics'!$AH$5:$AH$404,MATCH($A82,'04_Property_Economics'!$AY$5:$AY$404,0)),""))</f>
        <v>-1513.988611</v>
      </c>
      <c r="J82" s="24">
        <f t="array" ref="J82">IF($A82="","",IFERROR(INDEX('04_Property_Economics'!$AI$5:$AI$404,MATCH($A82,'04_Property_Economics'!$AY$5:$AY$404,0)),""))</f>
        <v>-573.1858333</v>
      </c>
      <c r="K82" s="24">
        <f t="array" ref="K82">IF($A82="","",IFERROR(INDEX('04_Property_Economics'!$AJ$5:$AJ$404,MATCH($A82,'04_Property_Economics'!$AY$5:$AY$404,0)),""))</f>
        <v>1120.259167</v>
      </c>
      <c r="L82" s="24">
        <f t="array" ref="L82">IF($A82="","",IFERROR(INDEX('04_Property_Economics'!$AF$5:$AF$404,MATCH($A82,'04_Property_Economics'!$AY$5:$AY$404,0)),""))</f>
        <v>142.5</v>
      </c>
      <c r="M82" s="24">
        <f t="array" ref="M82">IF($A82="","",IFERROR(INDEX('04_Property_Economics'!$U$5:$U$404,MATCH($A82,'04_Property_Economics'!$AY$5:$AY$404,0)),""))</f>
        <v>940.8027778</v>
      </c>
      <c r="N82" s="24">
        <f t="array" ref="N82">IF($A82="","",IFERROR(INDEX('04_Property_Economics'!$W$5:$W$404,MATCH($A82,'04_Property_Economics'!$AY$5:$AY$404,0)),""))</f>
        <v>1693.445</v>
      </c>
      <c r="O82" s="24">
        <f t="shared" si="2"/>
        <v>2634.247778</v>
      </c>
      <c r="P82" s="24">
        <f t="array" ref="P82">IF($A82="","",IFERROR(INDEX('04_Property_Economics'!$S$5:$S$404,MATCH($A82,'04_Property_Economics'!$AY$5:$AY$404,0)),""))</f>
        <v>338689</v>
      </c>
      <c r="Q82" s="24">
        <f t="array" ref="Q82">IF($A82="","",IFERROR(INDEX('04_Property_Economics'!$AQ$5:$AQ$404,MATCH($A82,'04_Property_Economics'!$AY$5:$AY$404,0)),""))</f>
        <v>1219280.4</v>
      </c>
      <c r="R82" s="27">
        <f t="array" ref="R82">IF($A82="","",IFERROR(INDEX('04_Property_Economics'!$AR$5:$AR$404,MATCH($A82,'04_Property_Economics'!$AY$5:$AY$404,0)),""))</f>
        <v>4.6</v>
      </c>
      <c r="S82" s="2" t="str">
        <f t="array" ref="S82">IF($A82="","",IFERROR(INDEX('04_Property_Economics'!$AS$5:$AS$404,MATCH($A82,'04_Property_Economics'!$AY$5:$AY$404,0)),""))</f>
        <v>NO</v>
      </c>
      <c r="T82" s="28" t="str">
        <f t="array" ref="T82">IF($A82="","",IFERROR(INDEX('04_Property_Economics'!$AZ$5:$AZ$404,MATCH($A82,'04_Property_Economics'!$AY$5:$AY$404,0)),""))</f>
        <v>https://www.redfin.com/AA/home/169571386</v>
      </c>
    </row>
    <row r="83" ht="15.75" customHeight="1">
      <c r="A83" s="2">
        <f t="shared" si="1"/>
        <v>70</v>
      </c>
      <c r="B83" s="2" t="str">
        <f t="array" ref="B83">IF($A83="","",IFERROR(INDEX('04_Property_Economics'!$B$5:$B$404,MATCH($A83,'04_Property_Economics'!$AY$5:$AY$404,0)),""))</f>
        <v>SF-076</v>
      </c>
      <c r="C83" s="2" t="str">
        <f t="array" ref="C83">IF($A83="","",IFERROR(INDEX('04_Property_Economics'!$C$5:$C$404,MATCH($A83,'04_Property_Economics'!$AY$5:$AY$404,0)),""))</f>
        <v>1400 Mission St #1203</v>
      </c>
      <c r="D83" s="24">
        <f t="array" ref="D83">IF($A83="","",IFERROR(INDEX('04_Property_Economics'!$H$5:$H$404,MATCH($A83,'04_Property_Economics'!$AY$5:$AY$404,0)),""))</f>
        <v>386000</v>
      </c>
      <c r="E83" s="25">
        <f t="array" ref="E83">IF($A83="","",IFERROR(INDEX('04_Property_Economics'!$I$5:$I$404,MATCH($A83,'04_Property_Economics'!$AY$5:$AY$404,0)),""))</f>
        <v>1</v>
      </c>
      <c r="F83" s="25">
        <f t="array" ref="F83">IF($A83="","",IFERROR(INDEX('04_Property_Economics'!$J$5:$J$404,MATCH($A83,'04_Property_Economics'!$AY$5:$AY$404,0)),""))</f>
        <v>1</v>
      </c>
      <c r="G83" s="26">
        <f t="array" ref="G83">IF($A83="","",IFERROR(INDEX('04_Property_Economics'!$AC$5:$AC$404,MATCH($A83,'04_Property_Economics'!$AY$5:$AY$404,0)),""))</f>
        <v>0</v>
      </c>
      <c r="H83" s="24">
        <f t="array" ref="H83">IF($A83="","",IFERROR(INDEX('04_Property_Economics'!$AD$5:$AD$404,MATCH($A83,'04_Property_Economics'!$AY$5:$AY$404,0)),""))</f>
        <v>2850</v>
      </c>
      <c r="I83" s="24">
        <f t="array" ref="I83">IF($A83="","",IFERROR(INDEX('04_Property_Economics'!$AH$5:$AH$404,MATCH($A83,'04_Property_Economics'!$AY$5:$AY$404,0)),""))</f>
        <v>-1921.388889</v>
      </c>
      <c r="J83" s="24">
        <f t="array" ref="J83">IF($A83="","",IFERROR(INDEX('04_Property_Economics'!$AI$5:$AI$404,MATCH($A83,'04_Property_Economics'!$AY$5:$AY$404,0)),""))</f>
        <v>-849.1666667</v>
      </c>
      <c r="K83" s="24">
        <f t="array" ref="K83">IF($A83="","",IFERROR(INDEX('04_Property_Economics'!$AJ$5:$AJ$404,MATCH($A83,'04_Property_Economics'!$AY$5:$AY$404,0)),""))</f>
        <v>1080.833333</v>
      </c>
      <c r="L83" s="24">
        <f t="array" ref="L83">IF($A83="","",IFERROR(INDEX('04_Property_Economics'!$AF$5:$AF$404,MATCH($A83,'04_Property_Economics'!$AY$5:$AY$404,0)),""))</f>
        <v>142.5</v>
      </c>
      <c r="M83" s="24">
        <f t="array" ref="M83">IF($A83="","",IFERROR(INDEX('04_Property_Economics'!$U$5:$U$404,MATCH($A83,'04_Property_Economics'!$AY$5:$AY$404,0)),""))</f>
        <v>1072.222222</v>
      </c>
      <c r="N83" s="24">
        <f t="array" ref="N83">IF($A83="","",IFERROR(INDEX('04_Property_Economics'!$W$5:$W$404,MATCH($A83,'04_Property_Economics'!$AY$5:$AY$404,0)),""))</f>
        <v>1930</v>
      </c>
      <c r="O83" s="24">
        <f t="shared" si="2"/>
        <v>3002.222222</v>
      </c>
      <c r="P83" s="24">
        <f t="array" ref="P83">IF($A83="","",IFERROR(INDEX('04_Property_Economics'!$S$5:$S$404,MATCH($A83,'04_Property_Economics'!$AY$5:$AY$404,0)),""))</f>
        <v>386000</v>
      </c>
      <c r="Q83" s="24">
        <f t="array" ref="Q83">IF($A83="","",IFERROR(INDEX('04_Property_Economics'!$AQ$5:$AQ$404,MATCH($A83,'04_Property_Economics'!$AY$5:$AY$404,0)),""))</f>
        <v>1389600</v>
      </c>
      <c r="R83" s="27">
        <f t="array" ref="R83">IF($A83="","",IFERROR(INDEX('04_Property_Economics'!$AR$5:$AR$404,MATCH($A83,'04_Property_Economics'!$AY$5:$AY$404,0)),""))</f>
        <v>4.6</v>
      </c>
      <c r="S83" s="2" t="str">
        <f t="array" ref="S83">IF($A83="","",IFERROR(INDEX('04_Property_Economics'!$AS$5:$AS$404,MATCH($A83,'04_Property_Economics'!$AY$5:$AY$404,0)),""))</f>
        <v>NO</v>
      </c>
      <c r="T83" s="28" t="str">
        <f t="array" ref="T83">IF($A83="","",IFERROR(INDEX('04_Property_Economics'!$AZ$5:$AZ$404,MATCH($A83,'04_Property_Economics'!$AY$5:$AY$404,0)),""))</f>
        <v>https://www.redfin.com/AA/home/109687113</v>
      </c>
    </row>
    <row r="84" ht="15.75" customHeight="1">
      <c r="A84" s="2">
        <f t="shared" si="1"/>
        <v>71</v>
      </c>
      <c r="B84" s="2" t="str">
        <f t="array" ref="B84">IF($A84="","",IFERROR(INDEX('04_Property_Economics'!$B$5:$B$404,MATCH($A84,'04_Property_Economics'!$AY$5:$AY$404,0)),""))</f>
        <v>SF-077</v>
      </c>
      <c r="C84" s="2" t="str">
        <f t="array" ref="C84">IF($A84="","",IFERROR(INDEX('04_Property_Economics'!$C$5:$C$404,MATCH($A84,'04_Property_Economics'!$AY$5:$AY$404,0)),""))</f>
        <v>395 6th St #511</v>
      </c>
      <c r="D84" s="24">
        <f t="array" ref="D84">IF($A84="","",IFERROR(INDEX('04_Property_Economics'!$H$5:$H$404,MATCH($A84,'04_Property_Economics'!$AY$5:$AY$404,0)),""))</f>
        <v>408490</v>
      </c>
      <c r="E84" s="25">
        <f t="array" ref="E84">IF($A84="","",IFERROR(INDEX('04_Property_Economics'!$I$5:$I$404,MATCH($A84,'04_Property_Economics'!$AY$5:$AY$404,0)),""))</f>
        <v>1</v>
      </c>
      <c r="F84" s="25">
        <f t="array" ref="F84">IF($A84="","",IFERROR(INDEX('04_Property_Economics'!$J$5:$J$404,MATCH($A84,'04_Property_Economics'!$AY$5:$AY$404,0)),""))</f>
        <v>1</v>
      </c>
      <c r="G84" s="26">
        <f t="array" ref="G84">IF($A84="","",IFERROR(INDEX('04_Property_Economics'!$AC$5:$AC$404,MATCH($A84,'04_Property_Economics'!$AY$5:$AY$404,0)),""))</f>
        <v>0</v>
      </c>
      <c r="H84" s="24">
        <f t="array" ref="H84">IF($A84="","",IFERROR(INDEX('04_Property_Economics'!$AD$5:$AD$404,MATCH($A84,'04_Property_Economics'!$AY$5:$AY$404,0)),""))</f>
        <v>2612.5</v>
      </c>
      <c r="I84" s="24">
        <f t="array" ref="I84">IF($A84="","",IFERROR(INDEX('04_Property_Economics'!$AH$5:$AH$404,MATCH($A84,'04_Property_Economics'!$AY$5:$AY$404,0)),""))</f>
        <v>-2340.677778</v>
      </c>
      <c r="J84" s="24">
        <f t="array" ref="J84">IF($A84="","",IFERROR(INDEX('04_Property_Economics'!$AI$5:$AI$404,MATCH($A84,'04_Property_Economics'!$AY$5:$AY$404,0)),""))</f>
        <v>-1205.983333</v>
      </c>
      <c r="K84" s="24">
        <f t="array" ref="K84">IF($A84="","",IFERROR(INDEX('04_Property_Economics'!$AJ$5:$AJ$404,MATCH($A84,'04_Property_Economics'!$AY$5:$AY$404,0)),""))</f>
        <v>836.4666667</v>
      </c>
      <c r="L84" s="24">
        <f t="array" ref="L84">IF($A84="","",IFERROR(INDEX('04_Property_Economics'!$AF$5:$AF$404,MATCH($A84,'04_Property_Economics'!$AY$5:$AY$404,0)),""))</f>
        <v>130.625</v>
      </c>
      <c r="M84" s="24">
        <f t="array" ref="M84">IF($A84="","",IFERROR(INDEX('04_Property_Economics'!$U$5:$U$404,MATCH($A84,'04_Property_Economics'!$AY$5:$AY$404,0)),""))</f>
        <v>1134.694444</v>
      </c>
      <c r="N84" s="24">
        <f t="array" ref="N84">IF($A84="","",IFERROR(INDEX('04_Property_Economics'!$W$5:$W$404,MATCH($A84,'04_Property_Economics'!$AY$5:$AY$404,0)),""))</f>
        <v>2042.45</v>
      </c>
      <c r="O84" s="24">
        <f t="shared" si="2"/>
        <v>3177.144444</v>
      </c>
      <c r="P84" s="24">
        <f t="array" ref="P84">IF($A84="","",IFERROR(INDEX('04_Property_Economics'!$S$5:$S$404,MATCH($A84,'04_Property_Economics'!$AY$5:$AY$404,0)),""))</f>
        <v>408490</v>
      </c>
      <c r="Q84" s="24">
        <f t="array" ref="Q84">IF($A84="","",IFERROR(INDEX('04_Property_Economics'!$AQ$5:$AQ$404,MATCH($A84,'04_Property_Economics'!$AY$5:$AY$404,0)),""))</f>
        <v>1470564</v>
      </c>
      <c r="R84" s="27">
        <f t="array" ref="R84">IF($A84="","",IFERROR(INDEX('04_Property_Economics'!$AR$5:$AR$404,MATCH($A84,'04_Property_Economics'!$AY$5:$AY$404,0)),""))</f>
        <v>4.6</v>
      </c>
      <c r="S84" s="2" t="str">
        <f t="array" ref="S84">IF($A84="","",IFERROR(INDEX('04_Property_Economics'!$AS$5:$AS$404,MATCH($A84,'04_Property_Economics'!$AY$5:$AY$404,0)),""))</f>
        <v>NO</v>
      </c>
      <c r="T84" s="28" t="str">
        <f t="array" ref="T84">IF($A84="","",IFERROR(INDEX('04_Property_Economics'!$AZ$5:$AZ$404,MATCH($A84,'04_Property_Economics'!$AY$5:$AY$404,0)),""))</f>
        <v>https://www.redfin.com/AA/home/200971827</v>
      </c>
    </row>
    <row r="85" ht="15.75" customHeight="1">
      <c r="A85" s="2">
        <f t="shared" si="1"/>
        <v>72</v>
      </c>
      <c r="B85" s="2" t="str">
        <f t="array" ref="B85">IF($A85="","",IFERROR(INDEX('04_Property_Economics'!$B$5:$B$404,MATCH($A85,'04_Property_Economics'!$AY$5:$AY$404,0)),""))</f>
        <v>SF-078</v>
      </c>
      <c r="C85" s="2" t="str">
        <f t="array" ref="C85">IF($A85="","",IFERROR(INDEX('04_Property_Economics'!$C$5:$C$404,MATCH($A85,'04_Property_Economics'!$AY$5:$AY$404,0)),""))</f>
        <v>1075 Market St #503</v>
      </c>
      <c r="D85" s="24">
        <f t="array" ref="D85">IF($A85="","",IFERROR(INDEX('04_Property_Economics'!$H$5:$H$404,MATCH($A85,'04_Property_Economics'!$AY$5:$AY$404,0)),""))</f>
        <v>299000</v>
      </c>
      <c r="E85" s="25">
        <f t="array" ref="E85">IF($A85="","",IFERROR(INDEX('04_Property_Economics'!$I$5:$I$404,MATCH($A85,'04_Property_Economics'!$AY$5:$AY$404,0)),""))</f>
        <v>1</v>
      </c>
      <c r="F85" s="25">
        <f t="array" ref="F85">IF($A85="","",IFERROR(INDEX('04_Property_Economics'!$J$5:$J$404,MATCH($A85,'04_Property_Economics'!$AY$5:$AY$404,0)),""))</f>
        <v>1</v>
      </c>
      <c r="G85" s="26">
        <f t="array" ref="G85">IF($A85="","",IFERROR(INDEX('04_Property_Economics'!$AC$5:$AC$404,MATCH($A85,'04_Property_Economics'!$AY$5:$AY$404,0)),""))</f>
        <v>0</v>
      </c>
      <c r="H85" s="24">
        <f t="array" ref="H85">IF($A85="","",IFERROR(INDEX('04_Property_Economics'!$AD$5:$AD$404,MATCH($A85,'04_Property_Economics'!$AY$5:$AY$404,0)),""))</f>
        <v>2850</v>
      </c>
      <c r="I85" s="24">
        <f t="array" ref="I85">IF($A85="","",IFERROR(INDEX('04_Property_Economics'!$AH$5:$AH$404,MATCH($A85,'04_Property_Economics'!$AY$5:$AY$404,0)),""))</f>
        <v>-1172.222222</v>
      </c>
      <c r="J85" s="24">
        <f t="array" ref="J85">IF($A85="","",IFERROR(INDEX('04_Property_Economics'!$AI$5:$AI$404,MATCH($A85,'04_Property_Economics'!$AY$5:$AY$404,0)),""))</f>
        <v>-341.6666667</v>
      </c>
      <c r="K85" s="24">
        <f t="array" ref="K85">IF($A85="","",IFERROR(INDEX('04_Property_Economics'!$AJ$5:$AJ$404,MATCH($A85,'04_Property_Economics'!$AY$5:$AY$404,0)),""))</f>
        <v>1153.333333</v>
      </c>
      <c r="L85" s="24">
        <f t="array" ref="L85">IF($A85="","",IFERROR(INDEX('04_Property_Economics'!$AF$5:$AF$404,MATCH($A85,'04_Property_Economics'!$AY$5:$AY$404,0)),""))</f>
        <v>142.5</v>
      </c>
      <c r="M85" s="24">
        <f t="array" ref="M85">IF($A85="","",IFERROR(INDEX('04_Property_Economics'!$U$5:$U$404,MATCH($A85,'04_Property_Economics'!$AY$5:$AY$404,0)),""))</f>
        <v>830.5555556</v>
      </c>
      <c r="N85" s="24">
        <f t="array" ref="N85">IF($A85="","",IFERROR(INDEX('04_Property_Economics'!$W$5:$W$404,MATCH($A85,'04_Property_Economics'!$AY$5:$AY$404,0)),""))</f>
        <v>1495</v>
      </c>
      <c r="O85" s="24">
        <f t="shared" si="2"/>
        <v>2325.555556</v>
      </c>
      <c r="P85" s="24">
        <f t="array" ref="P85">IF($A85="","",IFERROR(INDEX('04_Property_Economics'!$S$5:$S$404,MATCH($A85,'04_Property_Economics'!$AY$5:$AY$404,0)),""))</f>
        <v>299000</v>
      </c>
      <c r="Q85" s="24">
        <f t="array" ref="Q85">IF($A85="","",IFERROR(INDEX('04_Property_Economics'!$AQ$5:$AQ$404,MATCH($A85,'04_Property_Economics'!$AY$5:$AY$404,0)),""))</f>
        <v>1076400</v>
      </c>
      <c r="R85" s="27">
        <f t="array" ref="R85">IF($A85="","",IFERROR(INDEX('04_Property_Economics'!$AR$5:$AR$404,MATCH($A85,'04_Property_Economics'!$AY$5:$AY$404,0)),""))</f>
        <v>4.6</v>
      </c>
      <c r="S85" s="2" t="str">
        <f t="array" ref="S85">IF($A85="","",IFERROR(INDEX('04_Property_Economics'!$AS$5:$AS$404,MATCH($A85,'04_Property_Economics'!$AY$5:$AY$404,0)),""))</f>
        <v>NO</v>
      </c>
      <c r="T85" s="28" t="str">
        <f t="array" ref="T85">IF($A85="","",IFERROR(INDEX('04_Property_Economics'!$AZ$5:$AZ$404,MATCH($A85,'04_Property_Economics'!$AY$5:$AY$404,0)),""))</f>
        <v>https://www.redfin.com/AA/home/173336797</v>
      </c>
    </row>
    <row r="86" ht="15.75" customHeight="1">
      <c r="A86" s="2">
        <f t="shared" si="1"/>
        <v>73</v>
      </c>
      <c r="B86" s="2" t="str">
        <f t="array" ref="B86">IF($A86="","",IFERROR(INDEX('04_Property_Economics'!$B$5:$B$404,MATCH($A86,'04_Property_Economics'!$AY$5:$AY$404,0)),""))</f>
        <v>SF-079</v>
      </c>
      <c r="C86" s="2" t="str">
        <f t="array" ref="C86">IF($A86="","",IFERROR(INDEX('04_Property_Economics'!$C$5:$C$404,MATCH($A86,'04_Property_Economics'!$AY$5:$AY$404,0)),""))</f>
        <v>Type 17 Plan</v>
      </c>
      <c r="D86" s="24">
        <f t="array" ref="D86">IF($A86="","",IFERROR(INDEX('04_Property_Economics'!$H$5:$H$404,MATCH($A86,'04_Property_Economics'!$AY$5:$AY$404,0)),""))</f>
        <v>459000</v>
      </c>
      <c r="E86" s="25">
        <f t="array" ref="E86">IF($A86="","",IFERROR(INDEX('04_Property_Economics'!$I$5:$I$404,MATCH($A86,'04_Property_Economics'!$AY$5:$AY$404,0)),""))</f>
        <v>1</v>
      </c>
      <c r="F86" s="25">
        <f t="array" ref="F86">IF($A86="","",IFERROR(INDEX('04_Property_Economics'!$J$5:$J$404,MATCH($A86,'04_Property_Economics'!$AY$5:$AY$404,0)),""))</f>
        <v>1</v>
      </c>
      <c r="G86" s="26">
        <f t="array" ref="G86">IF($A86="","",IFERROR(INDEX('04_Property_Economics'!$AC$5:$AC$404,MATCH($A86,'04_Property_Economics'!$AY$5:$AY$404,0)),""))</f>
        <v>0</v>
      </c>
      <c r="H86" s="24">
        <f t="array" ref="H86">IF($A86="","",IFERROR(INDEX('04_Property_Economics'!$AD$5:$AD$404,MATCH($A86,'04_Property_Economics'!$AY$5:$AY$404,0)),""))</f>
        <v>2612.5</v>
      </c>
      <c r="I86" s="24">
        <f t="array" ref="I86">IF($A86="","",IFERROR(INDEX('04_Property_Economics'!$AH$5:$AH$404,MATCH($A86,'04_Property_Economics'!$AY$5:$AY$404,0)),""))</f>
        <v>-2775.625</v>
      </c>
      <c r="J86" s="24">
        <f t="array" ref="J86">IF($A86="","",IFERROR(INDEX('04_Property_Economics'!$AI$5:$AI$404,MATCH($A86,'04_Property_Economics'!$AY$5:$AY$404,0)),""))</f>
        <v>-1500.625</v>
      </c>
      <c r="K86" s="24">
        <f t="array" ref="K86">IF($A86="","",IFERROR(INDEX('04_Property_Economics'!$AJ$5:$AJ$404,MATCH($A86,'04_Property_Economics'!$AY$5:$AY$404,0)),""))</f>
        <v>794.375</v>
      </c>
      <c r="L86" s="24">
        <f t="array" ref="L86">IF($A86="","",IFERROR(INDEX('04_Property_Economics'!$AF$5:$AF$404,MATCH($A86,'04_Property_Economics'!$AY$5:$AY$404,0)),""))</f>
        <v>130.625</v>
      </c>
      <c r="M86" s="24">
        <f t="array" ref="M86">IF($A86="","",IFERROR(INDEX('04_Property_Economics'!$U$5:$U$404,MATCH($A86,'04_Property_Economics'!$AY$5:$AY$404,0)),""))</f>
        <v>1275</v>
      </c>
      <c r="N86" s="24">
        <f t="array" ref="N86">IF($A86="","",IFERROR(INDEX('04_Property_Economics'!$W$5:$W$404,MATCH($A86,'04_Property_Economics'!$AY$5:$AY$404,0)),""))</f>
        <v>2295</v>
      </c>
      <c r="O86" s="24">
        <f t="shared" si="2"/>
        <v>3570</v>
      </c>
      <c r="P86" s="24">
        <f t="array" ref="P86">IF($A86="","",IFERROR(INDEX('04_Property_Economics'!$S$5:$S$404,MATCH($A86,'04_Property_Economics'!$AY$5:$AY$404,0)),""))</f>
        <v>459000</v>
      </c>
      <c r="Q86" s="24">
        <f t="array" ref="Q86">IF($A86="","",IFERROR(INDEX('04_Property_Economics'!$AQ$5:$AQ$404,MATCH($A86,'04_Property_Economics'!$AY$5:$AY$404,0)),""))</f>
        <v>1652400</v>
      </c>
      <c r="R86" s="27">
        <f t="array" ref="R86">IF($A86="","",IFERROR(INDEX('04_Property_Economics'!$AR$5:$AR$404,MATCH($A86,'04_Property_Economics'!$AY$5:$AY$404,0)),""))</f>
        <v>4.6</v>
      </c>
      <c r="S86" s="2" t="str">
        <f t="array" ref="S86">IF($A86="","",IFERROR(INDEX('04_Property_Economics'!$AS$5:$AS$404,MATCH($A86,'04_Property_Economics'!$AY$5:$AY$404,0)),""))</f>
        <v>NO</v>
      </c>
      <c r="T86" s="28" t="str">
        <f t="array" ref="T86">IF($A86="","",IFERROR(INDEX('04_Property_Economics'!$AZ$5:$AZ$404,MATCH($A86,'04_Property_Economics'!$AY$5:$AY$404,0)),""))</f>
        <v>https://www.redfin.com/AA/home/192597486</v>
      </c>
    </row>
    <row r="87" ht="15.75" customHeight="1">
      <c r="A87" s="2">
        <f t="shared" si="1"/>
        <v>74</v>
      </c>
      <c r="B87" s="2" t="str">
        <f t="array" ref="B87">IF($A87="","",IFERROR(INDEX('04_Property_Economics'!$B$5:$B$404,MATCH($A87,'04_Property_Economics'!$AY$5:$AY$404,0)),""))</f>
        <v>SF-080</v>
      </c>
      <c r="C87" s="2" t="str">
        <f t="array" ref="C87">IF($A87="","",IFERROR(INDEX('04_Property_Economics'!$C$5:$C$404,MATCH($A87,'04_Property_Economics'!$AY$5:$AY$404,0)),""))</f>
        <v>395 6th St Unit BM5</v>
      </c>
      <c r="D87" s="24">
        <f t="array" ref="D87">IF($A87="","",IFERROR(INDEX('04_Property_Economics'!$H$5:$H$404,MATCH($A87,'04_Property_Economics'!$AY$5:$AY$404,0)),""))</f>
        <v>498022</v>
      </c>
      <c r="E87" s="25">
        <f t="array" ref="E87">IF($A87="","",IFERROR(INDEX('04_Property_Economics'!$I$5:$I$404,MATCH($A87,'04_Property_Economics'!$AY$5:$AY$404,0)),""))</f>
        <v>1</v>
      </c>
      <c r="F87" s="25">
        <f t="array" ref="F87">IF($A87="","",IFERROR(INDEX('04_Property_Economics'!$J$5:$J$404,MATCH($A87,'04_Property_Economics'!$AY$5:$AY$404,0)),""))</f>
        <v>2</v>
      </c>
      <c r="G87" s="26">
        <f t="array" ref="G87">IF($A87="","",IFERROR(INDEX('04_Property_Economics'!$AC$5:$AC$404,MATCH($A87,'04_Property_Economics'!$AY$5:$AY$404,0)),""))</f>
        <v>0</v>
      </c>
      <c r="H87" s="24">
        <f t="array" ref="H87">IF($A87="","",IFERROR(INDEX('04_Property_Economics'!$AD$5:$AD$404,MATCH($A87,'04_Property_Economics'!$AY$5:$AY$404,0)),""))</f>
        <v>5225</v>
      </c>
      <c r="I87" s="24">
        <f t="array" ref="I87">IF($A87="","",IFERROR(INDEX('04_Property_Economics'!$AH$5:$AH$404,MATCH($A87,'04_Property_Economics'!$AY$5:$AY$404,0)),""))</f>
        <v>-629.7727778</v>
      </c>
      <c r="J87" s="24">
        <f t="array" ref="J87">IF($A87="","",IFERROR(INDEX('04_Property_Economics'!$AI$5:$AI$404,MATCH($A87,'04_Property_Economics'!$AY$5:$AY$404,0)),""))</f>
        <v>753.6216667</v>
      </c>
      <c r="K87" s="24">
        <f t="array" ref="K87">IF($A87="","",IFERROR(INDEX('04_Property_Economics'!$AJ$5:$AJ$404,MATCH($A87,'04_Property_Economics'!$AY$5:$AY$404,0)),""))</f>
        <v>3243.731667</v>
      </c>
      <c r="L87" s="24">
        <f t="array" ref="L87">IF($A87="","",IFERROR(INDEX('04_Property_Economics'!$AF$5:$AF$404,MATCH($A87,'04_Property_Economics'!$AY$5:$AY$404,0)),""))</f>
        <v>261.25</v>
      </c>
      <c r="M87" s="24">
        <f t="array" ref="M87">IF($A87="","",IFERROR(INDEX('04_Property_Economics'!$U$5:$U$404,MATCH($A87,'04_Property_Economics'!$AY$5:$AY$404,0)),""))</f>
        <v>1383.394444</v>
      </c>
      <c r="N87" s="24">
        <f t="array" ref="N87">IF($A87="","",IFERROR(INDEX('04_Property_Economics'!$W$5:$W$404,MATCH($A87,'04_Property_Economics'!$AY$5:$AY$404,0)),""))</f>
        <v>2490.11</v>
      </c>
      <c r="O87" s="24">
        <f t="shared" si="2"/>
        <v>3873.504444</v>
      </c>
      <c r="P87" s="24">
        <f t="array" ref="P87">IF($A87="","",IFERROR(INDEX('04_Property_Economics'!$S$5:$S$404,MATCH($A87,'04_Property_Economics'!$AY$5:$AY$404,0)),""))</f>
        <v>498022</v>
      </c>
      <c r="Q87" s="24">
        <f t="array" ref="Q87">IF($A87="","",IFERROR(INDEX('04_Property_Economics'!$AQ$5:$AQ$404,MATCH($A87,'04_Property_Economics'!$AY$5:$AY$404,0)),""))</f>
        <v>1792879.2</v>
      </c>
      <c r="R87" s="27">
        <f t="array" ref="R87">IF($A87="","",IFERROR(INDEX('04_Property_Economics'!$AR$5:$AR$404,MATCH($A87,'04_Property_Economics'!$AY$5:$AY$404,0)),""))</f>
        <v>4.6</v>
      </c>
      <c r="S87" s="2" t="str">
        <f t="array" ref="S87">IF($A87="","",IFERROR(INDEX('04_Property_Economics'!$AS$5:$AS$404,MATCH($A87,'04_Property_Economics'!$AY$5:$AY$404,0)),""))</f>
        <v>NO</v>
      </c>
      <c r="T87" s="28" t="str">
        <f t="array" ref="T87">IF($A87="","",IFERROR(INDEX('04_Property_Economics'!$AZ$5:$AZ$404,MATCH($A87,'04_Property_Economics'!$AY$5:$AY$404,0)),""))</f>
        <v>https://www.redfin.com/AA/home/202178548</v>
      </c>
    </row>
    <row r="88" ht="15.75" customHeight="1">
      <c r="A88" s="2">
        <f t="shared" si="1"/>
        <v>75</v>
      </c>
      <c r="B88" s="2" t="str">
        <f t="array" ref="B88">IF($A88="","",IFERROR(INDEX('04_Property_Economics'!$B$5:$B$404,MATCH($A88,'04_Property_Economics'!$AY$5:$AY$404,0)),""))</f>
        <v>SF-081</v>
      </c>
      <c r="C88" s="2" t="str">
        <f t="array" ref="C88">IF($A88="","",IFERROR(INDEX('04_Property_Economics'!$C$5:$C$404,MATCH($A88,'04_Property_Economics'!$AY$5:$AY$404,0)),""))</f>
        <v>888 7th St #330</v>
      </c>
      <c r="D88" s="24">
        <f t="array" ref="D88">IF($A88="","",IFERROR(INDEX('04_Property_Economics'!$H$5:$H$404,MATCH($A88,'04_Property_Economics'!$AY$5:$AY$404,0)),""))</f>
        <v>450762</v>
      </c>
      <c r="E88" s="25">
        <f t="array" ref="E88">IF($A88="","",IFERROR(INDEX('04_Property_Economics'!$I$5:$I$404,MATCH($A88,'04_Property_Economics'!$AY$5:$AY$404,0)),""))</f>
        <v>1</v>
      </c>
      <c r="F88" s="25">
        <f t="array" ref="F88">IF($A88="","",IFERROR(INDEX('04_Property_Economics'!$J$5:$J$404,MATCH($A88,'04_Property_Economics'!$AY$5:$AY$404,0)),""))</f>
        <v>1</v>
      </c>
      <c r="G88" s="26">
        <f t="array" ref="G88">IF($A88="","",IFERROR(INDEX('04_Property_Economics'!$AC$5:$AC$404,MATCH($A88,'04_Property_Economics'!$AY$5:$AY$404,0)),""))</f>
        <v>0</v>
      </c>
      <c r="H88" s="24">
        <f t="array" ref="H88">IF($A88="","",IFERROR(INDEX('04_Property_Economics'!$AD$5:$AD$404,MATCH($A88,'04_Property_Economics'!$AY$5:$AY$404,0)),""))</f>
        <v>2612.5</v>
      </c>
      <c r="I88" s="24">
        <f t="array" ref="I88">IF($A88="","",IFERROR(INDEX('04_Property_Economics'!$AH$5:$AH$404,MATCH($A88,'04_Property_Economics'!$AY$5:$AY$404,0)),""))</f>
        <v>-2704.686667</v>
      </c>
      <c r="J88" s="24">
        <f t="array" ref="J88">IF($A88="","",IFERROR(INDEX('04_Property_Economics'!$AI$5:$AI$404,MATCH($A88,'04_Property_Economics'!$AY$5:$AY$404,0)),""))</f>
        <v>-1452.57</v>
      </c>
      <c r="K88" s="24">
        <f t="array" ref="K88">IF($A88="","",IFERROR(INDEX('04_Property_Economics'!$AJ$5:$AJ$404,MATCH($A88,'04_Property_Economics'!$AY$5:$AY$404,0)),""))</f>
        <v>801.24</v>
      </c>
      <c r="L88" s="24">
        <f t="array" ref="L88">IF($A88="","",IFERROR(INDEX('04_Property_Economics'!$AF$5:$AF$404,MATCH($A88,'04_Property_Economics'!$AY$5:$AY$404,0)),""))</f>
        <v>130.625</v>
      </c>
      <c r="M88" s="24">
        <f t="array" ref="M88">IF($A88="","",IFERROR(INDEX('04_Property_Economics'!$U$5:$U$404,MATCH($A88,'04_Property_Economics'!$AY$5:$AY$404,0)),""))</f>
        <v>1252.116667</v>
      </c>
      <c r="N88" s="24">
        <f t="array" ref="N88">IF($A88="","",IFERROR(INDEX('04_Property_Economics'!$W$5:$W$404,MATCH($A88,'04_Property_Economics'!$AY$5:$AY$404,0)),""))</f>
        <v>2253.81</v>
      </c>
      <c r="O88" s="24">
        <f t="shared" si="2"/>
        <v>3505.926667</v>
      </c>
      <c r="P88" s="24">
        <f t="array" ref="P88">IF($A88="","",IFERROR(INDEX('04_Property_Economics'!$S$5:$S$404,MATCH($A88,'04_Property_Economics'!$AY$5:$AY$404,0)),""))</f>
        <v>450762</v>
      </c>
      <c r="Q88" s="24">
        <f t="array" ref="Q88">IF($A88="","",IFERROR(INDEX('04_Property_Economics'!$AQ$5:$AQ$404,MATCH($A88,'04_Property_Economics'!$AY$5:$AY$404,0)),""))</f>
        <v>1622743.2</v>
      </c>
      <c r="R88" s="27">
        <f t="array" ref="R88">IF($A88="","",IFERROR(INDEX('04_Property_Economics'!$AR$5:$AR$404,MATCH($A88,'04_Property_Economics'!$AY$5:$AY$404,0)),""))</f>
        <v>4.6</v>
      </c>
      <c r="S88" s="2" t="str">
        <f t="array" ref="S88">IF($A88="","",IFERROR(INDEX('04_Property_Economics'!$AS$5:$AS$404,MATCH($A88,'04_Property_Economics'!$AY$5:$AY$404,0)),""))</f>
        <v>NO</v>
      </c>
      <c r="T88" s="28" t="str">
        <f t="array" ref="T88">IF($A88="","",IFERROR(INDEX('04_Property_Economics'!$AZ$5:$AZ$404,MATCH($A88,'04_Property_Economics'!$AY$5:$AY$404,0)),""))</f>
        <v>https://www.redfin.com/AA/home/17306861</v>
      </c>
    </row>
    <row r="89" ht="15.75" customHeight="1">
      <c r="A89" s="2">
        <f t="shared" si="1"/>
        <v>76</v>
      </c>
      <c r="B89" s="2" t="str">
        <f t="array" ref="B89">IF($A89="","",IFERROR(INDEX('04_Property_Economics'!$B$5:$B$404,MATCH($A89,'04_Property_Economics'!$AY$5:$AY$404,0)),""))</f>
        <v>SF-082</v>
      </c>
      <c r="C89" s="2" t="str">
        <f t="array" ref="C89">IF($A89="","",IFERROR(INDEX('04_Property_Economics'!$C$5:$C$404,MATCH($A89,'04_Property_Economics'!$AY$5:$AY$404,0)),""))</f>
        <v>55 Page St #213</v>
      </c>
      <c r="D89" s="24">
        <f t="array" ref="D89">IF($A89="","",IFERROR(INDEX('04_Property_Economics'!$H$5:$H$404,MATCH($A89,'04_Property_Economics'!$AY$5:$AY$404,0)),""))</f>
        <v>328000</v>
      </c>
      <c r="E89" s="25">
        <f t="array" ref="E89">IF($A89="","",IFERROR(INDEX('04_Property_Economics'!$I$5:$I$404,MATCH($A89,'04_Property_Economics'!$AY$5:$AY$404,0)),""))</f>
        <v>1</v>
      </c>
      <c r="F89" s="25">
        <f t="array" ref="F89">IF($A89="","",IFERROR(INDEX('04_Property_Economics'!$J$5:$J$404,MATCH($A89,'04_Property_Economics'!$AY$5:$AY$404,0)),""))</f>
        <v>1</v>
      </c>
      <c r="G89" s="26">
        <f t="array" ref="G89">IF($A89="","",IFERROR(INDEX('04_Property_Economics'!$AC$5:$AC$404,MATCH($A89,'04_Property_Economics'!$AY$5:$AY$404,0)),""))</f>
        <v>0</v>
      </c>
      <c r="H89" s="24">
        <f t="array" ref="H89">IF($A89="","",IFERROR(INDEX('04_Property_Economics'!$AD$5:$AD$404,MATCH($A89,'04_Property_Economics'!$AY$5:$AY$404,0)),""))</f>
        <v>2612.5</v>
      </c>
      <c r="I89" s="24">
        <f t="array" ref="I89">IF($A89="","",IFERROR(INDEX('04_Property_Economics'!$AH$5:$AH$404,MATCH($A89,'04_Property_Economics'!$AY$5:$AY$404,0)),""))</f>
        <v>-1647.569444</v>
      </c>
      <c r="J89" s="24">
        <f t="array" ref="J89">IF($A89="","",IFERROR(INDEX('04_Property_Economics'!$AI$5:$AI$404,MATCH($A89,'04_Property_Economics'!$AY$5:$AY$404,0)),""))</f>
        <v>-736.4583333</v>
      </c>
      <c r="K89" s="24">
        <f t="array" ref="K89">IF($A89="","",IFERROR(INDEX('04_Property_Economics'!$AJ$5:$AJ$404,MATCH($A89,'04_Property_Economics'!$AY$5:$AY$404,0)),""))</f>
        <v>903.5416667</v>
      </c>
      <c r="L89" s="24">
        <f t="array" ref="L89">IF($A89="","",IFERROR(INDEX('04_Property_Economics'!$AF$5:$AF$404,MATCH($A89,'04_Property_Economics'!$AY$5:$AY$404,0)),""))</f>
        <v>130.625</v>
      </c>
      <c r="M89" s="24">
        <f t="array" ref="M89">IF($A89="","",IFERROR(INDEX('04_Property_Economics'!$U$5:$U$404,MATCH($A89,'04_Property_Economics'!$AY$5:$AY$404,0)),""))</f>
        <v>911.1111111</v>
      </c>
      <c r="N89" s="24">
        <f t="array" ref="N89">IF($A89="","",IFERROR(INDEX('04_Property_Economics'!$W$5:$W$404,MATCH($A89,'04_Property_Economics'!$AY$5:$AY$404,0)),""))</f>
        <v>1640</v>
      </c>
      <c r="O89" s="24">
        <f t="shared" si="2"/>
        <v>2551.111111</v>
      </c>
      <c r="P89" s="24">
        <f t="array" ref="P89">IF($A89="","",IFERROR(INDEX('04_Property_Economics'!$S$5:$S$404,MATCH($A89,'04_Property_Economics'!$AY$5:$AY$404,0)),""))</f>
        <v>328000</v>
      </c>
      <c r="Q89" s="24">
        <f t="array" ref="Q89">IF($A89="","",IFERROR(INDEX('04_Property_Economics'!$AQ$5:$AQ$404,MATCH($A89,'04_Property_Economics'!$AY$5:$AY$404,0)),""))</f>
        <v>1180800</v>
      </c>
      <c r="R89" s="27">
        <f t="array" ref="R89">IF($A89="","",IFERROR(INDEX('04_Property_Economics'!$AR$5:$AR$404,MATCH($A89,'04_Property_Economics'!$AY$5:$AY$404,0)),""))</f>
        <v>4.6</v>
      </c>
      <c r="S89" s="2" t="str">
        <f t="array" ref="S89">IF($A89="","",IFERROR(INDEX('04_Property_Economics'!$AS$5:$AS$404,MATCH($A89,'04_Property_Economics'!$AY$5:$AY$404,0)),""))</f>
        <v>NO</v>
      </c>
      <c r="T89" s="28" t="str">
        <f t="array" ref="T89">IF($A89="","",IFERROR(INDEX('04_Property_Economics'!$AZ$5:$AZ$404,MATCH($A89,'04_Property_Economics'!$AY$5:$AY$404,0)),""))</f>
        <v>https://www.redfin.com/AA/home/17305741</v>
      </c>
    </row>
    <row r="90" ht="15.75" customHeight="1">
      <c r="A90" s="2">
        <f t="shared" si="1"/>
        <v>77</v>
      </c>
      <c r="B90" s="2" t="str">
        <f t="array" ref="B90">IF($A90="","",IFERROR(INDEX('04_Property_Economics'!$B$5:$B$404,MATCH($A90,'04_Property_Economics'!$AY$5:$AY$404,0)),""))</f>
        <v>SF-083</v>
      </c>
      <c r="C90" s="2" t="str">
        <f t="array" ref="C90">IF($A90="","",IFERROR(INDEX('04_Property_Economics'!$C$5:$C$404,MATCH($A90,'04_Property_Economics'!$AY$5:$AY$404,0)),""))</f>
        <v>285 Main St #409</v>
      </c>
      <c r="D90" s="24">
        <f t="array" ref="D90">IF($A90="","",IFERROR(INDEX('04_Property_Economics'!$H$5:$H$404,MATCH($A90,'04_Property_Economics'!$AY$5:$AY$404,0)),""))</f>
        <v>420091</v>
      </c>
      <c r="E90" s="25">
        <f t="array" ref="E90">IF($A90="","",IFERROR(INDEX('04_Property_Economics'!$I$5:$I$404,MATCH($A90,'04_Property_Economics'!$AY$5:$AY$404,0)),""))</f>
        <v>1</v>
      </c>
      <c r="F90" s="25">
        <f t="array" ref="F90">IF($A90="","",IFERROR(INDEX('04_Property_Economics'!$J$5:$J$404,MATCH($A90,'04_Property_Economics'!$AY$5:$AY$404,0)),""))</f>
        <v>1</v>
      </c>
      <c r="G90" s="26">
        <f t="array" ref="G90">IF($A90="","",IFERROR(INDEX('04_Property_Economics'!$AC$5:$AC$404,MATCH($A90,'04_Property_Economics'!$AY$5:$AY$404,0)),""))</f>
        <v>0</v>
      </c>
      <c r="H90" s="24">
        <f t="array" ref="H90">IF($A90="","",IFERROR(INDEX('04_Property_Economics'!$AD$5:$AD$404,MATCH($A90,'04_Property_Economics'!$AY$5:$AY$404,0)),""))</f>
        <v>2612.5</v>
      </c>
      <c r="I90" s="24">
        <f t="array" ref="I90">IF($A90="","",IFERROR(INDEX('04_Property_Economics'!$AH$5:$AH$404,MATCH($A90,'04_Property_Economics'!$AY$5:$AY$404,0)),""))</f>
        <v>-2440.575278</v>
      </c>
      <c r="J90" s="24">
        <f t="array" ref="J90">IF($A90="","",IFERROR(INDEX('04_Property_Economics'!$AI$5:$AI$404,MATCH($A90,'04_Property_Economics'!$AY$5:$AY$404,0)),""))</f>
        <v>-1273.655833</v>
      </c>
      <c r="K90" s="24">
        <f t="array" ref="K90">IF($A90="","",IFERROR(INDEX('04_Property_Economics'!$AJ$5:$AJ$404,MATCH($A90,'04_Property_Economics'!$AY$5:$AY$404,0)),""))</f>
        <v>826.7991667</v>
      </c>
      <c r="L90" s="24">
        <f t="array" ref="L90">IF($A90="","",IFERROR(INDEX('04_Property_Economics'!$AF$5:$AF$404,MATCH($A90,'04_Property_Economics'!$AY$5:$AY$404,0)),""))</f>
        <v>130.625</v>
      </c>
      <c r="M90" s="24">
        <f t="array" ref="M90">IF($A90="","",IFERROR(INDEX('04_Property_Economics'!$U$5:$U$404,MATCH($A90,'04_Property_Economics'!$AY$5:$AY$404,0)),""))</f>
        <v>1166.919444</v>
      </c>
      <c r="N90" s="24">
        <f t="array" ref="N90">IF($A90="","",IFERROR(INDEX('04_Property_Economics'!$W$5:$W$404,MATCH($A90,'04_Property_Economics'!$AY$5:$AY$404,0)),""))</f>
        <v>2100.455</v>
      </c>
      <c r="O90" s="24">
        <f t="shared" si="2"/>
        <v>3267.374444</v>
      </c>
      <c r="P90" s="24">
        <f t="array" ref="P90">IF($A90="","",IFERROR(INDEX('04_Property_Economics'!$S$5:$S$404,MATCH($A90,'04_Property_Economics'!$AY$5:$AY$404,0)),""))</f>
        <v>420091</v>
      </c>
      <c r="Q90" s="24">
        <f t="array" ref="Q90">IF($A90="","",IFERROR(INDEX('04_Property_Economics'!$AQ$5:$AQ$404,MATCH($A90,'04_Property_Economics'!$AY$5:$AY$404,0)),""))</f>
        <v>1512327.6</v>
      </c>
      <c r="R90" s="27">
        <f t="array" ref="R90">IF($A90="","",IFERROR(INDEX('04_Property_Economics'!$AR$5:$AR$404,MATCH($A90,'04_Property_Economics'!$AY$5:$AY$404,0)),""))</f>
        <v>4.6</v>
      </c>
      <c r="S90" s="2" t="str">
        <f t="array" ref="S90">IF($A90="","",IFERROR(INDEX('04_Property_Economics'!$AS$5:$AS$404,MATCH($A90,'04_Property_Economics'!$AY$5:$AY$404,0)),""))</f>
        <v>NO</v>
      </c>
      <c r="T90" s="28" t="str">
        <f t="array" ref="T90">IF($A90="","",IFERROR(INDEX('04_Property_Economics'!$AZ$5:$AZ$404,MATCH($A90,'04_Property_Economics'!$AY$5:$AY$404,0)),""))</f>
        <v>https://www.redfin.com/AA/home/177205472</v>
      </c>
    </row>
    <row r="91" ht="15.75" customHeight="1">
      <c r="A91" s="2">
        <f t="shared" si="1"/>
        <v>78</v>
      </c>
      <c r="B91" s="2" t="str">
        <f t="array" ref="B91">IF($A91="","",IFERROR(INDEX('04_Property_Economics'!$B$5:$B$404,MATCH($A91,'04_Property_Economics'!$AY$5:$AY$404,0)),""))</f>
        <v>SF-084</v>
      </c>
      <c r="C91" s="2" t="str">
        <f t="array" ref="C91">IF($A91="","",IFERROR(INDEX('04_Property_Economics'!$C$5:$C$404,MATCH($A91,'04_Property_Economics'!$AY$5:$AY$404,0)),""))</f>
        <v>260 King St #1317</v>
      </c>
      <c r="D91" s="24">
        <f t="array" ref="D91">IF($A91="","",IFERROR(INDEX('04_Property_Economics'!$H$5:$H$404,MATCH($A91,'04_Property_Economics'!$AY$5:$AY$404,0)),""))</f>
        <v>146947</v>
      </c>
      <c r="E91" s="25">
        <f t="array" ref="E91">IF($A91="","",IFERROR(INDEX('04_Property_Economics'!$I$5:$I$404,MATCH($A91,'04_Property_Economics'!$AY$5:$AY$404,0)),""))</f>
        <v>1</v>
      </c>
      <c r="F91" s="25">
        <f t="array" ref="F91">IF($A91="","",IFERROR(INDEX('04_Property_Economics'!$J$5:$J$404,MATCH($A91,'04_Property_Economics'!$AY$5:$AY$404,0)),""))</f>
        <v>1</v>
      </c>
      <c r="G91" s="26">
        <f t="array" ref="G91">IF($A91="","",IFERROR(INDEX('04_Property_Economics'!$AC$5:$AC$404,MATCH($A91,'04_Property_Economics'!$AY$5:$AY$404,0)),""))</f>
        <v>0</v>
      </c>
      <c r="H91" s="24">
        <f t="array" ref="H91">IF($A91="","",IFERROR(INDEX('04_Property_Economics'!$AD$5:$AD$404,MATCH($A91,'04_Property_Economics'!$AY$5:$AY$404,0)),""))</f>
        <v>2612.5</v>
      </c>
      <c r="I91" s="24">
        <f t="array" ref="I91">IF($A91="","",IFERROR(INDEX('04_Property_Economics'!$AH$5:$AH$404,MATCH($A91,'04_Property_Economics'!$AY$5:$AY$404,0)),""))</f>
        <v>-88.50194444</v>
      </c>
      <c r="J91" s="24">
        <f t="array" ref="J91">IF($A91="","",IFERROR(INDEX('04_Property_Economics'!$AI$5:$AI$404,MATCH($A91,'04_Property_Economics'!$AY$5:$AY$404,0)),""))</f>
        <v>319.6841667</v>
      </c>
      <c r="K91" s="24">
        <f t="array" ref="K91">IF($A91="","",IFERROR(INDEX('04_Property_Economics'!$AJ$5:$AJ$404,MATCH($A91,'04_Property_Economics'!$AY$5:$AY$404,0)),""))</f>
        <v>1054.419167</v>
      </c>
      <c r="L91" s="24">
        <f t="array" ref="L91">IF($A91="","",IFERROR(INDEX('04_Property_Economics'!$AF$5:$AF$404,MATCH($A91,'04_Property_Economics'!$AY$5:$AY$404,0)),""))</f>
        <v>130.625</v>
      </c>
      <c r="M91" s="24">
        <f t="array" ref="M91">IF($A91="","",IFERROR(INDEX('04_Property_Economics'!$U$5:$U$404,MATCH($A91,'04_Property_Economics'!$AY$5:$AY$404,0)),""))</f>
        <v>408.1861111</v>
      </c>
      <c r="N91" s="24">
        <f t="array" ref="N91">IF($A91="","",IFERROR(INDEX('04_Property_Economics'!$W$5:$W$404,MATCH($A91,'04_Property_Economics'!$AY$5:$AY$404,0)),""))</f>
        <v>734.735</v>
      </c>
      <c r="O91" s="24">
        <f t="shared" si="2"/>
        <v>1142.921111</v>
      </c>
      <c r="P91" s="24">
        <f t="array" ref="P91">IF($A91="","",IFERROR(INDEX('04_Property_Economics'!$S$5:$S$404,MATCH($A91,'04_Property_Economics'!$AY$5:$AY$404,0)),""))</f>
        <v>146947</v>
      </c>
      <c r="Q91" s="24">
        <f t="array" ref="Q91">IF($A91="","",IFERROR(INDEX('04_Property_Economics'!$AQ$5:$AQ$404,MATCH($A91,'04_Property_Economics'!$AY$5:$AY$404,0)),""))</f>
        <v>529009.2</v>
      </c>
      <c r="R91" s="27">
        <f t="array" ref="R91">IF($A91="","",IFERROR(INDEX('04_Property_Economics'!$AR$5:$AR$404,MATCH($A91,'04_Property_Economics'!$AY$5:$AY$404,0)),""))</f>
        <v>4.6</v>
      </c>
      <c r="S91" s="2" t="str">
        <f t="array" ref="S91">IF($A91="","",IFERROR(INDEX('04_Property_Economics'!$AS$5:$AS$404,MATCH($A91,'04_Property_Economics'!$AY$5:$AY$404,0)),""))</f>
        <v>NO</v>
      </c>
      <c r="T91" s="28" t="str">
        <f t="array" ref="T91">IF($A91="","",IFERROR(INDEX('04_Property_Economics'!$AZ$5:$AZ$404,MATCH($A91,'04_Property_Economics'!$AY$5:$AY$404,0)),""))</f>
        <v>https://www.redfin.com/AA/home/8190522</v>
      </c>
    </row>
    <row r="92" ht="15.75" customHeight="1">
      <c r="A92" s="2">
        <f t="shared" si="1"/>
        <v>79</v>
      </c>
      <c r="B92" s="2" t="str">
        <f t="array" ref="B92">IF($A92="","",IFERROR(INDEX('04_Property_Economics'!$B$5:$B$404,MATCH($A92,'04_Property_Economics'!$AY$5:$AY$404,0)),""))</f>
        <v>SF-085</v>
      </c>
      <c r="C92" s="2" t="str">
        <f t="array" ref="C92">IF($A92="","",IFERROR(INDEX('04_Property_Economics'!$C$5:$C$404,MATCH($A92,'04_Property_Economics'!$AY$5:$AY$404,0)),""))</f>
        <v>750 Van Ness Ave #204</v>
      </c>
      <c r="D92" s="24">
        <f t="array" ref="D92">IF($A92="","",IFERROR(INDEX('04_Property_Economics'!$H$5:$H$404,MATCH($A92,'04_Property_Economics'!$AY$5:$AY$404,0)),""))</f>
        <v>199000</v>
      </c>
      <c r="E92" s="25">
        <f t="array" ref="E92">IF($A92="","",IFERROR(INDEX('04_Property_Economics'!$I$5:$I$404,MATCH($A92,'04_Property_Economics'!$AY$5:$AY$404,0)),""))</f>
        <v>1</v>
      </c>
      <c r="F92" s="25">
        <f t="array" ref="F92">IF($A92="","",IFERROR(INDEX('04_Property_Economics'!$J$5:$J$404,MATCH($A92,'04_Property_Economics'!$AY$5:$AY$404,0)),""))</f>
        <v>1</v>
      </c>
      <c r="G92" s="26">
        <f t="array" ref="G92">IF($A92="","",IFERROR(INDEX('04_Property_Economics'!$AC$5:$AC$404,MATCH($A92,'04_Property_Economics'!$AY$5:$AY$404,0)),""))</f>
        <v>0</v>
      </c>
      <c r="H92" s="24">
        <f t="array" ref="H92">IF($A92="","",IFERROR(INDEX('04_Property_Economics'!$AD$5:$AD$404,MATCH($A92,'04_Property_Economics'!$AY$5:$AY$404,0)),""))</f>
        <v>2612.5</v>
      </c>
      <c r="I92" s="24">
        <f t="array" ref="I92">IF($A92="","",IFERROR(INDEX('04_Property_Economics'!$AH$5:$AH$404,MATCH($A92,'04_Property_Economics'!$AY$5:$AY$404,0)),""))</f>
        <v>-536.7361111</v>
      </c>
      <c r="J92" s="24">
        <f t="array" ref="J92">IF($A92="","",IFERROR(INDEX('04_Property_Economics'!$AI$5:$AI$404,MATCH($A92,'04_Property_Economics'!$AY$5:$AY$404,0)),""))</f>
        <v>16.04166667</v>
      </c>
      <c r="K92" s="24">
        <f t="array" ref="K92">IF($A92="","",IFERROR(INDEX('04_Property_Economics'!$AJ$5:$AJ$404,MATCH($A92,'04_Property_Economics'!$AY$5:$AY$404,0)),""))</f>
        <v>1011.041667</v>
      </c>
      <c r="L92" s="24">
        <f t="array" ref="L92">IF($A92="","",IFERROR(INDEX('04_Property_Economics'!$AF$5:$AF$404,MATCH($A92,'04_Property_Economics'!$AY$5:$AY$404,0)),""))</f>
        <v>130.625</v>
      </c>
      <c r="M92" s="24">
        <f t="array" ref="M92">IF($A92="","",IFERROR(INDEX('04_Property_Economics'!$U$5:$U$404,MATCH($A92,'04_Property_Economics'!$AY$5:$AY$404,0)),""))</f>
        <v>552.7777778</v>
      </c>
      <c r="N92" s="24">
        <f t="array" ref="N92">IF($A92="","",IFERROR(INDEX('04_Property_Economics'!$W$5:$W$404,MATCH($A92,'04_Property_Economics'!$AY$5:$AY$404,0)),""))</f>
        <v>995</v>
      </c>
      <c r="O92" s="24">
        <f t="shared" si="2"/>
        <v>1547.777778</v>
      </c>
      <c r="P92" s="24">
        <f t="array" ref="P92">IF($A92="","",IFERROR(INDEX('04_Property_Economics'!$S$5:$S$404,MATCH($A92,'04_Property_Economics'!$AY$5:$AY$404,0)),""))</f>
        <v>199000</v>
      </c>
      <c r="Q92" s="24">
        <f t="array" ref="Q92">IF($A92="","",IFERROR(INDEX('04_Property_Economics'!$AQ$5:$AQ$404,MATCH($A92,'04_Property_Economics'!$AY$5:$AY$404,0)),""))</f>
        <v>716400</v>
      </c>
      <c r="R92" s="27">
        <f t="array" ref="R92">IF($A92="","",IFERROR(INDEX('04_Property_Economics'!$AR$5:$AR$404,MATCH($A92,'04_Property_Economics'!$AY$5:$AY$404,0)),""))</f>
        <v>4.6</v>
      </c>
      <c r="S92" s="2" t="str">
        <f t="array" ref="S92">IF($A92="","",IFERROR(INDEX('04_Property_Economics'!$AS$5:$AS$404,MATCH($A92,'04_Property_Economics'!$AY$5:$AY$404,0)),""))</f>
        <v>NO</v>
      </c>
      <c r="T92" s="28" t="str">
        <f t="array" ref="T92">IF($A92="","",IFERROR(INDEX('04_Property_Economics'!$AZ$5:$AZ$404,MATCH($A92,'04_Property_Economics'!$AY$5:$AY$404,0)),""))</f>
        <v>https://www.redfin.com/AA/home/17306769</v>
      </c>
    </row>
    <row r="93" ht="15.75" customHeight="1">
      <c r="A93" s="2">
        <f t="shared" si="1"/>
        <v>80</v>
      </c>
      <c r="B93" s="2" t="str">
        <f t="array" ref="B93">IF($A93="","",IFERROR(INDEX('04_Property_Economics'!$B$5:$B$404,MATCH($A93,'04_Property_Economics'!$AY$5:$AY$404,0)),""))</f>
        <v>SF-086</v>
      </c>
      <c r="C93" s="2" t="str">
        <f t="array" ref="C93">IF($A93="","",IFERROR(INDEX('04_Property_Economics'!$C$5:$C$404,MATCH($A93,'04_Property_Economics'!$AY$5:$AY$404,0)),""))</f>
        <v>388 Fulton St #404</v>
      </c>
      <c r="D93" s="24">
        <f t="array" ref="D93">IF($A93="","",IFERROR(INDEX('04_Property_Economics'!$H$5:$H$404,MATCH($A93,'04_Property_Economics'!$AY$5:$AY$404,0)),""))</f>
        <v>349617</v>
      </c>
      <c r="E93" s="25">
        <f t="array" ref="E93">IF($A93="","",IFERROR(INDEX('04_Property_Economics'!$I$5:$I$404,MATCH($A93,'04_Property_Economics'!$AY$5:$AY$404,0)),""))</f>
        <v>1</v>
      </c>
      <c r="F93" s="25">
        <f t="array" ref="F93">IF($A93="","",IFERROR(INDEX('04_Property_Economics'!$J$5:$J$404,MATCH($A93,'04_Property_Economics'!$AY$5:$AY$404,0)),""))</f>
        <v>1</v>
      </c>
      <c r="G93" s="26">
        <f t="array" ref="G93">IF($A93="","",IFERROR(INDEX('04_Property_Economics'!$AC$5:$AC$404,MATCH($A93,'04_Property_Economics'!$AY$5:$AY$404,0)),""))</f>
        <v>0</v>
      </c>
      <c r="H93" s="24">
        <f t="array" ref="H93">IF($A93="","",IFERROR(INDEX('04_Property_Economics'!$AD$5:$AD$404,MATCH($A93,'04_Property_Economics'!$AY$5:$AY$404,0)),""))</f>
        <v>2612.5</v>
      </c>
      <c r="I93" s="24">
        <f t="array" ref="I93">IF($A93="","",IFERROR(INDEX('04_Property_Economics'!$AH$5:$AH$404,MATCH($A93,'04_Property_Economics'!$AY$5:$AY$404,0)),""))</f>
        <v>-1833.715833</v>
      </c>
      <c r="J93" s="24">
        <f t="array" ref="J93">IF($A93="","",IFERROR(INDEX('04_Property_Economics'!$AI$5:$AI$404,MATCH($A93,'04_Property_Economics'!$AY$5:$AY$404,0)),""))</f>
        <v>-862.5575</v>
      </c>
      <c r="K93" s="24">
        <f t="array" ref="K93">IF($A93="","",IFERROR(INDEX('04_Property_Economics'!$AJ$5:$AJ$404,MATCH($A93,'04_Property_Economics'!$AY$5:$AY$404,0)),""))</f>
        <v>885.5275</v>
      </c>
      <c r="L93" s="24">
        <f t="array" ref="L93">IF($A93="","",IFERROR(INDEX('04_Property_Economics'!$AF$5:$AF$404,MATCH($A93,'04_Property_Economics'!$AY$5:$AY$404,0)),""))</f>
        <v>130.625</v>
      </c>
      <c r="M93" s="24">
        <f t="array" ref="M93">IF($A93="","",IFERROR(INDEX('04_Property_Economics'!$U$5:$U$404,MATCH($A93,'04_Property_Economics'!$AY$5:$AY$404,0)),""))</f>
        <v>971.1583333</v>
      </c>
      <c r="N93" s="24">
        <f t="array" ref="N93">IF($A93="","",IFERROR(INDEX('04_Property_Economics'!$W$5:$W$404,MATCH($A93,'04_Property_Economics'!$AY$5:$AY$404,0)),""))</f>
        <v>1748.085</v>
      </c>
      <c r="O93" s="24">
        <f t="shared" si="2"/>
        <v>2719.243333</v>
      </c>
      <c r="P93" s="24">
        <f t="array" ref="P93">IF($A93="","",IFERROR(INDEX('04_Property_Economics'!$S$5:$S$404,MATCH($A93,'04_Property_Economics'!$AY$5:$AY$404,0)),""))</f>
        <v>349617</v>
      </c>
      <c r="Q93" s="24">
        <f t="array" ref="Q93">IF($A93="","",IFERROR(INDEX('04_Property_Economics'!$AQ$5:$AQ$404,MATCH($A93,'04_Property_Economics'!$AY$5:$AY$404,0)),""))</f>
        <v>1258621.2</v>
      </c>
      <c r="R93" s="27">
        <f t="array" ref="R93">IF($A93="","",IFERROR(INDEX('04_Property_Economics'!$AR$5:$AR$404,MATCH($A93,'04_Property_Economics'!$AY$5:$AY$404,0)),""))</f>
        <v>4.6</v>
      </c>
      <c r="S93" s="2" t="str">
        <f t="array" ref="S93">IF($A93="","",IFERROR(INDEX('04_Property_Economics'!$AS$5:$AS$404,MATCH($A93,'04_Property_Economics'!$AY$5:$AY$404,0)),""))</f>
        <v>NO</v>
      </c>
      <c r="T93" s="28" t="str">
        <f t="array" ref="T93">IF($A93="","",IFERROR(INDEX('04_Property_Economics'!$AZ$5:$AZ$404,MATCH($A93,'04_Property_Economics'!$AY$5:$AY$404,0)),""))</f>
        <v>https://www.redfin.com/AA/home/144063608</v>
      </c>
    </row>
    <row r="94" ht="15.75" customHeight="1">
      <c r="A94" s="2">
        <f t="shared" si="1"/>
        <v>81</v>
      </c>
      <c r="B94" s="2" t="str">
        <f t="array" ref="B94">IF($A94="","",IFERROR(INDEX('04_Property_Economics'!$B$5:$B$404,MATCH($A94,'04_Property_Economics'!$AY$5:$AY$404,0)),""))</f>
        <v>SF-087</v>
      </c>
      <c r="C94" s="2" t="str">
        <f t="array" ref="C94">IF($A94="","",IFERROR(INDEX('04_Property_Economics'!$C$5:$C$404,MATCH($A94,'04_Property_Economics'!$AY$5:$AY$404,0)),""))</f>
        <v>395 6th St #203</v>
      </c>
      <c r="D94" s="24">
        <f t="array" ref="D94">IF($A94="","",IFERROR(INDEX('04_Property_Economics'!$H$5:$H$404,MATCH($A94,'04_Property_Economics'!$AY$5:$AY$404,0)),""))</f>
        <v>397159</v>
      </c>
      <c r="E94" s="25">
        <f t="array" ref="E94">IF($A94="","",IFERROR(INDEX('04_Property_Economics'!$I$5:$I$404,MATCH($A94,'04_Property_Economics'!$AY$5:$AY$404,0)),""))</f>
        <v>1</v>
      </c>
      <c r="F94" s="25">
        <f t="array" ref="F94">IF($A94="","",IFERROR(INDEX('04_Property_Economics'!$J$5:$J$404,MATCH($A94,'04_Property_Economics'!$AY$5:$AY$404,0)),""))</f>
        <v>1</v>
      </c>
      <c r="G94" s="26">
        <f t="array" ref="G94">IF($A94="","",IFERROR(INDEX('04_Property_Economics'!$AC$5:$AC$404,MATCH($A94,'04_Property_Economics'!$AY$5:$AY$404,0)),""))</f>
        <v>0</v>
      </c>
      <c r="H94" s="24">
        <f t="array" ref="H94">IF($A94="","",IFERROR(INDEX('04_Property_Economics'!$AD$5:$AD$404,MATCH($A94,'04_Property_Economics'!$AY$5:$AY$404,0)),""))</f>
        <v>2612.5</v>
      </c>
      <c r="I94" s="24">
        <f t="array" ref="I94">IF($A94="","",IFERROR(INDEX('04_Property_Economics'!$AH$5:$AH$404,MATCH($A94,'04_Property_Economics'!$AY$5:$AY$404,0)),""))</f>
        <v>-2243.105278</v>
      </c>
      <c r="J94" s="24">
        <f t="array" ref="J94">IF($A94="","",IFERROR(INDEX('04_Property_Economics'!$AI$5:$AI$404,MATCH($A94,'04_Property_Economics'!$AY$5:$AY$404,0)),""))</f>
        <v>-1139.885833</v>
      </c>
      <c r="K94" s="24">
        <f t="array" ref="K94">IF($A94="","",IFERROR(INDEX('04_Property_Economics'!$AJ$5:$AJ$404,MATCH($A94,'04_Property_Economics'!$AY$5:$AY$404,0)),""))</f>
        <v>845.9091667</v>
      </c>
      <c r="L94" s="24">
        <f t="array" ref="L94">IF($A94="","",IFERROR(INDEX('04_Property_Economics'!$AF$5:$AF$404,MATCH($A94,'04_Property_Economics'!$AY$5:$AY$404,0)),""))</f>
        <v>130.625</v>
      </c>
      <c r="M94" s="24">
        <f t="array" ref="M94">IF($A94="","",IFERROR(INDEX('04_Property_Economics'!$U$5:$U$404,MATCH($A94,'04_Property_Economics'!$AY$5:$AY$404,0)),""))</f>
        <v>1103.219444</v>
      </c>
      <c r="N94" s="24">
        <f t="array" ref="N94">IF($A94="","",IFERROR(INDEX('04_Property_Economics'!$W$5:$W$404,MATCH($A94,'04_Property_Economics'!$AY$5:$AY$404,0)),""))</f>
        <v>1985.795</v>
      </c>
      <c r="O94" s="24">
        <f t="shared" si="2"/>
        <v>3089.014444</v>
      </c>
      <c r="P94" s="24">
        <f t="array" ref="P94">IF($A94="","",IFERROR(INDEX('04_Property_Economics'!$S$5:$S$404,MATCH($A94,'04_Property_Economics'!$AY$5:$AY$404,0)),""))</f>
        <v>397159</v>
      </c>
      <c r="Q94" s="24">
        <f t="array" ref="Q94">IF($A94="","",IFERROR(INDEX('04_Property_Economics'!$AQ$5:$AQ$404,MATCH($A94,'04_Property_Economics'!$AY$5:$AY$404,0)),""))</f>
        <v>1429772.4</v>
      </c>
      <c r="R94" s="27">
        <f t="array" ref="R94">IF($A94="","",IFERROR(INDEX('04_Property_Economics'!$AR$5:$AR$404,MATCH($A94,'04_Property_Economics'!$AY$5:$AY$404,0)),""))</f>
        <v>4.6</v>
      </c>
      <c r="S94" s="2" t="str">
        <f t="array" ref="S94">IF($A94="","",IFERROR(INDEX('04_Property_Economics'!$AS$5:$AS$404,MATCH($A94,'04_Property_Economics'!$AY$5:$AY$404,0)),""))</f>
        <v>NO</v>
      </c>
      <c r="T94" s="28" t="str">
        <f t="array" ref="T94">IF($A94="","",IFERROR(INDEX('04_Property_Economics'!$AZ$5:$AZ$404,MATCH($A94,'04_Property_Economics'!$AY$5:$AY$404,0)),""))</f>
        <v>https://www.redfin.com/AA/home/201252068</v>
      </c>
    </row>
    <row r="95" ht="15.75" customHeight="1">
      <c r="A95" s="2">
        <f t="shared" si="1"/>
        <v>82</v>
      </c>
      <c r="B95" s="2" t="str">
        <f t="array" ref="B95">IF($A95="","",IFERROR(INDEX('04_Property_Economics'!$B$5:$B$404,MATCH($A95,'04_Property_Economics'!$AY$5:$AY$404,0)),""))</f>
        <v>SF-088</v>
      </c>
      <c r="C95" s="2" t="str">
        <f t="array" ref="C95">IF($A95="","",IFERROR(INDEX('04_Property_Economics'!$C$5:$C$404,MATCH($A95,'04_Property_Economics'!$AY$5:$AY$404,0)),""))</f>
        <v>395 6th St #214</v>
      </c>
      <c r="D95" s="24">
        <f t="array" ref="D95">IF($A95="","",IFERROR(INDEX('04_Property_Economics'!$H$5:$H$404,MATCH($A95,'04_Property_Economics'!$AY$5:$AY$404,0)),""))</f>
        <v>346899</v>
      </c>
      <c r="E95" s="25">
        <f t="array" ref="E95">IF($A95="","",IFERROR(INDEX('04_Property_Economics'!$I$5:$I$404,MATCH($A95,'04_Property_Economics'!$AY$5:$AY$404,0)),""))</f>
        <v>1</v>
      </c>
      <c r="F95" s="25">
        <f t="array" ref="F95">IF($A95="","",IFERROR(INDEX('04_Property_Economics'!$J$5:$J$404,MATCH($A95,'04_Property_Economics'!$AY$5:$AY$404,0)),""))</f>
        <v>1</v>
      </c>
      <c r="G95" s="26">
        <f t="array" ref="G95">IF($A95="","",IFERROR(INDEX('04_Property_Economics'!$AC$5:$AC$404,MATCH($A95,'04_Property_Economics'!$AY$5:$AY$404,0)),""))</f>
        <v>0</v>
      </c>
      <c r="H95" s="24">
        <f t="array" ref="H95">IF($A95="","",IFERROR(INDEX('04_Property_Economics'!$AD$5:$AD$404,MATCH($A95,'04_Property_Economics'!$AY$5:$AY$404,0)),""))</f>
        <v>2612.5</v>
      </c>
      <c r="I95" s="24">
        <f t="array" ref="I95">IF($A95="","",IFERROR(INDEX('04_Property_Economics'!$AH$5:$AH$404,MATCH($A95,'04_Property_Economics'!$AY$5:$AY$404,0)),""))</f>
        <v>-1810.310833</v>
      </c>
      <c r="J95" s="24">
        <f t="array" ref="J95">IF($A95="","",IFERROR(INDEX('04_Property_Economics'!$AI$5:$AI$404,MATCH($A95,'04_Property_Economics'!$AY$5:$AY$404,0)),""))</f>
        <v>-846.7025</v>
      </c>
      <c r="K95" s="24">
        <f t="array" ref="K95">IF($A95="","",IFERROR(INDEX('04_Property_Economics'!$AJ$5:$AJ$404,MATCH($A95,'04_Property_Economics'!$AY$5:$AY$404,0)),""))</f>
        <v>887.7925</v>
      </c>
      <c r="L95" s="24">
        <f t="array" ref="L95">IF($A95="","",IFERROR(INDEX('04_Property_Economics'!$AF$5:$AF$404,MATCH($A95,'04_Property_Economics'!$AY$5:$AY$404,0)),""))</f>
        <v>130.625</v>
      </c>
      <c r="M95" s="24">
        <f t="array" ref="M95">IF($A95="","",IFERROR(INDEX('04_Property_Economics'!$U$5:$U$404,MATCH($A95,'04_Property_Economics'!$AY$5:$AY$404,0)),""))</f>
        <v>963.6083333</v>
      </c>
      <c r="N95" s="24">
        <f t="array" ref="N95">IF($A95="","",IFERROR(INDEX('04_Property_Economics'!$W$5:$W$404,MATCH($A95,'04_Property_Economics'!$AY$5:$AY$404,0)),""))</f>
        <v>1734.495</v>
      </c>
      <c r="O95" s="24">
        <f t="shared" si="2"/>
        <v>2698.103333</v>
      </c>
      <c r="P95" s="24">
        <f t="array" ref="P95">IF($A95="","",IFERROR(INDEX('04_Property_Economics'!$S$5:$S$404,MATCH($A95,'04_Property_Economics'!$AY$5:$AY$404,0)),""))</f>
        <v>346899</v>
      </c>
      <c r="Q95" s="24">
        <f t="array" ref="Q95">IF($A95="","",IFERROR(INDEX('04_Property_Economics'!$AQ$5:$AQ$404,MATCH($A95,'04_Property_Economics'!$AY$5:$AY$404,0)),""))</f>
        <v>1248836.4</v>
      </c>
      <c r="R95" s="27">
        <f t="array" ref="R95">IF($A95="","",IFERROR(INDEX('04_Property_Economics'!$AR$5:$AR$404,MATCH($A95,'04_Property_Economics'!$AY$5:$AY$404,0)),""))</f>
        <v>4.6</v>
      </c>
      <c r="S95" s="2" t="str">
        <f t="array" ref="S95">IF($A95="","",IFERROR(INDEX('04_Property_Economics'!$AS$5:$AS$404,MATCH($A95,'04_Property_Economics'!$AY$5:$AY$404,0)),""))</f>
        <v>NO</v>
      </c>
      <c r="T95" s="28" t="str">
        <f t="array" ref="T95">IF($A95="","",IFERROR(INDEX('04_Property_Economics'!$AZ$5:$AZ$404,MATCH($A95,'04_Property_Economics'!$AY$5:$AY$404,0)),""))</f>
        <v>https://www.redfin.com/AA/home/200971745</v>
      </c>
    </row>
    <row r="96" ht="15.75" customHeight="1">
      <c r="A96" s="2">
        <f t="shared" si="1"/>
        <v>83</v>
      </c>
      <c r="B96" s="2" t="str">
        <f t="array" ref="B96">IF($A96="","",IFERROR(INDEX('04_Property_Economics'!$B$5:$B$404,MATCH($A96,'04_Property_Economics'!$AY$5:$AY$404,0)),""))</f>
        <v>SF-089</v>
      </c>
      <c r="C96" s="2" t="str">
        <f t="array" ref="C96">IF($A96="","",IFERROR(INDEX('04_Property_Economics'!$C$5:$C$404,MATCH($A96,'04_Property_Economics'!$AY$5:$AY$404,0)),""))</f>
        <v>683 Frederick St</v>
      </c>
      <c r="D96" s="24">
        <f t="array" ref="D96">IF($A96="","",IFERROR(INDEX('04_Property_Economics'!$H$5:$H$404,MATCH($A96,'04_Property_Economics'!$AY$5:$AY$404,0)),""))</f>
        <v>875000</v>
      </c>
      <c r="E96" s="25">
        <f t="array" ref="E96">IF($A96="","",IFERROR(INDEX('04_Property_Economics'!$I$5:$I$404,MATCH($A96,'04_Property_Economics'!$AY$5:$AY$404,0)),""))</f>
        <v>1</v>
      </c>
      <c r="F96" s="25">
        <f t="array" ref="F96">IF($A96="","",IFERROR(INDEX('04_Property_Economics'!$J$5:$J$404,MATCH($A96,'04_Property_Economics'!$AY$5:$AY$404,0)),""))</f>
        <v>2</v>
      </c>
      <c r="G96" s="26">
        <f t="array" ref="G96">IF($A96="","",IFERROR(INDEX('04_Property_Economics'!$AC$5:$AC$404,MATCH($A96,'04_Property_Economics'!$AY$5:$AY$404,0)),""))</f>
        <v>0</v>
      </c>
      <c r="H96" s="24">
        <f t="array" ref="H96">IF($A96="","",IFERROR(INDEX('04_Property_Economics'!$AD$5:$AD$404,MATCH($A96,'04_Property_Economics'!$AY$5:$AY$404,0)),""))</f>
        <v>5700</v>
      </c>
      <c r="I96" s="24">
        <f t="array" ref="I96">IF($A96="","",IFERROR(INDEX('04_Property_Economics'!$AH$5:$AH$404,MATCH($A96,'04_Property_Economics'!$AY$5:$AY$404,0)),""))</f>
        <v>-3424.722222</v>
      </c>
      <c r="J96" s="24">
        <f t="array" ref="J96">IF($A96="","",IFERROR(INDEX('04_Property_Economics'!$AI$5:$AI$404,MATCH($A96,'04_Property_Economics'!$AY$5:$AY$404,0)),""))</f>
        <v>-994.1666667</v>
      </c>
      <c r="K96" s="24">
        <f t="array" ref="K96">IF($A96="","",IFERROR(INDEX('04_Property_Economics'!$AJ$5:$AJ$404,MATCH($A96,'04_Property_Economics'!$AY$5:$AY$404,0)),""))</f>
        <v>3380.833333</v>
      </c>
      <c r="L96" s="24">
        <f t="array" ref="L96">IF($A96="","",IFERROR(INDEX('04_Property_Economics'!$AF$5:$AF$404,MATCH($A96,'04_Property_Economics'!$AY$5:$AY$404,0)),""))</f>
        <v>285</v>
      </c>
      <c r="M96" s="24">
        <f t="array" ref="M96">IF($A96="","",IFERROR(INDEX('04_Property_Economics'!$U$5:$U$404,MATCH($A96,'04_Property_Economics'!$AY$5:$AY$404,0)),""))</f>
        <v>2430.555556</v>
      </c>
      <c r="N96" s="24">
        <f t="array" ref="N96">IF($A96="","",IFERROR(INDEX('04_Property_Economics'!$W$5:$W$404,MATCH($A96,'04_Property_Economics'!$AY$5:$AY$404,0)),""))</f>
        <v>4375</v>
      </c>
      <c r="O96" s="24">
        <f t="shared" si="2"/>
        <v>6805.555556</v>
      </c>
      <c r="P96" s="24">
        <f t="array" ref="P96">IF($A96="","",IFERROR(INDEX('04_Property_Economics'!$S$5:$S$404,MATCH($A96,'04_Property_Economics'!$AY$5:$AY$404,0)),""))</f>
        <v>875000</v>
      </c>
      <c r="Q96" s="24">
        <f t="array" ref="Q96">IF($A96="","",IFERROR(INDEX('04_Property_Economics'!$AQ$5:$AQ$404,MATCH($A96,'04_Property_Economics'!$AY$5:$AY$404,0)),""))</f>
        <v>3150000</v>
      </c>
      <c r="R96" s="27">
        <f t="array" ref="R96">IF($A96="","",IFERROR(INDEX('04_Property_Economics'!$AR$5:$AR$404,MATCH($A96,'04_Property_Economics'!$AY$5:$AY$404,0)),""))</f>
        <v>4.6</v>
      </c>
      <c r="S96" s="2" t="str">
        <f t="array" ref="S96">IF($A96="","",IFERROR(INDEX('04_Property_Economics'!$AS$5:$AS$404,MATCH($A96,'04_Property_Economics'!$AY$5:$AY$404,0)),""))</f>
        <v>NO</v>
      </c>
      <c r="T96" s="28" t="str">
        <f t="array" ref="T96">IF($A96="","",IFERROR(INDEX('04_Property_Economics'!$AZ$5:$AZ$404,MATCH($A96,'04_Property_Economics'!$AY$5:$AY$404,0)),""))</f>
        <v>https://www.redfin.com/AA/home/1314021</v>
      </c>
    </row>
    <row r="97" ht="15.75" customHeight="1">
      <c r="A97" s="2">
        <f t="shared" si="1"/>
        <v>84</v>
      </c>
      <c r="B97" s="2" t="str">
        <f t="array" ref="B97">IF($A97="","",IFERROR(INDEX('04_Property_Economics'!$B$5:$B$404,MATCH($A97,'04_Property_Economics'!$AY$5:$AY$404,0)),""))</f>
        <v>SF-090</v>
      </c>
      <c r="C97" s="2" t="str">
        <f t="array" ref="C97">IF($A97="","",IFERROR(INDEX('04_Property_Economics'!$C$5:$C$404,MATCH($A97,'04_Property_Economics'!$AY$5:$AY$404,0)),""))</f>
        <v>1310 Fillmore St Ph 2E</v>
      </c>
      <c r="D97" s="24">
        <f t="array" ref="D97">IF($A97="","",IFERROR(INDEX('04_Property_Economics'!$H$5:$H$404,MATCH($A97,'04_Property_Economics'!$AY$5:$AY$404,0)),""))</f>
        <v>898000</v>
      </c>
      <c r="E97" s="25">
        <f t="array" ref="E97">IF($A97="","",IFERROR(INDEX('04_Property_Economics'!$I$5:$I$404,MATCH($A97,'04_Property_Economics'!$AY$5:$AY$404,0)),""))</f>
        <v>1</v>
      </c>
      <c r="F97" s="25">
        <f t="array" ref="F97">IF($A97="","",IFERROR(INDEX('04_Property_Economics'!$J$5:$J$404,MATCH($A97,'04_Property_Economics'!$AY$5:$AY$404,0)),""))</f>
        <v>1</v>
      </c>
      <c r="G97" s="26">
        <f t="array" ref="G97">IF($A97="","",IFERROR(INDEX('04_Property_Economics'!$AC$5:$AC$404,MATCH($A97,'04_Property_Economics'!$AY$5:$AY$404,0)),""))</f>
        <v>0</v>
      </c>
      <c r="H97" s="24">
        <f t="array" ref="H97">IF($A97="","",IFERROR(INDEX('04_Property_Economics'!$AD$5:$AD$404,MATCH($A97,'04_Property_Economics'!$AY$5:$AY$404,0)),""))</f>
        <v>3040</v>
      </c>
      <c r="I97" s="24">
        <f t="array" ref="I97">IF($A97="","",IFERROR(INDEX('04_Property_Economics'!$AH$5:$AH$404,MATCH($A97,'04_Property_Economics'!$AY$5:$AY$404,0)),""))</f>
        <v>-6149.777778</v>
      </c>
      <c r="J97" s="24">
        <f t="array" ref="J97">IF($A97="","",IFERROR(INDEX('04_Property_Economics'!$AI$5:$AI$404,MATCH($A97,'04_Property_Economics'!$AY$5:$AY$404,0)),""))</f>
        <v>-3655.333333</v>
      </c>
      <c r="K97" s="24">
        <f t="array" ref="K97">IF($A97="","",IFERROR(INDEX('04_Property_Economics'!$AJ$5:$AJ$404,MATCH($A97,'04_Property_Economics'!$AY$5:$AY$404,0)),""))</f>
        <v>834.6666667</v>
      </c>
      <c r="L97" s="24">
        <f t="array" ref="L97">IF($A97="","",IFERROR(INDEX('04_Property_Economics'!$AF$5:$AF$404,MATCH($A97,'04_Property_Economics'!$AY$5:$AY$404,0)),""))</f>
        <v>152</v>
      </c>
      <c r="M97" s="24">
        <f t="array" ref="M97">IF($A97="","",IFERROR(INDEX('04_Property_Economics'!$U$5:$U$404,MATCH($A97,'04_Property_Economics'!$AY$5:$AY$404,0)),""))</f>
        <v>2494.444444</v>
      </c>
      <c r="N97" s="24">
        <f t="array" ref="N97">IF($A97="","",IFERROR(INDEX('04_Property_Economics'!$W$5:$W$404,MATCH($A97,'04_Property_Economics'!$AY$5:$AY$404,0)),""))</f>
        <v>4490</v>
      </c>
      <c r="O97" s="24">
        <f t="shared" si="2"/>
        <v>6984.444444</v>
      </c>
      <c r="P97" s="24">
        <f t="array" ref="P97">IF($A97="","",IFERROR(INDEX('04_Property_Economics'!$S$5:$S$404,MATCH($A97,'04_Property_Economics'!$AY$5:$AY$404,0)),""))</f>
        <v>898000</v>
      </c>
      <c r="Q97" s="24">
        <f t="array" ref="Q97">IF($A97="","",IFERROR(INDEX('04_Property_Economics'!$AQ$5:$AQ$404,MATCH($A97,'04_Property_Economics'!$AY$5:$AY$404,0)),""))</f>
        <v>3232800</v>
      </c>
      <c r="R97" s="27">
        <f t="array" ref="R97">IF($A97="","",IFERROR(INDEX('04_Property_Economics'!$AR$5:$AR$404,MATCH($A97,'04_Property_Economics'!$AY$5:$AY$404,0)),""))</f>
        <v>4.6</v>
      </c>
      <c r="S97" s="2" t="str">
        <f t="array" ref="S97">IF($A97="","",IFERROR(INDEX('04_Property_Economics'!$AS$5:$AS$404,MATCH($A97,'04_Property_Economics'!$AY$5:$AY$404,0)),""))</f>
        <v>NO</v>
      </c>
      <c r="T97" s="28" t="str">
        <f t="array" ref="T97">IF($A97="","",IFERROR(INDEX('04_Property_Economics'!$AZ$5:$AZ$404,MATCH($A97,'04_Property_Economics'!$AY$5:$AY$404,0)),""))</f>
        <v>https://www.redfin.com/AA/home/17305979</v>
      </c>
    </row>
    <row r="98" ht="15.75" customHeight="1">
      <c r="A98" s="2">
        <f t="shared" si="1"/>
        <v>85</v>
      </c>
      <c r="B98" s="2" t="str">
        <f t="array" ref="B98">IF($A98="","",IFERROR(INDEX('04_Property_Economics'!$B$5:$B$404,MATCH($A98,'04_Property_Economics'!$AY$5:$AY$404,0)),""))</f>
        <v>SF-091</v>
      </c>
      <c r="C98" s="2" t="str">
        <f t="array" ref="C98">IF($A98="","",IFERROR(INDEX('04_Property_Economics'!$C$5:$C$404,MATCH($A98,'04_Property_Economics'!$AY$5:$AY$404,0)),""))</f>
        <v>1018 Noe St</v>
      </c>
      <c r="D98" s="24">
        <f t="array" ref="D98">IF($A98="","",IFERROR(INDEX('04_Property_Economics'!$H$5:$H$404,MATCH($A98,'04_Property_Economics'!$AY$5:$AY$404,0)),""))</f>
        <v>1429000</v>
      </c>
      <c r="E98" s="25">
        <f t="array" ref="E98">IF($A98="","",IFERROR(INDEX('04_Property_Economics'!$I$5:$I$404,MATCH($A98,'04_Property_Economics'!$AY$5:$AY$404,0)),""))</f>
        <v>1</v>
      </c>
      <c r="F98" s="25">
        <f t="array" ref="F98">IF($A98="","",IFERROR(INDEX('04_Property_Economics'!$J$5:$J$404,MATCH($A98,'04_Property_Economics'!$AY$5:$AY$404,0)),""))</f>
        <v>4</v>
      </c>
      <c r="G98" s="26">
        <f t="array" ref="G98">IF($A98="","",IFERROR(INDEX('04_Property_Economics'!$AC$5:$AC$404,MATCH($A98,'04_Property_Economics'!$AY$5:$AY$404,0)),""))</f>
        <v>0</v>
      </c>
      <c r="H98" s="24">
        <f t="array" ref="H98">IF($A98="","",IFERROR(INDEX('04_Property_Economics'!$AD$5:$AD$404,MATCH($A98,'04_Property_Economics'!$AY$5:$AY$404,0)),""))</f>
        <v>12160</v>
      </c>
      <c r="I98" s="24">
        <f t="array" ref="I98">IF($A98="","",IFERROR(INDEX('04_Property_Economics'!$AH$5:$AH$404,MATCH($A98,'04_Property_Economics'!$AY$5:$AY$404,0)),""))</f>
        <v>-2058.277778</v>
      </c>
      <c r="J98" s="24">
        <f t="array" ref="J98">IF($A98="","",IFERROR(INDEX('04_Property_Economics'!$AI$5:$AI$404,MATCH($A98,'04_Property_Economics'!$AY$5:$AY$404,0)),""))</f>
        <v>1911.166667</v>
      </c>
      <c r="K98" s="24">
        <f t="array" ref="K98">IF($A98="","",IFERROR(INDEX('04_Property_Economics'!$AJ$5:$AJ$404,MATCH($A98,'04_Property_Economics'!$AY$5:$AY$404,0)),""))</f>
        <v>9056.166667</v>
      </c>
      <c r="L98" s="24">
        <f t="array" ref="L98">IF($A98="","",IFERROR(INDEX('04_Property_Economics'!$AF$5:$AF$404,MATCH($A98,'04_Property_Economics'!$AY$5:$AY$404,0)),""))</f>
        <v>608</v>
      </c>
      <c r="M98" s="24">
        <f t="array" ref="M98">IF($A98="","",IFERROR(INDEX('04_Property_Economics'!$U$5:$U$404,MATCH($A98,'04_Property_Economics'!$AY$5:$AY$404,0)),""))</f>
        <v>3969.444444</v>
      </c>
      <c r="N98" s="24">
        <f t="array" ref="N98">IF($A98="","",IFERROR(INDEX('04_Property_Economics'!$W$5:$W$404,MATCH($A98,'04_Property_Economics'!$AY$5:$AY$404,0)),""))</f>
        <v>7145</v>
      </c>
      <c r="O98" s="24">
        <f t="shared" si="2"/>
        <v>11114.44444</v>
      </c>
      <c r="P98" s="24">
        <f t="array" ref="P98">IF($A98="","",IFERROR(INDEX('04_Property_Economics'!$S$5:$S$404,MATCH($A98,'04_Property_Economics'!$AY$5:$AY$404,0)),""))</f>
        <v>1429000</v>
      </c>
      <c r="Q98" s="24">
        <f t="array" ref="Q98">IF($A98="","",IFERROR(INDEX('04_Property_Economics'!$AQ$5:$AQ$404,MATCH($A98,'04_Property_Economics'!$AY$5:$AY$404,0)),""))</f>
        <v>5144400</v>
      </c>
      <c r="R98" s="27">
        <f t="array" ref="R98">IF($A98="","",IFERROR(INDEX('04_Property_Economics'!$AR$5:$AR$404,MATCH($A98,'04_Property_Economics'!$AY$5:$AY$404,0)),""))</f>
        <v>4.6</v>
      </c>
      <c r="S98" s="2" t="str">
        <f t="array" ref="S98">IF($A98="","",IFERROR(INDEX('04_Property_Economics'!$AS$5:$AS$404,MATCH($A98,'04_Property_Economics'!$AY$5:$AY$404,0)),""))</f>
        <v>NO</v>
      </c>
      <c r="T98" s="28" t="str">
        <f t="array" ref="T98">IF($A98="","",IFERROR(INDEX('04_Property_Economics'!$AZ$5:$AZ$404,MATCH($A98,'04_Property_Economics'!$AY$5:$AY$404,0)),""))</f>
        <v>https://www.redfin.com/AA/home/11743328</v>
      </c>
    </row>
    <row r="99" ht="15.75" customHeight="1">
      <c r="A99" s="2">
        <f t="shared" si="1"/>
        <v>86</v>
      </c>
      <c r="B99" s="2" t="str">
        <f t="array" ref="B99">IF($A99="","",IFERROR(INDEX('04_Property_Economics'!$B$5:$B$404,MATCH($A99,'04_Property_Economics'!$AY$5:$AY$404,0)),""))</f>
        <v>SF-092</v>
      </c>
      <c r="C99" s="2" t="str">
        <f t="array" ref="C99">IF($A99="","",IFERROR(INDEX('04_Property_Economics'!$C$5:$C$404,MATCH($A99,'04_Property_Economics'!$AY$5:$AY$404,0)),""))</f>
        <v>1201 Sutter St #408</v>
      </c>
      <c r="D99" s="24">
        <f t="array" ref="D99">IF($A99="","",IFERROR(INDEX('04_Property_Economics'!$H$5:$H$404,MATCH($A99,'04_Property_Economics'!$AY$5:$AY$404,0)),""))</f>
        <v>1275000</v>
      </c>
      <c r="E99" s="25">
        <f t="array" ref="E99">IF($A99="","",IFERROR(INDEX('04_Property_Economics'!$I$5:$I$404,MATCH($A99,'04_Property_Economics'!$AY$5:$AY$404,0)),""))</f>
        <v>1</v>
      </c>
      <c r="F99" s="25">
        <f t="array" ref="F99">IF($A99="","",IFERROR(INDEX('04_Property_Economics'!$J$5:$J$404,MATCH($A99,'04_Property_Economics'!$AY$5:$AY$404,0)),""))</f>
        <v>2</v>
      </c>
      <c r="G99" s="26">
        <f t="array" ref="G99">IF($A99="","",IFERROR(INDEX('04_Property_Economics'!$AC$5:$AC$404,MATCH($A99,'04_Property_Economics'!$AY$5:$AY$404,0)),""))</f>
        <v>0</v>
      </c>
      <c r="H99" s="24">
        <f t="array" ref="H99">IF($A99="","",IFERROR(INDEX('04_Property_Economics'!$AD$5:$AD$404,MATCH($A99,'04_Property_Economics'!$AY$5:$AY$404,0)),""))</f>
        <v>6080</v>
      </c>
      <c r="I99" s="24">
        <f t="array" ref="I99">IF($A99="","",IFERROR(INDEX('04_Property_Economics'!$AH$5:$AH$404,MATCH($A99,'04_Property_Economics'!$AY$5:$AY$404,0)),""))</f>
        <v>-6508.166667</v>
      </c>
      <c r="J99" s="24">
        <f t="array" ref="J99">IF($A99="","",IFERROR(INDEX('04_Property_Economics'!$AI$5:$AI$404,MATCH($A99,'04_Property_Economics'!$AY$5:$AY$404,0)),""))</f>
        <v>-2966.5</v>
      </c>
      <c r="K99" s="24">
        <f t="array" ref="K99">IF($A99="","",IFERROR(INDEX('04_Property_Economics'!$AJ$5:$AJ$404,MATCH($A99,'04_Property_Economics'!$AY$5:$AY$404,0)),""))</f>
        <v>3408.5</v>
      </c>
      <c r="L99" s="24">
        <f t="array" ref="L99">IF($A99="","",IFERROR(INDEX('04_Property_Economics'!$AF$5:$AF$404,MATCH($A99,'04_Property_Economics'!$AY$5:$AY$404,0)),""))</f>
        <v>304</v>
      </c>
      <c r="M99" s="24">
        <f t="array" ref="M99">IF($A99="","",IFERROR(INDEX('04_Property_Economics'!$U$5:$U$404,MATCH($A99,'04_Property_Economics'!$AY$5:$AY$404,0)),""))</f>
        <v>3541.666667</v>
      </c>
      <c r="N99" s="24">
        <f t="array" ref="N99">IF($A99="","",IFERROR(INDEX('04_Property_Economics'!$W$5:$W$404,MATCH($A99,'04_Property_Economics'!$AY$5:$AY$404,0)),""))</f>
        <v>6375</v>
      </c>
      <c r="O99" s="24">
        <f t="shared" si="2"/>
        <v>9916.666667</v>
      </c>
      <c r="P99" s="24">
        <f t="array" ref="P99">IF($A99="","",IFERROR(INDEX('04_Property_Economics'!$S$5:$S$404,MATCH($A99,'04_Property_Economics'!$AY$5:$AY$404,0)),""))</f>
        <v>1275000</v>
      </c>
      <c r="Q99" s="24">
        <f t="array" ref="Q99">IF($A99="","",IFERROR(INDEX('04_Property_Economics'!$AQ$5:$AQ$404,MATCH($A99,'04_Property_Economics'!$AY$5:$AY$404,0)),""))</f>
        <v>4590000</v>
      </c>
      <c r="R99" s="27">
        <f t="array" ref="R99">IF($A99="","",IFERROR(INDEX('04_Property_Economics'!$AR$5:$AR$404,MATCH($A99,'04_Property_Economics'!$AY$5:$AY$404,0)),""))</f>
        <v>4.6</v>
      </c>
      <c r="S99" s="2" t="str">
        <f t="array" ref="S99">IF($A99="","",IFERROR(INDEX('04_Property_Economics'!$AS$5:$AS$404,MATCH($A99,'04_Property_Economics'!$AY$5:$AY$404,0)),""))</f>
        <v>NO</v>
      </c>
      <c r="T99" s="28" t="str">
        <f t="array" ref="T99">IF($A99="","",IFERROR(INDEX('04_Property_Economics'!$AZ$5:$AZ$404,MATCH($A99,'04_Property_Economics'!$AY$5:$AY$404,0)),""))</f>
        <v>https://www.redfin.com/AA/home/192777414</v>
      </c>
    </row>
    <row r="100" ht="15.75" customHeight="1">
      <c r="A100" s="2">
        <f t="shared" si="1"/>
        <v>87</v>
      </c>
      <c r="B100" s="2" t="str">
        <f t="array" ref="B100">IF($A100="","",IFERROR(INDEX('04_Property_Economics'!$B$5:$B$404,MATCH($A100,'04_Property_Economics'!$AY$5:$AY$404,0)),""))</f>
        <v>SF-093</v>
      </c>
      <c r="C100" s="2" t="str">
        <f t="array" ref="C100">IF($A100="","",IFERROR(INDEX('04_Property_Economics'!$C$5:$C$404,MATCH($A100,'04_Property_Economics'!$AY$5:$AY$404,0)),""))</f>
        <v>1607 18th St</v>
      </c>
      <c r="D100" s="24">
        <f t="array" ref="D100">IF($A100="","",IFERROR(INDEX('04_Property_Economics'!$H$5:$H$404,MATCH($A100,'04_Property_Economics'!$AY$5:$AY$404,0)),""))</f>
        <v>999000</v>
      </c>
      <c r="E100" s="25">
        <f t="array" ref="E100">IF($A100="","",IFERROR(INDEX('04_Property_Economics'!$I$5:$I$404,MATCH($A100,'04_Property_Economics'!$AY$5:$AY$404,0)),""))</f>
        <v>1</v>
      </c>
      <c r="F100" s="25">
        <f t="array" ref="F100">IF($A100="","",IFERROR(INDEX('04_Property_Economics'!$J$5:$J$404,MATCH($A100,'04_Property_Economics'!$AY$5:$AY$404,0)),""))</f>
        <v>2</v>
      </c>
      <c r="G100" s="26">
        <f t="array" ref="G100">IF($A100="","",IFERROR(INDEX('04_Property_Economics'!$AC$5:$AC$404,MATCH($A100,'04_Property_Economics'!$AY$5:$AY$404,0)),""))</f>
        <v>0</v>
      </c>
      <c r="H100" s="24">
        <f t="array" ref="H100">IF($A100="","",IFERROR(INDEX('04_Property_Economics'!$AD$5:$AD$404,MATCH($A100,'04_Property_Economics'!$AY$5:$AY$404,0)),""))</f>
        <v>5225</v>
      </c>
      <c r="I100" s="24">
        <f t="array" ref="I100">IF($A100="","",IFERROR(INDEX('04_Property_Economics'!$AH$5:$AH$404,MATCH($A100,'04_Property_Economics'!$AY$5:$AY$404,0)),""))</f>
        <v>-4943.75</v>
      </c>
      <c r="J100" s="24">
        <f t="array" ref="J100">IF($A100="","",IFERROR(INDEX('04_Property_Economics'!$AI$5:$AI$404,MATCH($A100,'04_Property_Economics'!$AY$5:$AY$404,0)),""))</f>
        <v>-2168.75</v>
      </c>
      <c r="K100" s="24">
        <f t="array" ref="K100">IF($A100="","",IFERROR(INDEX('04_Property_Economics'!$AJ$5:$AJ$404,MATCH($A100,'04_Property_Economics'!$AY$5:$AY$404,0)),""))</f>
        <v>2826.25</v>
      </c>
      <c r="L100" s="24">
        <f t="array" ref="L100">IF($A100="","",IFERROR(INDEX('04_Property_Economics'!$AF$5:$AF$404,MATCH($A100,'04_Property_Economics'!$AY$5:$AY$404,0)),""))</f>
        <v>261.25</v>
      </c>
      <c r="M100" s="24">
        <f t="array" ref="M100">IF($A100="","",IFERROR(INDEX('04_Property_Economics'!$U$5:$U$404,MATCH($A100,'04_Property_Economics'!$AY$5:$AY$404,0)),""))</f>
        <v>2775</v>
      </c>
      <c r="N100" s="24">
        <f t="array" ref="N100">IF($A100="","",IFERROR(INDEX('04_Property_Economics'!$W$5:$W$404,MATCH($A100,'04_Property_Economics'!$AY$5:$AY$404,0)),""))</f>
        <v>4995</v>
      </c>
      <c r="O100" s="24">
        <f t="shared" si="2"/>
        <v>7770</v>
      </c>
      <c r="P100" s="24">
        <f t="array" ref="P100">IF($A100="","",IFERROR(INDEX('04_Property_Economics'!$S$5:$S$404,MATCH($A100,'04_Property_Economics'!$AY$5:$AY$404,0)),""))</f>
        <v>999000</v>
      </c>
      <c r="Q100" s="24">
        <f t="array" ref="Q100">IF($A100="","",IFERROR(INDEX('04_Property_Economics'!$AQ$5:$AQ$404,MATCH($A100,'04_Property_Economics'!$AY$5:$AY$404,0)),""))</f>
        <v>3596400</v>
      </c>
      <c r="R100" s="27">
        <f t="array" ref="R100">IF($A100="","",IFERROR(INDEX('04_Property_Economics'!$AR$5:$AR$404,MATCH($A100,'04_Property_Economics'!$AY$5:$AY$404,0)),""))</f>
        <v>4.6</v>
      </c>
      <c r="S100" s="2" t="str">
        <f t="array" ref="S100">IF($A100="","",IFERROR(INDEX('04_Property_Economics'!$AS$5:$AS$404,MATCH($A100,'04_Property_Economics'!$AY$5:$AY$404,0)),""))</f>
        <v>NO</v>
      </c>
      <c r="T100" s="28" t="str">
        <f t="array" ref="T100">IF($A100="","",IFERROR(INDEX('04_Property_Economics'!$AZ$5:$AZ$404,MATCH($A100,'04_Property_Economics'!$AY$5:$AY$404,0)),""))</f>
        <v>https://www.redfin.com/AA/home/1157721</v>
      </c>
    </row>
    <row r="101" ht="15.75" customHeight="1">
      <c r="A101" s="2">
        <f t="shared" si="1"/>
        <v>88</v>
      </c>
      <c r="B101" s="2" t="str">
        <f t="array" ref="B101">IF($A101="","",IFERROR(INDEX('04_Property_Economics'!$B$5:$B$404,MATCH($A101,'04_Property_Economics'!$AY$5:$AY$404,0)),""))</f>
        <v>SF-094</v>
      </c>
      <c r="C101" s="2" t="str">
        <f t="array" ref="C101">IF($A101="","",IFERROR(INDEX('04_Property_Economics'!$C$5:$C$404,MATCH($A101,'04_Property_Economics'!$AY$5:$AY$404,0)),""))</f>
        <v>333-335 Potrero Ave</v>
      </c>
      <c r="D101" s="24">
        <f t="array" ref="D101">IF($A101="","",IFERROR(INDEX('04_Property_Economics'!$H$5:$H$404,MATCH($A101,'04_Property_Economics'!$AY$5:$AY$404,0)),""))</f>
        <v>1100000</v>
      </c>
      <c r="E101" s="25">
        <f t="array" ref="E101">IF($A101="","",IFERROR(INDEX('04_Property_Economics'!$I$5:$I$404,MATCH($A101,'04_Property_Economics'!$AY$5:$AY$404,0)),""))</f>
        <v>2</v>
      </c>
      <c r="F101" s="25">
        <f t="array" ref="F101">IF($A101="","",IFERROR(INDEX('04_Property_Economics'!$J$5:$J$404,MATCH($A101,'04_Property_Economics'!$AY$5:$AY$404,0)),""))</f>
        <v>2</v>
      </c>
      <c r="G101" s="26">
        <f t="array" ref="G101">IF($A101="","",IFERROR(INDEX('04_Property_Economics'!$AC$5:$AC$404,MATCH($A101,'04_Property_Economics'!$AY$5:$AY$404,0)),""))</f>
        <v>0</v>
      </c>
      <c r="H101" s="24">
        <f t="array" ref="H101">IF($A101="","",IFERROR(INDEX('04_Property_Economics'!$AD$5:$AD$404,MATCH($A101,'04_Property_Economics'!$AY$5:$AY$404,0)),""))</f>
        <v>5700</v>
      </c>
      <c r="I101" s="24">
        <f t="array" ref="I101">IF($A101="","",IFERROR(INDEX('04_Property_Economics'!$AH$5:$AH$404,MATCH($A101,'04_Property_Economics'!$AY$5:$AY$404,0)),""))</f>
        <v>-5967.222222</v>
      </c>
      <c r="J101" s="24">
        <f t="array" ref="J101">IF($A101="","",IFERROR(INDEX('04_Property_Economics'!$AI$5:$AI$404,MATCH($A101,'04_Property_Economics'!$AY$5:$AY$404,0)),""))</f>
        <v>-2911.666667</v>
      </c>
      <c r="K101" s="24">
        <f t="array" ref="K101">IF($A101="","",IFERROR(INDEX('04_Property_Economics'!$AJ$5:$AJ$404,MATCH($A101,'04_Property_Economics'!$AY$5:$AY$404,0)),""))</f>
        <v>2588.333333</v>
      </c>
      <c r="L101" s="24">
        <f t="array" ref="L101">IF($A101="","",IFERROR(INDEX('04_Property_Economics'!$AF$5:$AF$404,MATCH($A101,'04_Property_Economics'!$AY$5:$AY$404,0)),""))</f>
        <v>285</v>
      </c>
      <c r="M101" s="24">
        <f t="array" ref="M101">IF($A101="","",IFERROR(INDEX('04_Property_Economics'!$U$5:$U$404,MATCH($A101,'04_Property_Economics'!$AY$5:$AY$404,0)),""))</f>
        <v>3055.555556</v>
      </c>
      <c r="N101" s="24">
        <f t="array" ref="N101">IF($A101="","",IFERROR(INDEX('04_Property_Economics'!$W$5:$W$404,MATCH($A101,'04_Property_Economics'!$AY$5:$AY$404,0)),""))</f>
        <v>5500</v>
      </c>
      <c r="O101" s="24">
        <f t="shared" si="2"/>
        <v>8555.555556</v>
      </c>
      <c r="P101" s="24">
        <f t="array" ref="P101">IF($A101="","",IFERROR(INDEX('04_Property_Economics'!$S$5:$S$404,MATCH($A101,'04_Property_Economics'!$AY$5:$AY$404,0)),""))</f>
        <v>1100000</v>
      </c>
      <c r="Q101" s="24">
        <f t="array" ref="Q101">IF($A101="","",IFERROR(INDEX('04_Property_Economics'!$AQ$5:$AQ$404,MATCH($A101,'04_Property_Economics'!$AY$5:$AY$404,0)),""))</f>
        <v>3960000</v>
      </c>
      <c r="R101" s="27">
        <f t="array" ref="R101">IF($A101="","",IFERROR(INDEX('04_Property_Economics'!$AR$5:$AR$404,MATCH($A101,'04_Property_Economics'!$AY$5:$AY$404,0)),""))</f>
        <v>4.6</v>
      </c>
      <c r="S101" s="2" t="str">
        <f t="array" ref="S101">IF($A101="","",IFERROR(INDEX('04_Property_Economics'!$AS$5:$AS$404,MATCH($A101,'04_Property_Economics'!$AY$5:$AY$404,0)),""))</f>
        <v>NO</v>
      </c>
      <c r="T101" s="28" t="str">
        <f t="array" ref="T101">IF($A101="","",IFERROR(INDEX('04_Property_Economics'!$AZ$5:$AZ$404,MATCH($A101,'04_Property_Economics'!$AY$5:$AY$404,0)),""))</f>
        <v>https://www.redfin.com/AA/home/1121541</v>
      </c>
    </row>
    <row r="102" ht="15.75" customHeight="1">
      <c r="A102" s="2">
        <f t="shared" si="1"/>
        <v>89</v>
      </c>
      <c r="B102" s="2" t="str">
        <f t="array" ref="B102">IF($A102="","",IFERROR(INDEX('04_Property_Economics'!$B$5:$B$404,MATCH($A102,'04_Property_Economics'!$AY$5:$AY$404,0)),""))</f>
        <v>SF-095</v>
      </c>
      <c r="C102" s="2" t="str">
        <f t="array" ref="C102">IF($A102="","",IFERROR(INDEX('04_Property_Economics'!$C$5:$C$404,MATCH($A102,'04_Property_Economics'!$AY$5:$AY$404,0)),""))</f>
        <v>337 Jules Ave</v>
      </c>
      <c r="D102" s="24">
        <f t="array" ref="D102">IF($A102="","",IFERROR(INDEX('04_Property_Economics'!$H$5:$H$404,MATCH($A102,'04_Property_Economics'!$AY$5:$AY$404,0)),""))</f>
        <v>1198800</v>
      </c>
      <c r="E102" s="25">
        <f t="array" ref="E102">IF($A102="","",IFERROR(INDEX('04_Property_Economics'!$I$5:$I$404,MATCH($A102,'04_Property_Economics'!$AY$5:$AY$404,0)),""))</f>
        <v>2</v>
      </c>
      <c r="F102" s="25">
        <f t="array" ref="F102">IF($A102="","",IFERROR(INDEX('04_Property_Economics'!$J$5:$J$404,MATCH($A102,'04_Property_Economics'!$AY$5:$AY$404,0)),""))</f>
        <v>2</v>
      </c>
      <c r="G102" s="26">
        <f t="array" ref="G102">IF($A102="","",IFERROR(INDEX('04_Property_Economics'!$AC$5:$AC$404,MATCH($A102,'04_Property_Economics'!$AY$5:$AY$404,0)),""))</f>
        <v>0</v>
      </c>
      <c r="H102" s="24">
        <f t="array" ref="H102">IF($A102="","",IFERROR(INDEX('04_Property_Economics'!$AD$5:$AD$404,MATCH($A102,'04_Property_Economics'!$AY$5:$AY$404,0)),""))</f>
        <v>4275</v>
      </c>
      <c r="I102" s="24">
        <f t="array" ref="I102">IF($A102="","",IFERROR(INDEX('04_Property_Economics'!$AH$5:$AH$404,MATCH($A102,'04_Property_Economics'!$AY$5:$AY$404,0)),""))</f>
        <v>-8171.75</v>
      </c>
      <c r="J102" s="24">
        <f t="array" ref="J102">IF($A102="","",IFERROR(INDEX('04_Property_Economics'!$AI$5:$AI$404,MATCH($A102,'04_Property_Economics'!$AY$5:$AY$404,0)),""))</f>
        <v>-4841.75</v>
      </c>
      <c r="K102" s="24">
        <f t="array" ref="K102">IF($A102="","",IFERROR(INDEX('04_Property_Economics'!$AJ$5:$AJ$404,MATCH($A102,'04_Property_Economics'!$AY$5:$AY$404,0)),""))</f>
        <v>1152.25</v>
      </c>
      <c r="L102" s="24">
        <f t="array" ref="L102">IF($A102="","",IFERROR(INDEX('04_Property_Economics'!$AF$5:$AF$404,MATCH($A102,'04_Property_Economics'!$AY$5:$AY$404,0)),""))</f>
        <v>213.75</v>
      </c>
      <c r="M102" s="24">
        <f t="array" ref="M102">IF($A102="","",IFERROR(INDEX('04_Property_Economics'!$U$5:$U$404,MATCH($A102,'04_Property_Economics'!$AY$5:$AY$404,0)),""))</f>
        <v>3330</v>
      </c>
      <c r="N102" s="24">
        <f t="array" ref="N102">IF($A102="","",IFERROR(INDEX('04_Property_Economics'!$W$5:$W$404,MATCH($A102,'04_Property_Economics'!$AY$5:$AY$404,0)),""))</f>
        <v>5994</v>
      </c>
      <c r="O102" s="24">
        <f t="shared" si="2"/>
        <v>9324</v>
      </c>
      <c r="P102" s="24">
        <f t="array" ref="P102">IF($A102="","",IFERROR(INDEX('04_Property_Economics'!$S$5:$S$404,MATCH($A102,'04_Property_Economics'!$AY$5:$AY$404,0)),""))</f>
        <v>1198800</v>
      </c>
      <c r="Q102" s="24">
        <f t="array" ref="Q102">IF($A102="","",IFERROR(INDEX('04_Property_Economics'!$AQ$5:$AQ$404,MATCH($A102,'04_Property_Economics'!$AY$5:$AY$404,0)),""))</f>
        <v>4315680</v>
      </c>
      <c r="R102" s="27">
        <f t="array" ref="R102">IF($A102="","",IFERROR(INDEX('04_Property_Economics'!$AR$5:$AR$404,MATCH($A102,'04_Property_Economics'!$AY$5:$AY$404,0)),""))</f>
        <v>4.6</v>
      </c>
      <c r="S102" s="2" t="str">
        <f t="array" ref="S102">IF($A102="","",IFERROR(INDEX('04_Property_Economics'!$AS$5:$AS$404,MATCH($A102,'04_Property_Economics'!$AY$5:$AY$404,0)),""))</f>
        <v>NO</v>
      </c>
      <c r="T102" s="28" t="str">
        <f t="array" ref="T102">IF($A102="","",IFERROR(INDEX('04_Property_Economics'!$AZ$5:$AZ$404,MATCH($A102,'04_Property_Economics'!$AY$5:$AY$404,0)),""))</f>
        <v>https://www.redfin.com/AA/home/1372247</v>
      </c>
    </row>
    <row r="103" ht="15.75" customHeight="1">
      <c r="A103" s="2">
        <f t="shared" si="1"/>
        <v>90</v>
      </c>
      <c r="B103" s="2" t="str">
        <f t="array" ref="B103">IF($A103="","",IFERROR(INDEX('04_Property_Economics'!$B$5:$B$404,MATCH($A103,'04_Property_Economics'!$AY$5:$AY$404,0)),""))</f>
        <v>SF-096</v>
      </c>
      <c r="C103" s="2" t="str">
        <f t="array" ref="C103">IF($A103="","",IFERROR(INDEX('04_Property_Economics'!$C$5:$C$404,MATCH($A103,'04_Property_Economics'!$AY$5:$AY$404,0)),""))</f>
        <v>740-742 37th Ave</v>
      </c>
      <c r="D103" s="24">
        <f t="array" ref="D103">IF($A103="","",IFERROR(INDEX('04_Property_Economics'!$H$5:$H$404,MATCH($A103,'04_Property_Economics'!$AY$5:$AY$404,0)),""))</f>
        <v>1400000</v>
      </c>
      <c r="E103" s="25">
        <f t="array" ref="E103">IF($A103="","",IFERROR(INDEX('04_Property_Economics'!$I$5:$I$404,MATCH($A103,'04_Property_Economics'!$AY$5:$AY$404,0)),""))</f>
        <v>2</v>
      </c>
      <c r="F103" s="25">
        <f t="array" ref="F103">IF($A103="","",IFERROR(INDEX('04_Property_Economics'!$J$5:$J$404,MATCH($A103,'04_Property_Economics'!$AY$5:$AY$404,0)),""))</f>
        <v>6</v>
      </c>
      <c r="G103" s="26">
        <f t="array" ref="G103">IF($A103="","",IFERROR(INDEX('04_Property_Economics'!$AC$5:$AC$404,MATCH($A103,'04_Property_Economics'!$AY$5:$AY$404,0)),""))</f>
        <v>0.006773598456</v>
      </c>
      <c r="H103" s="24">
        <f t="array" ref="H103">IF($A103="","",IFERROR(INDEX('04_Property_Economics'!$AD$5:$AD$404,MATCH($A103,'04_Property_Economics'!$AY$5:$AY$404,0)),""))</f>
        <v>15002.6848</v>
      </c>
      <c r="I103" s="24">
        <f t="array" ref="I103">IF($A103="","",IFERROR(INDEX('04_Property_Economics'!$AH$5:$AH$404,MATCH($A103,'04_Property_Economics'!$AY$5:$AY$404,0)),""))</f>
        <v>286.995</v>
      </c>
      <c r="J103" s="24">
        <f t="array" ref="J103">IF($A103="","",IFERROR(INDEX('04_Property_Economics'!$AI$5:$AI$404,MATCH($A103,'04_Property_Economics'!$AY$5:$AY$404,0)),""))</f>
        <v>4175.883889</v>
      </c>
      <c r="K103" s="24">
        <f t="array" ref="K103">IF($A103="","",IFERROR(INDEX('04_Property_Economics'!$AJ$5:$AJ$404,MATCH($A103,'04_Property_Economics'!$AY$5:$AY$404,0)),""))</f>
        <v>11175.88389</v>
      </c>
      <c r="L103" s="24">
        <f t="array" ref="L103">IF($A103="","",IFERROR(INDEX('04_Property_Economics'!$AF$5:$AF$404,MATCH($A103,'04_Property_Economics'!$AY$5:$AY$404,0)),""))</f>
        <v>750.1342398</v>
      </c>
      <c r="M103" s="24">
        <f t="array" ref="M103">IF($A103="","",IFERROR(INDEX('04_Property_Economics'!$U$5:$U$404,MATCH($A103,'04_Property_Economics'!$AY$5:$AY$404,0)),""))</f>
        <v>3888.888889</v>
      </c>
      <c r="N103" s="24">
        <f t="array" ref="N103">IF($A103="","",IFERROR(INDEX('04_Property_Economics'!$W$5:$W$404,MATCH($A103,'04_Property_Economics'!$AY$5:$AY$404,0)),""))</f>
        <v>7000</v>
      </c>
      <c r="O103" s="24">
        <f t="shared" si="2"/>
        <v>10888.88889</v>
      </c>
      <c r="P103" s="24">
        <f t="array" ref="P103">IF($A103="","",IFERROR(INDEX('04_Property_Economics'!$S$5:$S$404,MATCH($A103,'04_Property_Economics'!$AY$5:$AY$404,0)),""))</f>
        <v>1400000</v>
      </c>
      <c r="Q103" s="24">
        <f t="array" ref="Q103">IF($A103="","",IFERROR(INDEX('04_Property_Economics'!$AQ$5:$AQ$404,MATCH($A103,'04_Property_Economics'!$AY$5:$AY$404,0)),""))</f>
        <v>5040000</v>
      </c>
      <c r="R103" s="27">
        <f t="array" ref="R103">IF($A103="","",IFERROR(INDEX('04_Property_Economics'!$AR$5:$AR$404,MATCH($A103,'04_Property_Economics'!$AY$5:$AY$404,0)),""))</f>
        <v>4.6</v>
      </c>
      <c r="S103" s="2" t="str">
        <f t="array" ref="S103">IF($A103="","",IFERROR(INDEX('04_Property_Economics'!$AS$5:$AS$404,MATCH($A103,'04_Property_Economics'!$AY$5:$AY$404,0)),""))</f>
        <v>YES</v>
      </c>
      <c r="T103" s="28" t="str">
        <f t="array" ref="T103">IF($A103="","",IFERROR(INDEX('04_Property_Economics'!$AZ$5:$AZ$404,MATCH($A103,'04_Property_Economics'!$AY$5:$AY$404,0)),""))</f>
        <v>https://www.redfin.com/AA/home/1595565</v>
      </c>
    </row>
    <row r="104" ht="15.75" customHeight="1">
      <c r="A104" s="2">
        <f t="shared" si="1"/>
        <v>91</v>
      </c>
      <c r="B104" s="2" t="str">
        <f t="array" ref="B104">IF($A104="","",IFERROR(INDEX('04_Property_Economics'!$B$5:$B$404,MATCH($A104,'04_Property_Economics'!$AY$5:$AY$404,0)),""))</f>
        <v>SF-097</v>
      </c>
      <c r="C104" s="2" t="str">
        <f t="array" ref="C104">IF($A104="","",IFERROR(INDEX('04_Property_Economics'!$C$5:$C$404,MATCH($A104,'04_Property_Economics'!$AY$5:$AY$404,0)),""))</f>
        <v>4871 Mission St</v>
      </c>
      <c r="D104" s="24">
        <f t="array" ref="D104">IF($A104="","",IFERROR(INDEX('04_Property_Economics'!$H$5:$H$404,MATCH($A104,'04_Property_Economics'!$AY$5:$AY$404,0)),""))</f>
        <v>1200000</v>
      </c>
      <c r="E104" s="25">
        <f t="array" ref="E104">IF($A104="","",IFERROR(INDEX('04_Property_Economics'!$I$5:$I$404,MATCH($A104,'04_Property_Economics'!$AY$5:$AY$404,0)),""))</f>
        <v>3</v>
      </c>
      <c r="F104" s="25">
        <f t="array" ref="F104">IF($A104="","",IFERROR(INDEX('04_Property_Economics'!$J$5:$J$404,MATCH($A104,'04_Property_Economics'!$AY$5:$AY$404,0)),""))</f>
        <v>3</v>
      </c>
      <c r="G104" s="26">
        <f t="array" ref="G104">IF($A104="","",IFERROR(INDEX('04_Property_Economics'!$AC$5:$AC$404,MATCH($A104,'04_Property_Economics'!$AY$5:$AY$404,0)),""))</f>
        <v>0</v>
      </c>
      <c r="H104" s="24">
        <f t="array" ref="H104">IF($A104="","",IFERROR(INDEX('04_Property_Economics'!$AD$5:$AD$404,MATCH($A104,'04_Property_Economics'!$AY$5:$AY$404,0)),""))</f>
        <v>6412.5</v>
      </c>
      <c r="I104" s="24">
        <f t="array" ref="I104">IF($A104="","",IFERROR(INDEX('04_Property_Economics'!$AH$5:$AH$404,MATCH($A104,'04_Property_Economics'!$AY$5:$AY$404,0)),""))</f>
        <v>-6756.458333</v>
      </c>
      <c r="J104" s="24">
        <f t="array" ref="J104">IF($A104="","",IFERROR(INDEX('04_Property_Economics'!$AI$5:$AI$404,MATCH($A104,'04_Property_Economics'!$AY$5:$AY$404,0)),""))</f>
        <v>-3423.125</v>
      </c>
      <c r="K104" s="24">
        <f t="array" ref="K104">IF($A104="","",IFERROR(INDEX('04_Property_Economics'!$AJ$5:$AJ$404,MATCH($A104,'04_Property_Economics'!$AY$5:$AY$404,0)),""))</f>
        <v>2576.875</v>
      </c>
      <c r="L104" s="24">
        <f t="array" ref="L104">IF($A104="","",IFERROR(INDEX('04_Property_Economics'!$AF$5:$AF$404,MATCH($A104,'04_Property_Economics'!$AY$5:$AY$404,0)),""))</f>
        <v>320.625</v>
      </c>
      <c r="M104" s="24">
        <f t="array" ref="M104">IF($A104="","",IFERROR(INDEX('04_Property_Economics'!$U$5:$U$404,MATCH($A104,'04_Property_Economics'!$AY$5:$AY$404,0)),""))</f>
        <v>3333.333333</v>
      </c>
      <c r="N104" s="24">
        <f t="array" ref="N104">IF($A104="","",IFERROR(INDEX('04_Property_Economics'!$W$5:$W$404,MATCH($A104,'04_Property_Economics'!$AY$5:$AY$404,0)),""))</f>
        <v>6000</v>
      </c>
      <c r="O104" s="24">
        <f t="shared" si="2"/>
        <v>9333.333333</v>
      </c>
      <c r="P104" s="24">
        <f t="array" ref="P104">IF($A104="","",IFERROR(INDEX('04_Property_Economics'!$S$5:$S$404,MATCH($A104,'04_Property_Economics'!$AY$5:$AY$404,0)),""))</f>
        <v>1200000</v>
      </c>
      <c r="Q104" s="24">
        <f t="array" ref="Q104">IF($A104="","",IFERROR(INDEX('04_Property_Economics'!$AQ$5:$AQ$404,MATCH($A104,'04_Property_Economics'!$AY$5:$AY$404,0)),""))</f>
        <v>4320000</v>
      </c>
      <c r="R104" s="27">
        <f t="array" ref="R104">IF($A104="","",IFERROR(INDEX('04_Property_Economics'!$AR$5:$AR$404,MATCH($A104,'04_Property_Economics'!$AY$5:$AY$404,0)),""))</f>
        <v>4.6</v>
      </c>
      <c r="S104" s="2" t="str">
        <f t="array" ref="S104">IF($A104="","",IFERROR(INDEX('04_Property_Economics'!$AS$5:$AS$404,MATCH($A104,'04_Property_Economics'!$AY$5:$AY$404,0)),""))</f>
        <v>NO</v>
      </c>
      <c r="T104" s="28" t="str">
        <f t="array" ref="T104">IF($A104="","",IFERROR(INDEX('04_Property_Economics'!$AZ$5:$AZ$404,MATCH($A104,'04_Property_Economics'!$AY$5:$AY$404,0)),""))</f>
        <v>https://www.redfin.com/AA/home/39645066</v>
      </c>
    </row>
    <row r="105" ht="15.75" customHeight="1">
      <c r="A105" s="2">
        <f t="shared" si="1"/>
        <v>92</v>
      </c>
      <c r="B105" s="2" t="str">
        <f t="array" ref="B105">IF($A105="","",IFERROR(INDEX('04_Property_Economics'!$B$5:$B$404,MATCH($A105,'04_Property_Economics'!$AY$5:$AY$404,0)),""))</f>
        <v>SF-098</v>
      </c>
      <c r="C105" s="2" t="str">
        <f t="array" ref="C105">IF($A105="","",IFERROR(INDEX('04_Property_Economics'!$C$5:$C$404,MATCH($A105,'04_Property_Economics'!$AY$5:$AY$404,0)),""))</f>
        <v>1921 Jefferson St #205</v>
      </c>
      <c r="D105" s="24">
        <f t="array" ref="D105">IF($A105="","",IFERROR(INDEX('04_Property_Economics'!$H$5:$H$404,MATCH($A105,'04_Property_Economics'!$AY$5:$AY$404,0)),""))</f>
        <v>1295000</v>
      </c>
      <c r="E105" s="25">
        <f t="array" ref="E105">IF($A105="","",IFERROR(INDEX('04_Property_Economics'!$I$5:$I$404,MATCH($A105,'04_Property_Economics'!$AY$5:$AY$404,0)),""))</f>
        <v>1</v>
      </c>
      <c r="F105" s="25">
        <f t="array" ref="F105">IF($A105="","",IFERROR(INDEX('04_Property_Economics'!$J$5:$J$404,MATCH($A105,'04_Property_Economics'!$AY$5:$AY$404,0)),""))</f>
        <v>2</v>
      </c>
      <c r="G105" s="26">
        <f t="array" ref="G105">IF($A105="","",IFERROR(INDEX('04_Property_Economics'!$AC$5:$AC$404,MATCH($A105,'04_Property_Economics'!$AY$5:$AY$404,0)),""))</f>
        <v>0</v>
      </c>
      <c r="H105" s="24">
        <f t="array" ref="H105">IF($A105="","",IFERROR(INDEX('04_Property_Economics'!$AD$5:$AD$404,MATCH($A105,'04_Property_Economics'!$AY$5:$AY$404,0)),""))</f>
        <v>6270</v>
      </c>
      <c r="I105" s="24">
        <f t="array" ref="I105">IF($A105="","",IFERROR(INDEX('04_Property_Economics'!$AH$5:$AH$404,MATCH($A105,'04_Property_Economics'!$AY$5:$AY$404,0)),""))</f>
        <v>-6499.888889</v>
      </c>
      <c r="J105" s="24">
        <f t="array" ref="J105">IF($A105="","",IFERROR(INDEX('04_Property_Economics'!$AI$5:$AI$404,MATCH($A105,'04_Property_Economics'!$AY$5:$AY$404,0)),""))</f>
        <v>-2902.666667</v>
      </c>
      <c r="K105" s="24">
        <f t="array" ref="K105">IF($A105="","",IFERROR(INDEX('04_Property_Economics'!$AJ$5:$AJ$404,MATCH($A105,'04_Property_Economics'!$AY$5:$AY$404,0)),""))</f>
        <v>3572.333333</v>
      </c>
      <c r="L105" s="24">
        <f t="array" ref="L105">IF($A105="","",IFERROR(INDEX('04_Property_Economics'!$AF$5:$AF$404,MATCH($A105,'04_Property_Economics'!$AY$5:$AY$404,0)),""))</f>
        <v>313.5</v>
      </c>
      <c r="M105" s="24">
        <f t="array" ref="M105">IF($A105="","",IFERROR(INDEX('04_Property_Economics'!$U$5:$U$404,MATCH($A105,'04_Property_Economics'!$AY$5:$AY$404,0)),""))</f>
        <v>3597.222222</v>
      </c>
      <c r="N105" s="24">
        <f t="array" ref="N105">IF($A105="","",IFERROR(INDEX('04_Property_Economics'!$W$5:$W$404,MATCH($A105,'04_Property_Economics'!$AY$5:$AY$404,0)),""))</f>
        <v>6475</v>
      </c>
      <c r="O105" s="24">
        <f t="shared" si="2"/>
        <v>10072.22222</v>
      </c>
      <c r="P105" s="24">
        <f t="array" ref="P105">IF($A105="","",IFERROR(INDEX('04_Property_Economics'!$S$5:$S$404,MATCH($A105,'04_Property_Economics'!$AY$5:$AY$404,0)),""))</f>
        <v>1295000</v>
      </c>
      <c r="Q105" s="24">
        <f t="array" ref="Q105">IF($A105="","",IFERROR(INDEX('04_Property_Economics'!$AQ$5:$AQ$404,MATCH($A105,'04_Property_Economics'!$AY$5:$AY$404,0)),""))</f>
        <v>4662000</v>
      </c>
      <c r="R105" s="27">
        <f t="array" ref="R105">IF($A105="","",IFERROR(INDEX('04_Property_Economics'!$AR$5:$AR$404,MATCH($A105,'04_Property_Economics'!$AY$5:$AY$404,0)),""))</f>
        <v>4.6</v>
      </c>
      <c r="S105" s="2" t="str">
        <f t="array" ref="S105">IF($A105="","",IFERROR(INDEX('04_Property_Economics'!$AS$5:$AS$404,MATCH($A105,'04_Property_Economics'!$AY$5:$AY$404,0)),""))</f>
        <v>NO</v>
      </c>
      <c r="T105" s="28" t="str">
        <f t="array" ref="T105">IF($A105="","",IFERROR(INDEX('04_Property_Economics'!$AZ$5:$AZ$404,MATCH($A105,'04_Property_Economics'!$AY$5:$AY$404,0)),""))</f>
        <v>https://www.redfin.com/AA/home/881820</v>
      </c>
    </row>
    <row r="106" ht="15.75" customHeight="1">
      <c r="A106" s="2">
        <f t="shared" si="1"/>
        <v>93</v>
      </c>
      <c r="B106" s="2" t="str">
        <f t="array" ref="B106">IF($A106="","",IFERROR(INDEX('04_Property_Economics'!$B$5:$B$404,MATCH($A106,'04_Property_Economics'!$AY$5:$AY$404,0)),""))</f>
        <v>SF-099</v>
      </c>
      <c r="C106" s="2" t="str">
        <f t="array" ref="C106">IF($A106="","",IFERROR(INDEX('04_Property_Economics'!$C$5:$C$404,MATCH($A106,'04_Property_Economics'!$AY$5:$AY$404,0)),""))</f>
        <v>320 Alabama St #4</v>
      </c>
      <c r="D106" s="24">
        <f t="array" ref="D106">IF($A106="","",IFERROR(INDEX('04_Property_Economics'!$H$5:$H$404,MATCH($A106,'04_Property_Economics'!$AY$5:$AY$404,0)),""))</f>
        <v>890000</v>
      </c>
      <c r="E106" s="25">
        <f t="array" ref="E106">IF($A106="","",IFERROR(INDEX('04_Property_Economics'!$I$5:$I$404,MATCH($A106,'04_Property_Economics'!$AY$5:$AY$404,0)),""))</f>
        <v>1</v>
      </c>
      <c r="F106" s="25">
        <f t="array" ref="F106">IF($A106="","",IFERROR(INDEX('04_Property_Economics'!$J$5:$J$404,MATCH($A106,'04_Property_Economics'!$AY$5:$AY$404,0)),""))</f>
        <v>1</v>
      </c>
      <c r="G106" s="26">
        <f t="array" ref="G106">IF($A106="","",IFERROR(INDEX('04_Property_Economics'!$AC$5:$AC$404,MATCH($A106,'04_Property_Economics'!$AY$5:$AY$404,0)),""))</f>
        <v>0</v>
      </c>
      <c r="H106" s="24">
        <f t="array" ref="H106">IF($A106="","",IFERROR(INDEX('04_Property_Economics'!$AD$5:$AD$404,MATCH($A106,'04_Property_Economics'!$AY$5:$AY$404,0)),""))</f>
        <v>2707.5</v>
      </c>
      <c r="I106" s="24">
        <f t="array" ref="I106">IF($A106="","",IFERROR(INDEX('04_Property_Economics'!$AH$5:$AH$404,MATCH($A106,'04_Property_Economics'!$AY$5:$AY$404,0)),""))</f>
        <v>-6396.763889</v>
      </c>
      <c r="J106" s="24">
        <f t="array" ref="J106">IF($A106="","",IFERROR(INDEX('04_Property_Economics'!$AI$5:$AI$404,MATCH($A106,'04_Property_Economics'!$AY$5:$AY$404,0)),""))</f>
        <v>-3924.541667</v>
      </c>
      <c r="K106" s="24">
        <f t="array" ref="K106">IF($A106="","",IFERROR(INDEX('04_Property_Economics'!$AJ$5:$AJ$404,MATCH($A106,'04_Property_Economics'!$AY$5:$AY$404,0)),""))</f>
        <v>525.4583333</v>
      </c>
      <c r="L106" s="24">
        <f t="array" ref="L106">IF($A106="","",IFERROR(INDEX('04_Property_Economics'!$AF$5:$AF$404,MATCH($A106,'04_Property_Economics'!$AY$5:$AY$404,0)),""))</f>
        <v>135.375</v>
      </c>
      <c r="M106" s="24">
        <f t="array" ref="M106">IF($A106="","",IFERROR(INDEX('04_Property_Economics'!$U$5:$U$404,MATCH($A106,'04_Property_Economics'!$AY$5:$AY$404,0)),""))</f>
        <v>2472.222222</v>
      </c>
      <c r="N106" s="24">
        <f t="array" ref="N106">IF($A106="","",IFERROR(INDEX('04_Property_Economics'!$W$5:$W$404,MATCH($A106,'04_Property_Economics'!$AY$5:$AY$404,0)),""))</f>
        <v>4450</v>
      </c>
      <c r="O106" s="24">
        <f t="shared" si="2"/>
        <v>6922.222222</v>
      </c>
      <c r="P106" s="24">
        <f t="array" ref="P106">IF($A106="","",IFERROR(INDEX('04_Property_Economics'!$S$5:$S$404,MATCH($A106,'04_Property_Economics'!$AY$5:$AY$404,0)),""))</f>
        <v>890000</v>
      </c>
      <c r="Q106" s="24">
        <f t="array" ref="Q106">IF($A106="","",IFERROR(INDEX('04_Property_Economics'!$AQ$5:$AQ$404,MATCH($A106,'04_Property_Economics'!$AY$5:$AY$404,0)),""))</f>
        <v>3204000</v>
      </c>
      <c r="R106" s="27">
        <f t="array" ref="R106">IF($A106="","",IFERROR(INDEX('04_Property_Economics'!$AR$5:$AR$404,MATCH($A106,'04_Property_Economics'!$AY$5:$AY$404,0)),""))</f>
        <v>4.6</v>
      </c>
      <c r="S106" s="2" t="str">
        <f t="array" ref="S106">IF($A106="","",IFERROR(INDEX('04_Property_Economics'!$AS$5:$AS$404,MATCH($A106,'04_Property_Economics'!$AY$5:$AY$404,0)),""))</f>
        <v>NO</v>
      </c>
      <c r="T106" s="28" t="str">
        <f t="array" ref="T106">IF($A106="","",IFERROR(INDEX('04_Property_Economics'!$AZ$5:$AZ$404,MATCH($A106,'04_Property_Economics'!$AY$5:$AY$404,0)),""))</f>
        <v>https://www.redfin.com/AA/home/1449978</v>
      </c>
    </row>
    <row r="107" ht="15.75" customHeight="1">
      <c r="A107" s="2">
        <f t="shared" si="1"/>
        <v>94</v>
      </c>
      <c r="B107" s="2" t="str">
        <f t="array" ref="B107">IF($A107="","",IFERROR(INDEX('04_Property_Economics'!$B$5:$B$404,MATCH($A107,'04_Property_Economics'!$AY$5:$AY$404,0)),""))</f>
        <v>SF-100</v>
      </c>
      <c r="C107" s="2" t="str">
        <f t="array" ref="C107">IF($A107="","",IFERROR(INDEX('04_Property_Economics'!$C$5:$C$404,MATCH($A107,'04_Property_Economics'!$AY$5:$AY$404,0)),""))</f>
        <v>1615 Oakdale Ave</v>
      </c>
      <c r="D107" s="24">
        <f t="array" ref="D107">IF($A107="","",IFERROR(INDEX('04_Property_Economics'!$H$5:$H$404,MATCH($A107,'04_Property_Economics'!$AY$5:$AY$404,0)),""))</f>
        <v>1498888</v>
      </c>
      <c r="E107" s="25">
        <f t="array" ref="E107">IF($A107="","",IFERROR(INDEX('04_Property_Economics'!$I$5:$I$404,MATCH($A107,'04_Property_Economics'!$AY$5:$AY$404,0)),""))</f>
        <v>3</v>
      </c>
      <c r="F107" s="25">
        <f t="array" ref="F107">IF($A107="","",IFERROR(INDEX('04_Property_Economics'!$J$5:$J$404,MATCH($A107,'04_Property_Economics'!$AY$5:$AY$404,0)),""))</f>
        <v>7</v>
      </c>
      <c r="G107" s="26">
        <f t="array" ref="G107">IF($A107="","",IFERROR(INDEX('04_Property_Economics'!$AC$5:$AC$404,MATCH($A107,'04_Property_Economics'!$AY$5:$AY$404,0)),""))</f>
        <v>0</v>
      </c>
      <c r="H107" s="24">
        <f t="array" ref="H107">IF($A107="","",IFERROR(INDEX('04_Property_Economics'!$AD$5:$AD$404,MATCH($A107,'04_Property_Economics'!$AY$5:$AY$404,0)),""))</f>
        <v>14297.5</v>
      </c>
      <c r="I107" s="24">
        <f t="array" ref="I107">IF($A107="","",IFERROR(INDEX('04_Property_Economics'!$AH$5:$AH$404,MATCH($A107,'04_Property_Economics'!$AY$5:$AY$404,0)),""))</f>
        <v>-1839.466111</v>
      </c>
      <c r="J107" s="24">
        <f t="array" ref="J107">IF($A107="","",IFERROR(INDEX('04_Property_Economics'!$AI$5:$AI$404,MATCH($A107,'04_Property_Economics'!$AY$5:$AY$404,0)),""))</f>
        <v>2324.111667</v>
      </c>
      <c r="K107" s="24">
        <f t="array" ref="K107">IF($A107="","",IFERROR(INDEX('04_Property_Economics'!$AJ$5:$AJ$404,MATCH($A107,'04_Property_Economics'!$AY$5:$AY$404,0)),""))</f>
        <v>9818.551667</v>
      </c>
      <c r="L107" s="24">
        <f t="array" ref="L107">IF($A107="","",IFERROR(INDEX('04_Property_Economics'!$AF$5:$AF$404,MATCH($A107,'04_Property_Economics'!$AY$5:$AY$404,0)),""))</f>
        <v>714.875</v>
      </c>
      <c r="M107" s="24">
        <f t="array" ref="M107">IF($A107="","",IFERROR(INDEX('04_Property_Economics'!$U$5:$U$404,MATCH($A107,'04_Property_Economics'!$AY$5:$AY$404,0)),""))</f>
        <v>4163.577778</v>
      </c>
      <c r="N107" s="24">
        <f t="array" ref="N107">IF($A107="","",IFERROR(INDEX('04_Property_Economics'!$W$5:$W$404,MATCH($A107,'04_Property_Economics'!$AY$5:$AY$404,0)),""))</f>
        <v>7494.44</v>
      </c>
      <c r="O107" s="24">
        <f t="shared" si="2"/>
        <v>11658.01778</v>
      </c>
      <c r="P107" s="24">
        <f t="array" ref="P107">IF($A107="","",IFERROR(INDEX('04_Property_Economics'!$S$5:$S$404,MATCH($A107,'04_Property_Economics'!$AY$5:$AY$404,0)),""))</f>
        <v>1498888</v>
      </c>
      <c r="Q107" s="24">
        <f t="array" ref="Q107">IF($A107="","",IFERROR(INDEX('04_Property_Economics'!$AQ$5:$AQ$404,MATCH($A107,'04_Property_Economics'!$AY$5:$AY$404,0)),""))</f>
        <v>5395996.8</v>
      </c>
      <c r="R107" s="27">
        <f t="array" ref="R107">IF($A107="","",IFERROR(INDEX('04_Property_Economics'!$AR$5:$AR$404,MATCH($A107,'04_Property_Economics'!$AY$5:$AY$404,0)),""))</f>
        <v>4.6</v>
      </c>
      <c r="S107" s="2" t="str">
        <f t="array" ref="S107">IF($A107="","",IFERROR(INDEX('04_Property_Economics'!$AS$5:$AS$404,MATCH($A107,'04_Property_Economics'!$AY$5:$AY$404,0)),""))</f>
        <v>NO</v>
      </c>
      <c r="T107" s="28" t="str">
        <f t="array" ref="T107">IF($A107="","",IFERROR(INDEX('04_Property_Economics'!$AZ$5:$AZ$404,MATCH($A107,'04_Property_Economics'!$AY$5:$AY$404,0)),""))</f>
        <v>https://www.redfin.com/AA/home/745512</v>
      </c>
    </row>
    <row r="108" ht="15.75" customHeight="1">
      <c r="A108" s="2">
        <f t="shared" si="1"/>
        <v>95</v>
      </c>
      <c r="B108" s="2" t="str">
        <f t="array" ref="B108">IF($A108="","",IFERROR(INDEX('04_Property_Economics'!$B$5:$B$404,MATCH($A108,'04_Property_Economics'!$AY$5:$AY$404,0)),""))</f>
        <v>SF-101</v>
      </c>
      <c r="C108" s="2" t="str">
        <f t="array" ref="C108">IF($A108="","",IFERROR(INDEX('04_Property_Economics'!$C$5:$C$404,MATCH($A108,'04_Property_Economics'!$AY$5:$AY$404,0)),""))</f>
        <v>2442 41st Ave</v>
      </c>
      <c r="D108" s="24">
        <f t="array" ref="D108">IF($A108="","",IFERROR(INDEX('04_Property_Economics'!$H$5:$H$404,MATCH($A108,'04_Property_Economics'!$AY$5:$AY$404,0)),""))</f>
        <v>1018000</v>
      </c>
      <c r="E108" s="25">
        <f t="array" ref="E108">IF($A108="","",IFERROR(INDEX('04_Property_Economics'!$I$5:$I$404,MATCH($A108,'04_Property_Economics'!$AY$5:$AY$404,0)),""))</f>
        <v>1</v>
      </c>
      <c r="F108" s="25">
        <f t="array" ref="F108">IF($A108="","",IFERROR(INDEX('04_Property_Economics'!$J$5:$J$404,MATCH($A108,'04_Property_Economics'!$AY$5:$AY$404,0)),""))</f>
        <v>3</v>
      </c>
      <c r="G108" s="26">
        <f t="array" ref="G108">IF($A108="","",IFERROR(INDEX('04_Property_Economics'!$AC$5:$AC$404,MATCH($A108,'04_Property_Economics'!$AY$5:$AY$404,0)),""))</f>
        <v>0</v>
      </c>
      <c r="H108" s="24">
        <f t="array" ref="H108">IF($A108="","",IFERROR(INDEX('04_Property_Economics'!$AD$5:$AD$404,MATCH($A108,'04_Property_Economics'!$AY$5:$AY$404,0)),""))</f>
        <v>7837.5</v>
      </c>
      <c r="I108" s="24">
        <f t="array" ref="I108">IF($A108="","",IFERROR(INDEX('04_Property_Economics'!$AH$5:$AH$404,MATCH($A108,'04_Property_Economics'!$AY$5:$AY$404,0)),""))</f>
        <v>-2625.486111</v>
      </c>
      <c r="J108" s="24">
        <f t="array" ref="J108">IF($A108="","",IFERROR(INDEX('04_Property_Economics'!$AI$5:$AI$404,MATCH($A108,'04_Property_Economics'!$AY$5:$AY$404,0)),""))</f>
        <v>202.2916667</v>
      </c>
      <c r="K108" s="24">
        <f t="array" ref="K108">IF($A108="","",IFERROR(INDEX('04_Property_Economics'!$AJ$5:$AJ$404,MATCH($A108,'04_Property_Economics'!$AY$5:$AY$404,0)),""))</f>
        <v>5292.291667</v>
      </c>
      <c r="L108" s="24">
        <f t="array" ref="L108">IF($A108="","",IFERROR(INDEX('04_Property_Economics'!$AF$5:$AF$404,MATCH($A108,'04_Property_Economics'!$AY$5:$AY$404,0)),""))</f>
        <v>391.875</v>
      </c>
      <c r="M108" s="24">
        <f t="array" ref="M108">IF($A108="","",IFERROR(INDEX('04_Property_Economics'!$U$5:$U$404,MATCH($A108,'04_Property_Economics'!$AY$5:$AY$404,0)),""))</f>
        <v>2827.777778</v>
      </c>
      <c r="N108" s="24">
        <f t="array" ref="N108">IF($A108="","",IFERROR(INDEX('04_Property_Economics'!$W$5:$W$404,MATCH($A108,'04_Property_Economics'!$AY$5:$AY$404,0)),""))</f>
        <v>5090</v>
      </c>
      <c r="O108" s="24">
        <f t="shared" si="2"/>
        <v>7917.777778</v>
      </c>
      <c r="P108" s="24">
        <f t="array" ref="P108">IF($A108="","",IFERROR(INDEX('04_Property_Economics'!$S$5:$S$404,MATCH($A108,'04_Property_Economics'!$AY$5:$AY$404,0)),""))</f>
        <v>1018000</v>
      </c>
      <c r="Q108" s="24">
        <f t="array" ref="Q108">IF($A108="","",IFERROR(INDEX('04_Property_Economics'!$AQ$5:$AQ$404,MATCH($A108,'04_Property_Economics'!$AY$5:$AY$404,0)),""))</f>
        <v>3664800</v>
      </c>
      <c r="R108" s="27">
        <f t="array" ref="R108">IF($A108="","",IFERROR(INDEX('04_Property_Economics'!$AR$5:$AR$404,MATCH($A108,'04_Property_Economics'!$AY$5:$AY$404,0)),""))</f>
        <v>4.6</v>
      </c>
      <c r="S108" s="2" t="str">
        <f t="array" ref="S108">IF($A108="","",IFERROR(INDEX('04_Property_Economics'!$AS$5:$AS$404,MATCH($A108,'04_Property_Economics'!$AY$5:$AY$404,0)),""))</f>
        <v>NO</v>
      </c>
      <c r="T108" s="28" t="str">
        <f t="array" ref="T108">IF($A108="","",IFERROR(INDEX('04_Property_Economics'!$AZ$5:$AZ$404,MATCH($A108,'04_Property_Economics'!$AY$5:$AY$404,0)),""))</f>
        <v>https://www.redfin.com/AA/home/1377113</v>
      </c>
    </row>
    <row r="109" ht="15.75" customHeight="1">
      <c r="A109" s="2">
        <f t="shared" si="1"/>
        <v>96</v>
      </c>
      <c r="B109" s="2" t="str">
        <f t="array" ref="B109">IF($A109="","",IFERROR(INDEX('04_Property_Economics'!$B$5:$B$404,MATCH($A109,'04_Property_Economics'!$AY$5:$AY$404,0)),""))</f>
        <v>SF-102</v>
      </c>
      <c r="C109" s="2" t="str">
        <f t="array" ref="C109">IF($A109="","",IFERROR(INDEX('04_Property_Economics'!$C$5:$C$404,MATCH($A109,'04_Property_Economics'!$AY$5:$AY$404,0)),""))</f>
        <v>2924-2926 CESAR CHAVEZ St</v>
      </c>
      <c r="D109" s="24">
        <f t="array" ref="D109">IF($A109="","",IFERROR(INDEX('04_Property_Economics'!$H$5:$H$404,MATCH($A109,'04_Property_Economics'!$AY$5:$AY$404,0)),""))</f>
        <v>1328000</v>
      </c>
      <c r="E109" s="25">
        <f t="array" ref="E109">IF($A109="","",IFERROR(INDEX('04_Property_Economics'!$I$5:$I$404,MATCH($A109,'04_Property_Economics'!$AY$5:$AY$404,0)),""))</f>
        <v>2</v>
      </c>
      <c r="F109" s="25">
        <f t="array" ref="F109">IF($A109="","",IFERROR(INDEX('04_Property_Economics'!$J$5:$J$404,MATCH($A109,'04_Property_Economics'!$AY$5:$AY$404,0)),""))</f>
        <v>9</v>
      </c>
      <c r="G109" s="26">
        <f t="array" ref="G109">IF($A109="","",IFERROR(INDEX('04_Property_Economics'!$AC$5:$AC$404,MATCH($A109,'04_Property_Economics'!$AY$5:$AY$404,0)),""))</f>
        <v>0.25</v>
      </c>
      <c r="H109" s="24">
        <f t="array" ref="H109">IF($A109="","",IFERROR(INDEX('04_Property_Economics'!$AD$5:$AD$404,MATCH($A109,'04_Property_Economics'!$AY$5:$AY$404,0)),""))</f>
        <v>18275.625</v>
      </c>
      <c r="I109" s="24">
        <f t="array" ref="I109">IF($A109="","",IFERROR(INDEX('04_Property_Economics'!$AH$5:$AH$404,MATCH($A109,'04_Property_Economics'!$AY$5:$AY$404,0)),""))</f>
        <v>4016.288194</v>
      </c>
      <c r="J109" s="24">
        <f t="array" ref="J109">IF($A109="","",IFERROR(INDEX('04_Property_Economics'!$AI$5:$AI$404,MATCH($A109,'04_Property_Economics'!$AY$5:$AY$404,0)),""))</f>
        <v>7705.177083</v>
      </c>
      <c r="K109" s="24">
        <f t="array" ref="K109">IF($A109="","",IFERROR(INDEX('04_Property_Economics'!$AJ$5:$AJ$404,MATCH($A109,'04_Property_Economics'!$AY$5:$AY$404,0)),""))</f>
        <v>14345.17708</v>
      </c>
      <c r="L109" s="24">
        <f t="array" ref="L109">IF($A109="","",IFERROR(INDEX('04_Property_Economics'!$AF$5:$AF$404,MATCH($A109,'04_Property_Economics'!$AY$5:$AY$404,0)),""))</f>
        <v>913.78125</v>
      </c>
      <c r="M109" s="24">
        <f t="array" ref="M109">IF($A109="","",IFERROR(INDEX('04_Property_Economics'!$U$5:$U$404,MATCH($A109,'04_Property_Economics'!$AY$5:$AY$404,0)),""))</f>
        <v>3688.888889</v>
      </c>
      <c r="N109" s="24">
        <f t="array" ref="N109">IF($A109="","",IFERROR(INDEX('04_Property_Economics'!$W$5:$W$404,MATCH($A109,'04_Property_Economics'!$AY$5:$AY$404,0)),""))</f>
        <v>6640</v>
      </c>
      <c r="O109" s="24">
        <f t="shared" si="2"/>
        <v>10328.88889</v>
      </c>
      <c r="P109" s="24">
        <f t="array" ref="P109">IF($A109="","",IFERROR(INDEX('04_Property_Economics'!$S$5:$S$404,MATCH($A109,'04_Property_Economics'!$AY$5:$AY$404,0)),""))</f>
        <v>1328000</v>
      </c>
      <c r="Q109" s="24">
        <f t="array" ref="Q109">IF($A109="","",IFERROR(INDEX('04_Property_Economics'!$AQ$5:$AQ$404,MATCH($A109,'04_Property_Economics'!$AY$5:$AY$404,0)),""))</f>
        <v>4780800</v>
      </c>
      <c r="R109" s="27">
        <f t="array" ref="R109">IF($A109="","",IFERROR(INDEX('04_Property_Economics'!$AR$5:$AR$404,MATCH($A109,'04_Property_Economics'!$AY$5:$AY$404,0)),""))</f>
        <v>4.6</v>
      </c>
      <c r="S109" s="2" t="str">
        <f t="array" ref="S109">IF($A109="","",IFERROR(INDEX('04_Property_Economics'!$AS$5:$AS$404,MATCH($A109,'04_Property_Economics'!$AY$5:$AY$404,0)),""))</f>
        <v>YES</v>
      </c>
      <c r="T109" s="28" t="str">
        <f t="array" ref="T109">IF($A109="","",IFERROR(INDEX('04_Property_Economics'!$AZ$5:$AZ$404,MATCH($A109,'04_Property_Economics'!$AY$5:$AY$404,0)),""))</f>
        <v>https://www.redfin.com/AA/home/192581500</v>
      </c>
    </row>
    <row r="110" ht="15.75" customHeight="1">
      <c r="A110" s="2">
        <f t="shared" si="1"/>
        <v>97</v>
      </c>
      <c r="B110" s="2" t="str">
        <f t="array" ref="B110">IF($A110="","",IFERROR(INDEX('04_Property_Economics'!$B$5:$B$404,MATCH($A110,'04_Property_Economics'!$AY$5:$AY$404,0)),""))</f>
        <v>SF-103</v>
      </c>
      <c r="C110" s="2" t="str">
        <f t="array" ref="C110">IF($A110="","",IFERROR(INDEX('04_Property_Economics'!$C$5:$C$404,MATCH($A110,'04_Property_Economics'!$AY$5:$AY$404,0)),""))</f>
        <v>121 Yukon St</v>
      </c>
      <c r="D110" s="24">
        <f t="array" ref="D110">IF($A110="","",IFERROR(INDEX('04_Property_Economics'!$H$5:$H$404,MATCH($A110,'04_Property_Economics'!$AY$5:$AY$404,0)),""))</f>
        <v>1300000</v>
      </c>
      <c r="E110" s="25">
        <f t="array" ref="E110">IF($A110="","",IFERROR(INDEX('04_Property_Economics'!$I$5:$I$404,MATCH($A110,'04_Property_Economics'!$AY$5:$AY$404,0)),""))</f>
        <v>3</v>
      </c>
      <c r="F110" s="25">
        <f t="array" ref="F110">IF($A110="","",IFERROR(INDEX('04_Property_Economics'!$J$5:$J$404,MATCH($A110,'04_Property_Economics'!$AY$5:$AY$404,0)),""))</f>
        <v>3</v>
      </c>
      <c r="G110" s="26">
        <f t="array" ref="G110">IF($A110="","",IFERROR(INDEX('04_Property_Economics'!$AC$5:$AC$404,MATCH($A110,'04_Property_Economics'!$AY$5:$AY$404,0)),""))</f>
        <v>0</v>
      </c>
      <c r="H110" s="24">
        <f t="array" ref="H110">IF($A110="","",IFERROR(INDEX('04_Property_Economics'!$AD$5:$AD$404,MATCH($A110,'04_Property_Economics'!$AY$5:$AY$404,0)),""))</f>
        <v>9120</v>
      </c>
      <c r="I110" s="24">
        <f t="array" ref="I110">IF($A110="","",IFERROR(INDEX('04_Property_Economics'!$AH$5:$AH$404,MATCH($A110,'04_Property_Economics'!$AY$5:$AY$404,0)),""))</f>
        <v>-5045.444444</v>
      </c>
      <c r="J110" s="24">
        <f t="array" ref="J110">IF($A110="","",IFERROR(INDEX('04_Property_Economics'!$AI$5:$AI$404,MATCH($A110,'04_Property_Economics'!$AY$5:$AY$404,0)),""))</f>
        <v>-1434.333333</v>
      </c>
      <c r="K110" s="24">
        <f t="array" ref="K110">IF($A110="","",IFERROR(INDEX('04_Property_Economics'!$AJ$5:$AJ$404,MATCH($A110,'04_Property_Economics'!$AY$5:$AY$404,0)),""))</f>
        <v>5065.666667</v>
      </c>
      <c r="L110" s="24">
        <f t="array" ref="L110">IF($A110="","",IFERROR(INDEX('04_Property_Economics'!$AF$5:$AF$404,MATCH($A110,'04_Property_Economics'!$AY$5:$AY$404,0)),""))</f>
        <v>456</v>
      </c>
      <c r="M110" s="24">
        <f t="array" ref="M110">IF($A110="","",IFERROR(INDEX('04_Property_Economics'!$U$5:$U$404,MATCH($A110,'04_Property_Economics'!$AY$5:$AY$404,0)),""))</f>
        <v>3611.111111</v>
      </c>
      <c r="N110" s="24">
        <f t="array" ref="N110">IF($A110="","",IFERROR(INDEX('04_Property_Economics'!$W$5:$W$404,MATCH($A110,'04_Property_Economics'!$AY$5:$AY$404,0)),""))</f>
        <v>6500</v>
      </c>
      <c r="O110" s="24">
        <f t="shared" si="2"/>
        <v>10111.11111</v>
      </c>
      <c r="P110" s="24">
        <f t="array" ref="P110">IF($A110="","",IFERROR(INDEX('04_Property_Economics'!$S$5:$S$404,MATCH($A110,'04_Property_Economics'!$AY$5:$AY$404,0)),""))</f>
        <v>1300000</v>
      </c>
      <c r="Q110" s="24">
        <f t="array" ref="Q110">IF($A110="","",IFERROR(INDEX('04_Property_Economics'!$AQ$5:$AQ$404,MATCH($A110,'04_Property_Economics'!$AY$5:$AY$404,0)),""))</f>
        <v>4680000</v>
      </c>
      <c r="R110" s="27">
        <f t="array" ref="R110">IF($A110="","",IFERROR(INDEX('04_Property_Economics'!$AR$5:$AR$404,MATCH($A110,'04_Property_Economics'!$AY$5:$AY$404,0)),""))</f>
        <v>4.6</v>
      </c>
      <c r="S110" s="2" t="str">
        <f t="array" ref="S110">IF($A110="","",IFERROR(INDEX('04_Property_Economics'!$AS$5:$AS$404,MATCH($A110,'04_Property_Economics'!$AY$5:$AY$404,0)),""))</f>
        <v>NO</v>
      </c>
      <c r="T110" s="28" t="str">
        <f t="array" ref="T110">IF($A110="","",IFERROR(INDEX('04_Property_Economics'!$AZ$5:$AZ$404,MATCH($A110,'04_Property_Economics'!$AY$5:$AY$404,0)),""))</f>
        <v>https://www.redfin.com/AA/home/1549013</v>
      </c>
    </row>
    <row r="111" ht="15.75" customHeight="1">
      <c r="A111" s="2">
        <f t="shared" si="1"/>
        <v>98</v>
      </c>
      <c r="B111" s="2" t="str">
        <f t="array" ref="B111">IF($A111="","",IFERROR(INDEX('04_Property_Economics'!$B$5:$B$404,MATCH($A111,'04_Property_Economics'!$AY$5:$AY$404,0)),""))</f>
        <v>SF-104</v>
      </c>
      <c r="C111" s="2" t="str">
        <f t="array" ref="C111">IF($A111="","",IFERROR(INDEX('04_Property_Economics'!$C$5:$C$404,MATCH($A111,'04_Property_Economics'!$AY$5:$AY$404,0)),""))</f>
        <v>406 Head St</v>
      </c>
      <c r="D111" s="24">
        <f t="array" ref="D111">IF($A111="","",IFERROR(INDEX('04_Property_Economics'!$H$5:$H$404,MATCH($A111,'04_Property_Economics'!$AY$5:$AY$404,0)),""))</f>
        <v>1290000</v>
      </c>
      <c r="E111" s="25">
        <f t="array" ref="E111">IF($A111="","",IFERROR(INDEX('04_Property_Economics'!$I$5:$I$404,MATCH($A111,'04_Property_Economics'!$AY$5:$AY$404,0)),""))</f>
        <v>2</v>
      </c>
      <c r="F111" s="25">
        <f t="array" ref="F111">IF($A111="","",IFERROR(INDEX('04_Property_Economics'!$J$5:$J$404,MATCH($A111,'04_Property_Economics'!$AY$5:$AY$404,0)),""))</f>
        <v>5</v>
      </c>
      <c r="G111" s="26">
        <f t="array" ref="G111">IF($A111="","",IFERROR(INDEX('04_Property_Economics'!$AC$5:$AC$404,MATCH($A111,'04_Property_Economics'!$AY$5:$AY$404,0)),""))</f>
        <v>0</v>
      </c>
      <c r="H111" s="24">
        <f t="array" ref="H111">IF($A111="","",IFERROR(INDEX('04_Property_Economics'!$AD$5:$AD$404,MATCH($A111,'04_Property_Economics'!$AY$5:$AY$404,0)),""))</f>
        <v>9975</v>
      </c>
      <c r="I111" s="24">
        <f t="array" ref="I111">IF($A111="","",IFERROR(INDEX('04_Property_Economics'!$AH$5:$AH$404,MATCH($A111,'04_Property_Economics'!$AY$5:$AY$404,0)),""))</f>
        <v>-3542.083333</v>
      </c>
      <c r="J111" s="24">
        <f t="array" ref="J111">IF($A111="","",IFERROR(INDEX('04_Property_Economics'!$AI$5:$AI$404,MATCH($A111,'04_Property_Economics'!$AY$5:$AY$404,0)),""))</f>
        <v>41.25</v>
      </c>
      <c r="K111" s="24">
        <f t="array" ref="K111">IF($A111="","",IFERROR(INDEX('04_Property_Economics'!$AJ$5:$AJ$404,MATCH($A111,'04_Property_Economics'!$AY$5:$AY$404,0)),""))</f>
        <v>6491.25</v>
      </c>
      <c r="L111" s="24">
        <f t="array" ref="L111">IF($A111="","",IFERROR(INDEX('04_Property_Economics'!$AF$5:$AF$404,MATCH($A111,'04_Property_Economics'!$AY$5:$AY$404,0)),""))</f>
        <v>498.75</v>
      </c>
      <c r="M111" s="24">
        <f t="array" ref="M111">IF($A111="","",IFERROR(INDEX('04_Property_Economics'!$U$5:$U$404,MATCH($A111,'04_Property_Economics'!$AY$5:$AY$404,0)),""))</f>
        <v>3583.333333</v>
      </c>
      <c r="N111" s="24">
        <f t="array" ref="N111">IF($A111="","",IFERROR(INDEX('04_Property_Economics'!$W$5:$W$404,MATCH($A111,'04_Property_Economics'!$AY$5:$AY$404,0)),""))</f>
        <v>6450</v>
      </c>
      <c r="O111" s="24">
        <f t="shared" si="2"/>
        <v>10033.33333</v>
      </c>
      <c r="P111" s="24">
        <f t="array" ref="P111">IF($A111="","",IFERROR(INDEX('04_Property_Economics'!$S$5:$S$404,MATCH($A111,'04_Property_Economics'!$AY$5:$AY$404,0)),""))</f>
        <v>1290000</v>
      </c>
      <c r="Q111" s="24">
        <f t="array" ref="Q111">IF($A111="","",IFERROR(INDEX('04_Property_Economics'!$AQ$5:$AQ$404,MATCH($A111,'04_Property_Economics'!$AY$5:$AY$404,0)),""))</f>
        <v>4644000</v>
      </c>
      <c r="R111" s="27">
        <f t="array" ref="R111">IF($A111="","",IFERROR(INDEX('04_Property_Economics'!$AR$5:$AR$404,MATCH($A111,'04_Property_Economics'!$AY$5:$AY$404,0)),""))</f>
        <v>4.6</v>
      </c>
      <c r="S111" s="2" t="str">
        <f t="array" ref="S111">IF($A111="","",IFERROR(INDEX('04_Property_Economics'!$AS$5:$AS$404,MATCH($A111,'04_Property_Economics'!$AY$5:$AY$404,0)),""))</f>
        <v>NO</v>
      </c>
      <c r="T111" s="28" t="str">
        <f t="array" ref="T111">IF($A111="","",IFERROR(INDEX('04_Property_Economics'!$AZ$5:$AZ$404,MATCH($A111,'04_Property_Economics'!$AY$5:$AY$404,0)),""))</f>
        <v>https://www.redfin.com/AA/home/1481366</v>
      </c>
    </row>
    <row r="112" ht="15.75" customHeight="1">
      <c r="A112" s="2">
        <f t="shared" si="1"/>
        <v>99</v>
      </c>
      <c r="B112" s="2" t="str">
        <f t="array" ref="B112">IF($A112="","",IFERROR(INDEX('04_Property_Economics'!$B$5:$B$404,MATCH($A112,'04_Property_Economics'!$AY$5:$AY$404,0)),""))</f>
        <v>SF-105</v>
      </c>
      <c r="C112" s="2" t="str">
        <f t="array" ref="C112">IF($A112="","",IFERROR(INDEX('04_Property_Economics'!$C$5:$C$404,MATCH($A112,'04_Property_Economics'!$AY$5:$AY$404,0)),""))</f>
        <v>215-219 Church St</v>
      </c>
      <c r="D112" s="24">
        <f t="array" ref="D112">IF($A112="","",IFERROR(INDEX('04_Property_Economics'!$H$5:$H$404,MATCH($A112,'04_Property_Economics'!$AY$5:$AY$404,0)),""))</f>
        <v>3850000</v>
      </c>
      <c r="E112" s="25">
        <f t="array" ref="E112">IF($A112="","",IFERROR(INDEX('04_Property_Economics'!$I$5:$I$404,MATCH($A112,'04_Property_Economics'!$AY$5:$AY$404,0)),""))</f>
        <v>3</v>
      </c>
      <c r="F112" s="25">
        <f t="array" ref="F112">IF($A112="","",IFERROR(INDEX('04_Property_Economics'!$J$5:$J$404,MATCH($A112,'04_Property_Economics'!$AY$5:$AY$404,0)),""))</f>
        <v>8</v>
      </c>
      <c r="G112" s="26">
        <f t="array" ref="G112">IF($A112="","",IFERROR(INDEX('04_Property_Economics'!$AC$5:$AC$404,MATCH($A112,'04_Property_Economics'!$AY$5:$AY$404,0)),""))</f>
        <v>0</v>
      </c>
      <c r="H112" s="24">
        <f t="array" ref="H112">IF($A112="","",IFERROR(INDEX('04_Property_Economics'!$AD$5:$AD$404,MATCH($A112,'04_Property_Economics'!$AY$5:$AY$404,0)),""))</f>
        <v>24320</v>
      </c>
      <c r="I112" s="24">
        <f t="array" ref="I112">IF($A112="","",IFERROR(INDEX('04_Property_Economics'!$AH$5:$AH$404,MATCH($A112,'04_Property_Economics'!$AY$5:$AY$404,0)),""))</f>
        <v>-12563.77778</v>
      </c>
      <c r="J112" s="24">
        <f t="array" ref="J112">IF($A112="","",IFERROR(INDEX('04_Property_Economics'!$AI$5:$AI$404,MATCH($A112,'04_Property_Economics'!$AY$5:$AY$404,0)),""))</f>
        <v>-1869.333333</v>
      </c>
      <c r="K112" s="24">
        <f t="array" ref="K112">IF($A112="","",IFERROR(INDEX('04_Property_Economics'!$AJ$5:$AJ$404,MATCH($A112,'04_Property_Economics'!$AY$5:$AY$404,0)),""))</f>
        <v>17380.66667</v>
      </c>
      <c r="L112" s="24">
        <f t="array" ref="L112">IF($A112="","",IFERROR(INDEX('04_Property_Economics'!$AF$5:$AF$404,MATCH($A112,'04_Property_Economics'!$AY$5:$AY$404,0)),""))</f>
        <v>1216</v>
      </c>
      <c r="M112" s="24">
        <f t="array" ref="M112">IF($A112="","",IFERROR(INDEX('04_Property_Economics'!$U$5:$U$404,MATCH($A112,'04_Property_Economics'!$AY$5:$AY$404,0)),""))</f>
        <v>10694.44444</v>
      </c>
      <c r="N112" s="24">
        <f t="array" ref="N112">IF($A112="","",IFERROR(INDEX('04_Property_Economics'!$W$5:$W$404,MATCH($A112,'04_Property_Economics'!$AY$5:$AY$404,0)),""))</f>
        <v>19250</v>
      </c>
      <c r="O112" s="24">
        <f t="shared" si="2"/>
        <v>29944.44444</v>
      </c>
      <c r="P112" s="24">
        <f t="array" ref="P112">IF($A112="","",IFERROR(INDEX('04_Property_Economics'!$S$5:$S$404,MATCH($A112,'04_Property_Economics'!$AY$5:$AY$404,0)),""))</f>
        <v>3850000</v>
      </c>
      <c r="Q112" s="24">
        <f t="array" ref="Q112">IF($A112="","",IFERROR(INDEX('04_Property_Economics'!$AQ$5:$AQ$404,MATCH($A112,'04_Property_Economics'!$AY$5:$AY$404,0)),""))</f>
        <v>13860000</v>
      </c>
      <c r="R112" s="27">
        <f t="array" ref="R112">IF($A112="","",IFERROR(INDEX('04_Property_Economics'!$AR$5:$AR$404,MATCH($A112,'04_Property_Economics'!$AY$5:$AY$404,0)),""))</f>
        <v>4.6</v>
      </c>
      <c r="S112" s="2" t="str">
        <f t="array" ref="S112">IF($A112="","",IFERROR(INDEX('04_Property_Economics'!$AS$5:$AS$404,MATCH($A112,'04_Property_Economics'!$AY$5:$AY$404,0)),""))</f>
        <v>NO</v>
      </c>
      <c r="T112" s="28" t="str">
        <f t="array" ref="T112">IF($A112="","",IFERROR(INDEX('04_Property_Economics'!$AZ$5:$AZ$404,MATCH($A112,'04_Property_Economics'!$AY$5:$AY$404,0)),""))</f>
        <v>https://www.redfin.com/AA/home/202277052</v>
      </c>
    </row>
    <row r="113" ht="15.75" customHeight="1">
      <c r="A113" s="2">
        <f t="shared" si="1"/>
        <v>100</v>
      </c>
      <c r="B113" s="2" t="str">
        <f t="array" ref="B113">IF($A113="","",IFERROR(INDEX('04_Property_Economics'!$B$5:$B$404,MATCH($A113,'04_Property_Economics'!$AY$5:$AY$404,0)),""))</f>
        <v>SF-106</v>
      </c>
      <c r="C113" s="2" t="str">
        <f t="array" ref="C113">IF($A113="","",IFERROR(INDEX('04_Property_Economics'!$C$5:$C$404,MATCH($A113,'04_Property_Economics'!$AY$5:$AY$404,0)),""))</f>
        <v>1370 20th Ave</v>
      </c>
      <c r="D113" s="24">
        <f t="array" ref="D113">IF($A113="","",IFERROR(INDEX('04_Property_Economics'!$H$5:$H$404,MATCH($A113,'04_Property_Economics'!$AY$5:$AY$404,0)),""))</f>
        <v>1998000</v>
      </c>
      <c r="E113" s="25">
        <f t="array" ref="E113">IF($A113="","",IFERROR(INDEX('04_Property_Economics'!$I$5:$I$404,MATCH($A113,'04_Property_Economics'!$AY$5:$AY$404,0)),""))</f>
        <v>3</v>
      </c>
      <c r="F113" s="25">
        <f t="array" ref="F113">IF($A113="","",IFERROR(INDEX('04_Property_Economics'!$J$5:$J$404,MATCH($A113,'04_Property_Economics'!$AY$5:$AY$404,0)),""))</f>
        <v>8</v>
      </c>
      <c r="G113" s="26">
        <f t="array" ref="G113">IF($A113="","",IFERROR(INDEX('04_Property_Economics'!$AC$5:$AC$404,MATCH($A113,'04_Property_Economics'!$AY$5:$AY$404,0)),""))</f>
        <v>0</v>
      </c>
      <c r="H113" s="24">
        <f t="array" ref="H113">IF($A113="","",IFERROR(INDEX('04_Property_Economics'!$AD$5:$AD$404,MATCH($A113,'04_Property_Economics'!$AY$5:$AY$404,0)),""))</f>
        <v>19000</v>
      </c>
      <c r="I113" s="24">
        <f t="array" ref="I113">IF($A113="","",IFERROR(INDEX('04_Property_Economics'!$AH$5:$AH$404,MATCH($A113,'04_Property_Economics'!$AY$5:$AY$404,0)),""))</f>
        <v>-1670</v>
      </c>
      <c r="J113" s="24">
        <f t="array" ref="J113">IF($A113="","",IFERROR(INDEX('04_Property_Economics'!$AI$5:$AI$404,MATCH($A113,'04_Property_Economics'!$AY$5:$AY$404,0)),""))</f>
        <v>3880</v>
      </c>
      <c r="K113" s="24">
        <f t="array" ref="K113">IF($A113="","",IFERROR(INDEX('04_Property_Economics'!$AJ$5:$AJ$404,MATCH($A113,'04_Property_Economics'!$AY$5:$AY$404,0)),""))</f>
        <v>13870</v>
      </c>
      <c r="L113" s="24">
        <f t="array" ref="L113">IF($A113="","",IFERROR(INDEX('04_Property_Economics'!$AF$5:$AF$404,MATCH($A113,'04_Property_Economics'!$AY$5:$AY$404,0)),""))</f>
        <v>950</v>
      </c>
      <c r="M113" s="24">
        <f t="array" ref="M113">IF($A113="","",IFERROR(INDEX('04_Property_Economics'!$U$5:$U$404,MATCH($A113,'04_Property_Economics'!$AY$5:$AY$404,0)),""))</f>
        <v>5550</v>
      </c>
      <c r="N113" s="24">
        <f t="array" ref="N113">IF($A113="","",IFERROR(INDEX('04_Property_Economics'!$W$5:$W$404,MATCH($A113,'04_Property_Economics'!$AY$5:$AY$404,0)),""))</f>
        <v>9990</v>
      </c>
      <c r="O113" s="24">
        <f t="shared" si="2"/>
        <v>15540</v>
      </c>
      <c r="P113" s="24">
        <f t="array" ref="P113">IF($A113="","",IFERROR(INDEX('04_Property_Economics'!$S$5:$S$404,MATCH($A113,'04_Property_Economics'!$AY$5:$AY$404,0)),""))</f>
        <v>1998000</v>
      </c>
      <c r="Q113" s="24">
        <f t="array" ref="Q113">IF($A113="","",IFERROR(INDEX('04_Property_Economics'!$AQ$5:$AQ$404,MATCH($A113,'04_Property_Economics'!$AY$5:$AY$404,0)),""))</f>
        <v>7192800</v>
      </c>
      <c r="R113" s="27">
        <f t="array" ref="R113">IF($A113="","",IFERROR(INDEX('04_Property_Economics'!$AR$5:$AR$404,MATCH($A113,'04_Property_Economics'!$AY$5:$AY$404,0)),""))</f>
        <v>4.6</v>
      </c>
      <c r="S113" s="2" t="str">
        <f t="array" ref="S113">IF($A113="","",IFERROR(INDEX('04_Property_Economics'!$AS$5:$AS$404,MATCH($A113,'04_Property_Economics'!$AY$5:$AY$404,0)),""))</f>
        <v>NO</v>
      </c>
      <c r="T113" s="28" t="str">
        <f t="array" ref="T113">IF($A113="","",IFERROR(INDEX('04_Property_Economics'!$AZ$5:$AZ$404,MATCH($A113,'04_Property_Economics'!$AY$5:$AY$404,0)),""))</f>
        <v>https://www.redfin.com/AA/home/194783139</v>
      </c>
    </row>
    <row r="114" ht="15.75" customHeight="1">
      <c r="A114" s="2">
        <f t="shared" si="1"/>
        <v>101</v>
      </c>
      <c r="B114" s="2" t="str">
        <f t="array" ref="B114">IF($A114="","",IFERROR(INDEX('04_Property_Economics'!$B$5:$B$404,MATCH($A114,'04_Property_Economics'!$AY$5:$AY$404,0)),""))</f>
        <v>SF-107</v>
      </c>
      <c r="C114" s="2" t="str">
        <f t="array" ref="C114">IF($A114="","",IFERROR(INDEX('04_Property_Economics'!$C$5:$C$404,MATCH($A114,'04_Property_Economics'!$AY$5:$AY$404,0)),""))</f>
        <v>1813-1817 15th St</v>
      </c>
      <c r="D114" s="24">
        <f t="array" ref="D114">IF($A114="","",IFERROR(INDEX('04_Property_Economics'!$H$5:$H$404,MATCH($A114,'04_Property_Economics'!$AY$5:$AY$404,0)),""))</f>
        <v>3500000</v>
      </c>
      <c r="E114" s="25">
        <f t="array" ref="E114">IF($A114="","",IFERROR(INDEX('04_Property_Economics'!$I$5:$I$404,MATCH($A114,'04_Property_Economics'!$AY$5:$AY$404,0)),""))</f>
        <v>5</v>
      </c>
      <c r="F114" s="25">
        <f t="array" ref="F114">IF($A114="","",IFERROR(INDEX('04_Property_Economics'!$J$5:$J$404,MATCH($A114,'04_Property_Economics'!$AY$5:$AY$404,0)),""))</f>
        <v>14</v>
      </c>
      <c r="G114" s="26">
        <f t="array" ref="G114">IF($A114="","",IFERROR(INDEX('04_Property_Economics'!$AC$5:$AC$404,MATCH($A114,'04_Property_Economics'!$AY$5:$AY$404,0)),""))</f>
        <v>0.08661155814</v>
      </c>
      <c r="H114" s="24">
        <f t="array" ref="H114">IF($A114="","",IFERROR(INDEX('04_Property_Economics'!$AD$5:$AD$404,MATCH($A114,'04_Property_Economics'!$AY$5:$AY$404,0)),""))</f>
        <v>36444.19883</v>
      </c>
      <c r="I114" s="24">
        <f t="array" ref="I114">IF($A114="","",IFERROR(INDEX('04_Property_Economics'!$AH$5:$AH$404,MATCH($A114,'04_Property_Economics'!$AY$5:$AY$404,0)),""))</f>
        <v>758.1</v>
      </c>
      <c r="J114" s="24">
        <f t="array" ref="J114">IF($A114="","",IFERROR(INDEX('04_Property_Economics'!$AI$5:$AI$404,MATCH($A114,'04_Property_Economics'!$AY$5:$AY$404,0)),""))</f>
        <v>10480.32222</v>
      </c>
      <c r="K114" s="24">
        <f t="array" ref="K114">IF($A114="","",IFERROR(INDEX('04_Property_Economics'!$AJ$5:$AJ$404,MATCH($A114,'04_Property_Economics'!$AY$5:$AY$404,0)),""))</f>
        <v>27980.32222</v>
      </c>
      <c r="L114" s="24">
        <f t="array" ref="L114">IF($A114="","",IFERROR(INDEX('04_Property_Economics'!$AF$5:$AF$404,MATCH($A114,'04_Property_Economics'!$AY$5:$AY$404,0)),""))</f>
        <v>1822.209942</v>
      </c>
      <c r="M114" s="24">
        <f t="array" ref="M114">IF($A114="","",IFERROR(INDEX('04_Property_Economics'!$U$5:$U$404,MATCH($A114,'04_Property_Economics'!$AY$5:$AY$404,0)),""))</f>
        <v>9722.222222</v>
      </c>
      <c r="N114" s="24">
        <f t="array" ref="N114">IF($A114="","",IFERROR(INDEX('04_Property_Economics'!$W$5:$W$404,MATCH($A114,'04_Property_Economics'!$AY$5:$AY$404,0)),""))</f>
        <v>17500</v>
      </c>
      <c r="O114" s="24">
        <f t="shared" si="2"/>
        <v>27222.22222</v>
      </c>
      <c r="P114" s="24">
        <f t="array" ref="P114">IF($A114="","",IFERROR(INDEX('04_Property_Economics'!$S$5:$S$404,MATCH($A114,'04_Property_Economics'!$AY$5:$AY$404,0)),""))</f>
        <v>3500000</v>
      </c>
      <c r="Q114" s="24">
        <f t="array" ref="Q114">IF($A114="","",IFERROR(INDEX('04_Property_Economics'!$AQ$5:$AQ$404,MATCH($A114,'04_Property_Economics'!$AY$5:$AY$404,0)),""))</f>
        <v>12600000</v>
      </c>
      <c r="R114" s="27">
        <f t="array" ref="R114">IF($A114="","",IFERROR(INDEX('04_Property_Economics'!$AR$5:$AR$404,MATCH($A114,'04_Property_Economics'!$AY$5:$AY$404,0)),""))</f>
        <v>4.6</v>
      </c>
      <c r="S114" s="2" t="str">
        <f t="array" ref="S114">IF($A114="","",IFERROR(INDEX('04_Property_Economics'!$AS$5:$AS$404,MATCH($A114,'04_Property_Economics'!$AY$5:$AY$404,0)),""))</f>
        <v>YES</v>
      </c>
      <c r="T114" s="28" t="str">
        <f t="array" ref="T114">IF($A114="","",IFERROR(INDEX('04_Property_Economics'!$AZ$5:$AZ$404,MATCH($A114,'04_Property_Economics'!$AY$5:$AY$404,0)),""))</f>
        <v>https://www.redfin.com/AA/home/177390399</v>
      </c>
    </row>
    <row r="115" ht="15.75" customHeight="1">
      <c r="A115" s="2">
        <f t="shared" si="1"/>
        <v>102</v>
      </c>
      <c r="B115" s="2" t="str">
        <f t="array" ref="B115">IF($A115="","",IFERROR(INDEX('04_Property_Economics'!$B$5:$B$404,MATCH($A115,'04_Property_Economics'!$AY$5:$AY$404,0)),""))</f>
        <v>SF-108</v>
      </c>
      <c r="C115" s="2" t="str">
        <f t="array" ref="C115">IF($A115="","",IFERROR(INDEX('04_Property_Economics'!$C$5:$C$404,MATCH($A115,'04_Property_Economics'!$AY$5:$AY$404,0)),""))</f>
        <v>121 Arkansas St</v>
      </c>
      <c r="D115" s="24">
        <f t="array" ref="D115">IF($A115="","",IFERROR(INDEX('04_Property_Economics'!$H$5:$H$404,MATCH($A115,'04_Property_Economics'!$AY$5:$AY$404,0)),""))</f>
        <v>1800000</v>
      </c>
      <c r="E115" s="25">
        <f t="array" ref="E115">IF($A115="","",IFERROR(INDEX('04_Property_Economics'!$I$5:$I$404,MATCH($A115,'04_Property_Economics'!$AY$5:$AY$404,0)),""))</f>
        <v>4</v>
      </c>
      <c r="F115" s="25">
        <f t="array" ref="F115">IF($A115="","",IFERROR(INDEX('04_Property_Economics'!$J$5:$J$404,MATCH($A115,'04_Property_Economics'!$AY$5:$AY$404,0)),""))</f>
        <v>7</v>
      </c>
      <c r="G115" s="26">
        <f t="array" ref="G115">IF($A115="","",IFERROR(INDEX('04_Property_Economics'!$AC$5:$AC$404,MATCH($A115,'04_Property_Economics'!$AY$5:$AY$404,0)),""))</f>
        <v>0</v>
      </c>
      <c r="H115" s="24">
        <f t="array" ref="H115">IF($A115="","",IFERROR(INDEX('04_Property_Economics'!$AD$5:$AD$404,MATCH($A115,'04_Property_Economics'!$AY$5:$AY$404,0)),""))</f>
        <v>18287.5</v>
      </c>
      <c r="I115" s="24">
        <f t="array" ref="I115">IF($A115="","",IFERROR(INDEX('04_Property_Economics'!$AH$5:$AH$404,MATCH($A115,'04_Property_Economics'!$AY$5:$AY$404,0)),""))</f>
        <v>-1246.875</v>
      </c>
      <c r="J115" s="24">
        <f t="array" ref="J115">IF($A115="","",IFERROR(INDEX('04_Property_Economics'!$AI$5:$AI$404,MATCH($A115,'04_Property_Economics'!$AY$5:$AY$404,0)),""))</f>
        <v>3753.125</v>
      </c>
      <c r="K115" s="24">
        <f t="array" ref="K115">IF($A115="","",IFERROR(INDEX('04_Property_Economics'!$AJ$5:$AJ$404,MATCH($A115,'04_Property_Economics'!$AY$5:$AY$404,0)),""))</f>
        <v>12753.125</v>
      </c>
      <c r="L115" s="24">
        <f t="array" ref="L115">IF($A115="","",IFERROR(INDEX('04_Property_Economics'!$AF$5:$AF$404,MATCH($A115,'04_Property_Economics'!$AY$5:$AY$404,0)),""))</f>
        <v>914.375</v>
      </c>
      <c r="M115" s="24">
        <f t="array" ref="M115">IF($A115="","",IFERROR(INDEX('04_Property_Economics'!$U$5:$U$404,MATCH($A115,'04_Property_Economics'!$AY$5:$AY$404,0)),""))</f>
        <v>5000</v>
      </c>
      <c r="N115" s="24">
        <f t="array" ref="N115">IF($A115="","",IFERROR(INDEX('04_Property_Economics'!$W$5:$W$404,MATCH($A115,'04_Property_Economics'!$AY$5:$AY$404,0)),""))</f>
        <v>9000</v>
      </c>
      <c r="O115" s="24">
        <f t="shared" si="2"/>
        <v>14000</v>
      </c>
      <c r="P115" s="24">
        <f t="array" ref="P115">IF($A115="","",IFERROR(INDEX('04_Property_Economics'!$S$5:$S$404,MATCH($A115,'04_Property_Economics'!$AY$5:$AY$404,0)),""))</f>
        <v>1800000</v>
      </c>
      <c r="Q115" s="24">
        <f t="array" ref="Q115">IF($A115="","",IFERROR(INDEX('04_Property_Economics'!$AQ$5:$AQ$404,MATCH($A115,'04_Property_Economics'!$AY$5:$AY$404,0)),""))</f>
        <v>6480000</v>
      </c>
      <c r="R115" s="27">
        <f t="array" ref="R115">IF($A115="","",IFERROR(INDEX('04_Property_Economics'!$AR$5:$AR$404,MATCH($A115,'04_Property_Economics'!$AY$5:$AY$404,0)),""))</f>
        <v>4.6</v>
      </c>
      <c r="S115" s="2" t="str">
        <f t="array" ref="S115">IF($A115="","",IFERROR(INDEX('04_Property_Economics'!$AS$5:$AS$404,MATCH($A115,'04_Property_Economics'!$AY$5:$AY$404,0)),""))</f>
        <v>NO</v>
      </c>
      <c r="T115" s="28" t="str">
        <f t="array" ref="T115">IF($A115="","",IFERROR(INDEX('04_Property_Economics'!$AZ$5:$AZ$404,MATCH($A115,'04_Property_Economics'!$AY$5:$AY$404,0)),""))</f>
        <v>https://www.redfin.com/AA/home/1687264</v>
      </c>
    </row>
    <row r="116" ht="15.75" customHeight="1">
      <c r="A116" s="2">
        <f t="shared" si="1"/>
        <v>103</v>
      </c>
      <c r="B116" s="2" t="str">
        <f t="array" ref="B116">IF($A116="","",IFERROR(INDEX('04_Property_Economics'!$B$5:$B$404,MATCH($A116,'04_Property_Economics'!$AY$5:$AY$404,0)),""))</f>
        <v>SF-109</v>
      </c>
      <c r="C116" s="2" t="str">
        <f t="array" ref="C116">IF($A116="","",IFERROR(INDEX('04_Property_Economics'!$C$5:$C$404,MATCH($A116,'04_Property_Economics'!$AY$5:$AY$404,0)),""))</f>
        <v>67-71 Haight St</v>
      </c>
      <c r="D116" s="24">
        <f t="array" ref="D116">IF($A116="","",IFERROR(INDEX('04_Property_Economics'!$H$5:$H$404,MATCH($A116,'04_Property_Economics'!$AY$5:$AY$404,0)),""))</f>
        <v>1795000</v>
      </c>
      <c r="E116" s="25">
        <f t="array" ref="E116">IF($A116="","",IFERROR(INDEX('04_Property_Economics'!$I$5:$I$404,MATCH($A116,'04_Property_Economics'!$AY$5:$AY$404,0)),""))</f>
        <v>2</v>
      </c>
      <c r="F116" s="25">
        <f t="array" ref="F116">IF($A116="","",IFERROR(INDEX('04_Property_Economics'!$J$5:$J$404,MATCH($A116,'04_Property_Economics'!$AY$5:$AY$404,0)),""))</f>
        <v>2</v>
      </c>
      <c r="G116" s="26">
        <f t="array" ref="G116">IF($A116="","",IFERROR(INDEX('04_Property_Economics'!$AC$5:$AC$404,MATCH($A116,'04_Property_Economics'!$AY$5:$AY$404,0)),""))</f>
        <v>0</v>
      </c>
      <c r="H116" s="24">
        <f t="array" ref="H116">IF($A116="","",IFERROR(INDEX('04_Property_Economics'!$AD$5:$AD$404,MATCH($A116,'04_Property_Economics'!$AY$5:$AY$404,0)),""))</f>
        <v>5225</v>
      </c>
      <c r="I116" s="24">
        <f t="array" ref="I116">IF($A116="","",IFERROR(INDEX('04_Property_Economics'!$AH$5:$AH$404,MATCH($A116,'04_Property_Economics'!$AY$5:$AY$404,0)),""))</f>
        <v>-12403.19444</v>
      </c>
      <c r="J116" s="24">
        <f t="array" ref="J116">IF($A116="","",IFERROR(INDEX('04_Property_Economics'!$AI$5:$AI$404,MATCH($A116,'04_Property_Economics'!$AY$5:$AY$404,0)),""))</f>
        <v>-7417.083333</v>
      </c>
      <c r="K116" s="24">
        <f t="array" ref="K116">IF($A116="","",IFERROR(INDEX('04_Property_Economics'!$AJ$5:$AJ$404,MATCH($A116,'04_Property_Economics'!$AY$5:$AY$404,0)),""))</f>
        <v>1557.916667</v>
      </c>
      <c r="L116" s="24">
        <f t="array" ref="L116">IF($A116="","",IFERROR(INDEX('04_Property_Economics'!$AF$5:$AF$404,MATCH($A116,'04_Property_Economics'!$AY$5:$AY$404,0)),""))</f>
        <v>261.25</v>
      </c>
      <c r="M116" s="24">
        <f t="array" ref="M116">IF($A116="","",IFERROR(INDEX('04_Property_Economics'!$U$5:$U$404,MATCH($A116,'04_Property_Economics'!$AY$5:$AY$404,0)),""))</f>
        <v>4986.111111</v>
      </c>
      <c r="N116" s="24">
        <f t="array" ref="N116">IF($A116="","",IFERROR(INDEX('04_Property_Economics'!$W$5:$W$404,MATCH($A116,'04_Property_Economics'!$AY$5:$AY$404,0)),""))</f>
        <v>8975</v>
      </c>
      <c r="O116" s="24">
        <f t="shared" si="2"/>
        <v>13961.11111</v>
      </c>
      <c r="P116" s="24">
        <f t="array" ref="P116">IF($A116="","",IFERROR(INDEX('04_Property_Economics'!$S$5:$S$404,MATCH($A116,'04_Property_Economics'!$AY$5:$AY$404,0)),""))</f>
        <v>1795000</v>
      </c>
      <c r="Q116" s="24">
        <f t="array" ref="Q116">IF($A116="","",IFERROR(INDEX('04_Property_Economics'!$AQ$5:$AQ$404,MATCH($A116,'04_Property_Economics'!$AY$5:$AY$404,0)),""))</f>
        <v>6462000</v>
      </c>
      <c r="R116" s="27">
        <f t="array" ref="R116">IF($A116="","",IFERROR(INDEX('04_Property_Economics'!$AR$5:$AR$404,MATCH($A116,'04_Property_Economics'!$AY$5:$AY$404,0)),""))</f>
        <v>4.6</v>
      </c>
      <c r="S116" s="2" t="str">
        <f t="array" ref="S116">IF($A116="","",IFERROR(INDEX('04_Property_Economics'!$AS$5:$AS$404,MATCH($A116,'04_Property_Economics'!$AY$5:$AY$404,0)),""))</f>
        <v>NO</v>
      </c>
      <c r="T116" s="28" t="str">
        <f t="array" ref="T116">IF($A116="","",IFERROR(INDEX('04_Property_Economics'!$AZ$5:$AZ$404,MATCH($A116,'04_Property_Economics'!$AY$5:$AY$404,0)),""))</f>
        <v>https://www.redfin.com/AA/home/195277219</v>
      </c>
    </row>
    <row r="117" ht="15.75" customHeight="1">
      <c r="A117" s="2">
        <f t="shared" si="1"/>
        <v>104</v>
      </c>
      <c r="B117" s="2" t="str">
        <f t="array" ref="B117">IF($A117="","",IFERROR(INDEX('04_Property_Economics'!$B$5:$B$404,MATCH($A117,'04_Property_Economics'!$AY$5:$AY$404,0)),""))</f>
        <v>SF-110</v>
      </c>
      <c r="C117" s="2" t="str">
        <f t="array" ref="C117">IF($A117="","",IFERROR(INDEX('04_Property_Economics'!$C$5:$C$404,MATCH($A117,'04_Property_Economics'!$AY$5:$AY$404,0)),""))</f>
        <v>1254 48th Ave</v>
      </c>
      <c r="D117" s="24">
        <f t="array" ref="D117">IF($A117="","",IFERROR(INDEX('04_Property_Economics'!$H$5:$H$404,MATCH($A117,'04_Property_Economics'!$AY$5:$AY$404,0)),""))</f>
        <v>2150000</v>
      </c>
      <c r="E117" s="25">
        <f t="array" ref="E117">IF($A117="","",IFERROR(INDEX('04_Property_Economics'!$I$5:$I$404,MATCH($A117,'04_Property_Economics'!$AY$5:$AY$404,0)),""))</f>
        <v>6</v>
      </c>
      <c r="F117" s="25">
        <f t="array" ref="F117">IF($A117="","",IFERROR(INDEX('04_Property_Economics'!$J$5:$J$404,MATCH($A117,'04_Property_Economics'!$AY$5:$AY$404,0)),""))</f>
        <v>8</v>
      </c>
      <c r="G117" s="26">
        <f t="array" ref="G117">IF($A117="","",IFERROR(INDEX('04_Property_Economics'!$AC$5:$AC$404,MATCH($A117,'04_Property_Economics'!$AY$5:$AY$404,0)),""))</f>
        <v>0</v>
      </c>
      <c r="H117" s="24">
        <f t="array" ref="H117">IF($A117="","",IFERROR(INDEX('04_Property_Economics'!$AD$5:$AD$404,MATCH($A117,'04_Property_Economics'!$AY$5:$AY$404,0)),""))</f>
        <v>19000</v>
      </c>
      <c r="I117" s="24">
        <f t="array" ref="I117">IF($A117="","",IFERROR(INDEX('04_Property_Economics'!$AH$5:$AH$404,MATCH($A117,'04_Property_Economics'!$AY$5:$AY$404,0)),""))</f>
        <v>-4793.888889</v>
      </c>
      <c r="J117" s="24">
        <f t="array" ref="J117">IF($A117="","",IFERROR(INDEX('04_Property_Economics'!$AI$5:$AI$404,MATCH($A117,'04_Property_Economics'!$AY$5:$AY$404,0)),""))</f>
        <v>1178.333333</v>
      </c>
      <c r="K117" s="24">
        <f t="array" ref="K117">IF($A117="","",IFERROR(INDEX('04_Property_Economics'!$AJ$5:$AJ$404,MATCH($A117,'04_Property_Economics'!$AY$5:$AY$404,0)),""))</f>
        <v>11928.33333</v>
      </c>
      <c r="L117" s="24">
        <f t="array" ref="L117">IF($A117="","",IFERROR(INDEX('04_Property_Economics'!$AF$5:$AF$404,MATCH($A117,'04_Property_Economics'!$AY$5:$AY$404,0)),""))</f>
        <v>950</v>
      </c>
      <c r="M117" s="24">
        <f t="array" ref="M117">IF($A117="","",IFERROR(INDEX('04_Property_Economics'!$U$5:$U$404,MATCH($A117,'04_Property_Economics'!$AY$5:$AY$404,0)),""))</f>
        <v>5972.222222</v>
      </c>
      <c r="N117" s="24">
        <f t="array" ref="N117">IF($A117="","",IFERROR(INDEX('04_Property_Economics'!$W$5:$W$404,MATCH($A117,'04_Property_Economics'!$AY$5:$AY$404,0)),""))</f>
        <v>10750</v>
      </c>
      <c r="O117" s="24">
        <f t="shared" si="2"/>
        <v>16722.22222</v>
      </c>
      <c r="P117" s="24">
        <f t="array" ref="P117">IF($A117="","",IFERROR(INDEX('04_Property_Economics'!$S$5:$S$404,MATCH($A117,'04_Property_Economics'!$AY$5:$AY$404,0)),""))</f>
        <v>2150000</v>
      </c>
      <c r="Q117" s="24">
        <f t="array" ref="Q117">IF($A117="","",IFERROR(INDEX('04_Property_Economics'!$AQ$5:$AQ$404,MATCH($A117,'04_Property_Economics'!$AY$5:$AY$404,0)),""))</f>
        <v>7740000</v>
      </c>
      <c r="R117" s="27">
        <f t="array" ref="R117">IF($A117="","",IFERROR(INDEX('04_Property_Economics'!$AR$5:$AR$404,MATCH($A117,'04_Property_Economics'!$AY$5:$AY$404,0)),""))</f>
        <v>4.6</v>
      </c>
      <c r="S117" s="2" t="str">
        <f t="array" ref="S117">IF($A117="","",IFERROR(INDEX('04_Property_Economics'!$AS$5:$AS$404,MATCH($A117,'04_Property_Economics'!$AY$5:$AY$404,0)),""))</f>
        <v>NO</v>
      </c>
      <c r="T117" s="28" t="str">
        <f t="array" ref="T117">IF($A117="","",IFERROR(INDEX('04_Property_Economics'!$AZ$5:$AZ$404,MATCH($A117,'04_Property_Economics'!$AY$5:$AY$404,0)),""))</f>
        <v>https://www.redfin.com/AA/home/622733</v>
      </c>
    </row>
    <row r="118" ht="15.75" customHeight="1">
      <c r="A118" s="2">
        <f t="shared" si="1"/>
        <v>105</v>
      </c>
      <c r="B118" s="2" t="str">
        <f t="array" ref="B118">IF($A118="","",IFERROR(INDEX('04_Property_Economics'!$B$5:$B$404,MATCH($A118,'04_Property_Economics'!$AY$5:$AY$404,0)),""))</f>
        <v>SF-111</v>
      </c>
      <c r="C118" s="2" t="str">
        <f t="array" ref="C118">IF($A118="","",IFERROR(INDEX('04_Property_Economics'!$C$5:$C$404,MATCH($A118,'04_Property_Economics'!$AY$5:$AY$404,0)),""))</f>
        <v>1023 Broadway</v>
      </c>
      <c r="D118" s="24">
        <f t="array" ref="D118">IF($A118="","",IFERROR(INDEX('04_Property_Economics'!$H$5:$H$404,MATCH($A118,'04_Property_Economics'!$AY$5:$AY$404,0)),""))</f>
        <v>2795000</v>
      </c>
      <c r="E118" s="25">
        <f t="array" ref="E118">IF($A118="","",IFERROR(INDEX('04_Property_Economics'!$I$5:$I$404,MATCH($A118,'04_Property_Economics'!$AY$5:$AY$404,0)),""))</f>
        <v>3</v>
      </c>
      <c r="F118" s="25">
        <f t="array" ref="F118">IF($A118="","",IFERROR(INDEX('04_Property_Economics'!$J$5:$J$404,MATCH($A118,'04_Property_Economics'!$AY$5:$AY$404,0)),""))</f>
        <v>6</v>
      </c>
      <c r="G118" s="26">
        <f t="array" ref="G118">IF($A118="","",IFERROR(INDEX('04_Property_Economics'!$AC$5:$AC$404,MATCH($A118,'04_Property_Economics'!$AY$5:$AY$404,0)),""))</f>
        <v>0</v>
      </c>
      <c r="H118" s="24">
        <f t="array" ref="H118">IF($A118="","",IFERROR(INDEX('04_Property_Economics'!$AD$5:$AD$404,MATCH($A118,'04_Property_Economics'!$AY$5:$AY$404,0)),""))</f>
        <v>18525</v>
      </c>
      <c r="I118" s="24">
        <f t="array" ref="I118">IF($A118="","",IFERROR(INDEX('04_Property_Economics'!$AH$5:$AH$404,MATCH($A118,'04_Property_Economics'!$AY$5:$AY$404,0)),""))</f>
        <v>-8984.305556</v>
      </c>
      <c r="J118" s="24">
        <f t="array" ref="J118">IF($A118="","",IFERROR(INDEX('04_Property_Economics'!$AI$5:$AI$404,MATCH($A118,'04_Property_Economics'!$AY$5:$AY$404,0)),""))</f>
        <v>-1220.416667</v>
      </c>
      <c r="K118" s="24">
        <f t="array" ref="K118">IF($A118="","",IFERROR(INDEX('04_Property_Economics'!$AJ$5:$AJ$404,MATCH($A118,'04_Property_Economics'!$AY$5:$AY$404,0)),""))</f>
        <v>12754.58333</v>
      </c>
      <c r="L118" s="24">
        <f t="array" ref="L118">IF($A118="","",IFERROR(INDEX('04_Property_Economics'!$AF$5:$AF$404,MATCH($A118,'04_Property_Economics'!$AY$5:$AY$404,0)),""))</f>
        <v>926.25</v>
      </c>
      <c r="M118" s="24">
        <f t="array" ref="M118">IF($A118="","",IFERROR(INDEX('04_Property_Economics'!$U$5:$U$404,MATCH($A118,'04_Property_Economics'!$AY$5:$AY$404,0)),""))</f>
        <v>7763.888889</v>
      </c>
      <c r="N118" s="24">
        <f t="array" ref="N118">IF($A118="","",IFERROR(INDEX('04_Property_Economics'!$W$5:$W$404,MATCH($A118,'04_Property_Economics'!$AY$5:$AY$404,0)),""))</f>
        <v>13975</v>
      </c>
      <c r="O118" s="24">
        <f t="shared" si="2"/>
        <v>21738.88889</v>
      </c>
      <c r="P118" s="24">
        <f t="array" ref="P118">IF($A118="","",IFERROR(INDEX('04_Property_Economics'!$S$5:$S$404,MATCH($A118,'04_Property_Economics'!$AY$5:$AY$404,0)),""))</f>
        <v>2795000</v>
      </c>
      <c r="Q118" s="24">
        <f t="array" ref="Q118">IF($A118="","",IFERROR(INDEX('04_Property_Economics'!$AQ$5:$AQ$404,MATCH($A118,'04_Property_Economics'!$AY$5:$AY$404,0)),""))</f>
        <v>10062000</v>
      </c>
      <c r="R118" s="27">
        <f t="array" ref="R118">IF($A118="","",IFERROR(INDEX('04_Property_Economics'!$AR$5:$AR$404,MATCH($A118,'04_Property_Economics'!$AY$5:$AY$404,0)),""))</f>
        <v>4.6</v>
      </c>
      <c r="S118" s="2" t="str">
        <f t="array" ref="S118">IF($A118="","",IFERROR(INDEX('04_Property_Economics'!$AS$5:$AS$404,MATCH($A118,'04_Property_Economics'!$AY$5:$AY$404,0)),""))</f>
        <v>NO</v>
      </c>
      <c r="T118" s="28" t="str">
        <f t="array" ref="T118">IF($A118="","",IFERROR(INDEX('04_Property_Economics'!$AZ$5:$AZ$404,MATCH($A118,'04_Property_Economics'!$AY$5:$AY$404,0)),""))</f>
        <v>https://www.redfin.com/AA/home/187230124</v>
      </c>
    </row>
    <row r="119" ht="15.75" customHeight="1">
      <c r="A119" s="2">
        <f t="shared" si="1"/>
        <v>106</v>
      </c>
      <c r="B119" s="2" t="str">
        <f t="array" ref="B119">IF($A119="","",IFERROR(INDEX('04_Property_Economics'!$B$5:$B$404,MATCH($A119,'04_Property_Economics'!$AY$5:$AY$404,0)),""))</f>
        <v>SF-112</v>
      </c>
      <c r="C119" s="2" t="str">
        <f t="array" ref="C119">IF($A119="","",IFERROR(INDEX('04_Property_Economics'!$C$5:$C$404,MATCH($A119,'04_Property_Economics'!$AY$5:$AY$404,0)),""))</f>
        <v>413 30th St</v>
      </c>
      <c r="D119" s="24">
        <f t="array" ref="D119">IF($A119="","",IFERROR(INDEX('04_Property_Economics'!$H$5:$H$404,MATCH($A119,'04_Property_Economics'!$AY$5:$AY$404,0)),""))</f>
        <v>2198000</v>
      </c>
      <c r="E119" s="25">
        <f t="array" ref="E119">IF($A119="","",IFERROR(INDEX('04_Property_Economics'!$I$5:$I$404,MATCH($A119,'04_Property_Economics'!$AY$5:$AY$404,0)),""))</f>
        <v>3</v>
      </c>
      <c r="F119" s="25">
        <f t="array" ref="F119">IF($A119="","",IFERROR(INDEX('04_Property_Economics'!$J$5:$J$404,MATCH($A119,'04_Property_Economics'!$AY$5:$AY$404,0)),""))</f>
        <v>5</v>
      </c>
      <c r="G119" s="26">
        <f t="array" ref="G119">IF($A119="","",IFERROR(INDEX('04_Property_Economics'!$AC$5:$AC$404,MATCH($A119,'04_Property_Economics'!$AY$5:$AY$404,0)),""))</f>
        <v>0</v>
      </c>
      <c r="H119" s="24">
        <f t="array" ref="H119">IF($A119="","",IFERROR(INDEX('04_Property_Economics'!$AD$5:$AD$404,MATCH($A119,'04_Property_Economics'!$AY$5:$AY$404,0)),""))</f>
        <v>12350</v>
      </c>
      <c r="I119" s="24">
        <f t="array" ref="I119">IF($A119="","",IFERROR(INDEX('04_Property_Economics'!$AH$5:$AH$404,MATCH($A119,'04_Property_Economics'!$AY$5:$AY$404,0)),""))</f>
        <v>-9709.722222</v>
      </c>
      <c r="J119" s="24">
        <f t="array" ref="J119">IF($A119="","",IFERROR(INDEX('04_Property_Economics'!$AI$5:$AI$404,MATCH($A119,'04_Property_Economics'!$AY$5:$AY$404,0)),""))</f>
        <v>-3604.166667</v>
      </c>
      <c r="K119" s="24">
        <f t="array" ref="K119">IF($A119="","",IFERROR(INDEX('04_Property_Economics'!$AJ$5:$AJ$404,MATCH($A119,'04_Property_Economics'!$AY$5:$AY$404,0)),""))</f>
        <v>7385.833333</v>
      </c>
      <c r="L119" s="24">
        <f t="array" ref="L119">IF($A119="","",IFERROR(INDEX('04_Property_Economics'!$AF$5:$AF$404,MATCH($A119,'04_Property_Economics'!$AY$5:$AY$404,0)),""))</f>
        <v>617.5</v>
      </c>
      <c r="M119" s="24">
        <f t="array" ref="M119">IF($A119="","",IFERROR(INDEX('04_Property_Economics'!$U$5:$U$404,MATCH($A119,'04_Property_Economics'!$AY$5:$AY$404,0)),""))</f>
        <v>6105.555556</v>
      </c>
      <c r="N119" s="24">
        <f t="array" ref="N119">IF($A119="","",IFERROR(INDEX('04_Property_Economics'!$W$5:$W$404,MATCH($A119,'04_Property_Economics'!$AY$5:$AY$404,0)),""))</f>
        <v>10990</v>
      </c>
      <c r="O119" s="24">
        <f t="shared" si="2"/>
        <v>17095.55556</v>
      </c>
      <c r="P119" s="24">
        <f t="array" ref="P119">IF($A119="","",IFERROR(INDEX('04_Property_Economics'!$S$5:$S$404,MATCH($A119,'04_Property_Economics'!$AY$5:$AY$404,0)),""))</f>
        <v>2198000</v>
      </c>
      <c r="Q119" s="24">
        <f t="array" ref="Q119">IF($A119="","",IFERROR(INDEX('04_Property_Economics'!$AQ$5:$AQ$404,MATCH($A119,'04_Property_Economics'!$AY$5:$AY$404,0)),""))</f>
        <v>7912800</v>
      </c>
      <c r="R119" s="27">
        <f t="array" ref="R119">IF($A119="","",IFERROR(INDEX('04_Property_Economics'!$AR$5:$AR$404,MATCH($A119,'04_Property_Economics'!$AY$5:$AY$404,0)),""))</f>
        <v>4.6</v>
      </c>
      <c r="S119" s="2" t="str">
        <f t="array" ref="S119">IF($A119="","",IFERROR(INDEX('04_Property_Economics'!$AS$5:$AS$404,MATCH($A119,'04_Property_Economics'!$AY$5:$AY$404,0)),""))</f>
        <v>NO</v>
      </c>
      <c r="T119" s="28" t="str">
        <f t="array" ref="T119">IF($A119="","",IFERROR(INDEX('04_Property_Economics'!$AZ$5:$AZ$404,MATCH($A119,'04_Property_Economics'!$AY$5:$AY$404,0)),""))</f>
        <v>https://www.redfin.com/AA/home/809107</v>
      </c>
    </row>
    <row r="120" ht="15.75" customHeight="1">
      <c r="A120" s="2">
        <f t="shared" si="1"/>
        <v>107</v>
      </c>
      <c r="B120" s="2" t="str">
        <f t="array" ref="B120">IF($A120="","",IFERROR(INDEX('04_Property_Economics'!$B$5:$B$404,MATCH($A120,'04_Property_Economics'!$AY$5:$AY$404,0)),""))</f>
        <v>SF-113</v>
      </c>
      <c r="C120" s="2" t="str">
        <f t="array" ref="C120">IF($A120="","",IFERROR(INDEX('04_Property_Economics'!$C$5:$C$404,MATCH($A120,'04_Property_Economics'!$AY$5:$AY$404,0)),""))</f>
        <v>1176 Pine St</v>
      </c>
      <c r="D120" s="24">
        <f t="array" ref="D120">IF($A120="","",IFERROR(INDEX('04_Property_Economics'!$H$5:$H$404,MATCH($A120,'04_Property_Economics'!$AY$5:$AY$404,0)),""))</f>
        <v>1985000</v>
      </c>
      <c r="E120" s="25">
        <f t="array" ref="E120">IF($A120="","",IFERROR(INDEX('04_Property_Economics'!$I$5:$I$404,MATCH($A120,'04_Property_Economics'!$AY$5:$AY$404,0)),""))</f>
        <v>3</v>
      </c>
      <c r="F120" s="25">
        <f t="array" ref="F120">IF($A120="","",IFERROR(INDEX('04_Property_Economics'!$J$5:$J$404,MATCH($A120,'04_Property_Economics'!$AY$5:$AY$404,0)),""))</f>
        <v>3</v>
      </c>
      <c r="G120" s="26">
        <f t="array" ref="G120">IF($A120="","",IFERROR(INDEX('04_Property_Economics'!$AC$5:$AC$404,MATCH($A120,'04_Property_Economics'!$AY$5:$AY$404,0)),""))</f>
        <v>0</v>
      </c>
      <c r="H120" s="24">
        <f t="array" ref="H120">IF($A120="","",IFERROR(INDEX('04_Property_Economics'!$AD$5:$AD$404,MATCH($A120,'04_Property_Economics'!$AY$5:$AY$404,0)),""))</f>
        <v>9120</v>
      </c>
      <c r="I120" s="24">
        <f t="array" ref="I120">IF($A120="","",IFERROR(INDEX('04_Property_Economics'!$AH$5:$AH$404,MATCH($A120,'04_Property_Economics'!$AY$5:$AY$404,0)),""))</f>
        <v>-10944.05556</v>
      </c>
      <c r="J120" s="24">
        <f t="array" ref="J120">IF($A120="","",IFERROR(INDEX('04_Property_Economics'!$AI$5:$AI$404,MATCH($A120,'04_Property_Economics'!$AY$5:$AY$404,0)),""))</f>
        <v>-5430.166667</v>
      </c>
      <c r="K120" s="24">
        <f t="array" ref="K120">IF($A120="","",IFERROR(INDEX('04_Property_Economics'!$AJ$5:$AJ$404,MATCH($A120,'04_Property_Economics'!$AY$5:$AY$404,0)),""))</f>
        <v>4494.833333</v>
      </c>
      <c r="L120" s="24">
        <f t="array" ref="L120">IF($A120="","",IFERROR(INDEX('04_Property_Economics'!$AF$5:$AF$404,MATCH($A120,'04_Property_Economics'!$AY$5:$AY$404,0)),""))</f>
        <v>456</v>
      </c>
      <c r="M120" s="24">
        <f t="array" ref="M120">IF($A120="","",IFERROR(INDEX('04_Property_Economics'!$U$5:$U$404,MATCH($A120,'04_Property_Economics'!$AY$5:$AY$404,0)),""))</f>
        <v>5513.888889</v>
      </c>
      <c r="N120" s="24">
        <f t="array" ref="N120">IF($A120="","",IFERROR(INDEX('04_Property_Economics'!$W$5:$W$404,MATCH($A120,'04_Property_Economics'!$AY$5:$AY$404,0)),""))</f>
        <v>9925</v>
      </c>
      <c r="O120" s="24">
        <f t="shared" si="2"/>
        <v>15438.88889</v>
      </c>
      <c r="P120" s="24">
        <f t="array" ref="P120">IF($A120="","",IFERROR(INDEX('04_Property_Economics'!$S$5:$S$404,MATCH($A120,'04_Property_Economics'!$AY$5:$AY$404,0)),""))</f>
        <v>1985000</v>
      </c>
      <c r="Q120" s="24">
        <f t="array" ref="Q120">IF($A120="","",IFERROR(INDEX('04_Property_Economics'!$AQ$5:$AQ$404,MATCH($A120,'04_Property_Economics'!$AY$5:$AY$404,0)),""))</f>
        <v>7146000</v>
      </c>
      <c r="R120" s="27">
        <f t="array" ref="R120">IF($A120="","",IFERROR(INDEX('04_Property_Economics'!$AR$5:$AR$404,MATCH($A120,'04_Property_Economics'!$AY$5:$AY$404,0)),""))</f>
        <v>4.6</v>
      </c>
      <c r="S120" s="2" t="str">
        <f t="array" ref="S120">IF($A120="","",IFERROR(INDEX('04_Property_Economics'!$AS$5:$AS$404,MATCH($A120,'04_Property_Economics'!$AY$5:$AY$404,0)),""))</f>
        <v>NO</v>
      </c>
      <c r="T120" s="28" t="str">
        <f t="array" ref="T120">IF($A120="","",IFERROR(INDEX('04_Property_Economics'!$AZ$5:$AZ$404,MATCH($A120,'04_Property_Economics'!$AY$5:$AY$404,0)),""))</f>
        <v>https://www.redfin.com/AA/home/202338390</v>
      </c>
    </row>
    <row r="121" ht="15.75" customHeight="1">
      <c r="A121" s="2">
        <f t="shared" si="1"/>
        <v>108</v>
      </c>
      <c r="B121" s="2" t="str">
        <f t="array" ref="B121">IF($A121="","",IFERROR(INDEX('04_Property_Economics'!$B$5:$B$404,MATCH($A121,'04_Property_Economics'!$AY$5:$AY$404,0)),""))</f>
        <v>SF-114</v>
      </c>
      <c r="C121" s="2" t="str">
        <f t="array" ref="C121">IF($A121="","",IFERROR(INDEX('04_Property_Economics'!$C$5:$C$404,MATCH($A121,'04_Property_Economics'!$AY$5:$AY$404,0)),""))</f>
        <v>4328-4330 Geary Blvd</v>
      </c>
      <c r="D121" s="24">
        <f t="array" ref="D121">IF($A121="","",IFERROR(INDEX('04_Property_Economics'!$H$5:$H$404,MATCH($A121,'04_Property_Economics'!$AY$5:$AY$404,0)),""))</f>
        <v>2475000</v>
      </c>
      <c r="E121" s="25">
        <f t="array" ref="E121">IF($A121="","",IFERROR(INDEX('04_Property_Economics'!$I$5:$I$404,MATCH($A121,'04_Property_Economics'!$AY$5:$AY$404,0)),""))</f>
        <v>13</v>
      </c>
      <c r="F121" s="25">
        <f t="array" ref="F121">IF($A121="","",IFERROR(INDEX('04_Property_Economics'!$J$5:$J$404,MATCH($A121,'04_Property_Economics'!$AY$5:$AY$404,0)),""))</f>
        <v>13</v>
      </c>
      <c r="G121" s="26">
        <f t="array" ref="G121">IF($A121="","",IFERROR(INDEX('04_Property_Economics'!$AC$5:$AC$404,MATCH($A121,'04_Property_Economics'!$AY$5:$AY$404,0)),""))</f>
        <v>0.08647063002</v>
      </c>
      <c r="H121" s="24">
        <f t="array" ref="H121">IF($A121="","",IFERROR(INDEX('04_Property_Economics'!$AD$5:$AD$404,MATCH($A121,'04_Property_Economics'!$AY$5:$AY$404,0)),""))</f>
        <v>32153.95</v>
      </c>
      <c r="I121" s="24">
        <f t="array" ref="I121">IF($A121="","",IFERROR(INDEX('04_Property_Economics'!$AH$5:$AH$404,MATCH($A121,'04_Property_Economics'!$AY$5:$AY$404,0)),""))</f>
        <v>668.7525</v>
      </c>
      <c r="J121" s="24">
        <f t="array" ref="J121">IF($A121="","",IFERROR(INDEX('04_Property_Economics'!$AI$5:$AI$404,MATCH($A121,'04_Property_Economics'!$AY$5:$AY$404,0)),""))</f>
        <v>7543.7525</v>
      </c>
      <c r="K121" s="24">
        <f t="array" ref="K121">IF($A121="","",IFERROR(INDEX('04_Property_Economics'!$AJ$5:$AJ$404,MATCH($A121,'04_Property_Economics'!$AY$5:$AY$404,0)),""))</f>
        <v>19918.7525</v>
      </c>
      <c r="L121" s="24">
        <f t="array" ref="L121">IF($A121="","",IFERROR(INDEX('04_Property_Economics'!$AF$5:$AF$404,MATCH($A121,'04_Property_Economics'!$AY$5:$AY$404,0)),""))</f>
        <v>1607.6975</v>
      </c>
      <c r="M121" s="24">
        <f t="array" ref="M121">IF($A121="","",IFERROR(INDEX('04_Property_Economics'!$U$5:$U$404,MATCH($A121,'04_Property_Economics'!$AY$5:$AY$404,0)),""))</f>
        <v>6875</v>
      </c>
      <c r="N121" s="24">
        <f t="array" ref="N121">IF($A121="","",IFERROR(INDEX('04_Property_Economics'!$W$5:$W$404,MATCH($A121,'04_Property_Economics'!$AY$5:$AY$404,0)),""))</f>
        <v>12375</v>
      </c>
      <c r="O121" s="24">
        <f t="shared" si="2"/>
        <v>19250</v>
      </c>
      <c r="P121" s="24">
        <f t="array" ref="P121">IF($A121="","",IFERROR(INDEX('04_Property_Economics'!$S$5:$S$404,MATCH($A121,'04_Property_Economics'!$AY$5:$AY$404,0)),""))</f>
        <v>2475000</v>
      </c>
      <c r="Q121" s="24">
        <f t="array" ref="Q121">IF($A121="","",IFERROR(INDEX('04_Property_Economics'!$AQ$5:$AQ$404,MATCH($A121,'04_Property_Economics'!$AY$5:$AY$404,0)),""))</f>
        <v>8910000</v>
      </c>
      <c r="R121" s="27">
        <f t="array" ref="R121">IF($A121="","",IFERROR(INDEX('04_Property_Economics'!$AR$5:$AR$404,MATCH($A121,'04_Property_Economics'!$AY$5:$AY$404,0)),""))</f>
        <v>4.6</v>
      </c>
      <c r="S121" s="2" t="str">
        <f t="array" ref="S121">IF($A121="","",IFERROR(INDEX('04_Property_Economics'!$AS$5:$AS$404,MATCH($A121,'04_Property_Economics'!$AY$5:$AY$404,0)),""))</f>
        <v>YES</v>
      </c>
      <c r="T121" s="28" t="str">
        <f t="array" ref="T121">IF($A121="","",IFERROR(INDEX('04_Property_Economics'!$AZ$5:$AZ$404,MATCH($A121,'04_Property_Economics'!$AY$5:$AY$404,0)),""))</f>
        <v>https://www.redfin.com/AA/home/1278858</v>
      </c>
    </row>
    <row r="122" ht="15.75" customHeight="1">
      <c r="A122" s="2">
        <f t="shared" si="1"/>
        <v>109</v>
      </c>
      <c r="B122" s="2" t="str">
        <f t="array" ref="B122">IF($A122="","",IFERROR(INDEX('04_Property_Economics'!$B$5:$B$404,MATCH($A122,'04_Property_Economics'!$AY$5:$AY$404,0)),""))</f>
        <v>SF-116</v>
      </c>
      <c r="C122" s="2" t="str">
        <f t="array" ref="C122">IF($A122="","",IFERROR(INDEX('04_Property_Economics'!$C$5:$C$404,MATCH($A122,'04_Property_Economics'!$AY$5:$AY$404,0)),""))</f>
        <v>1133 Webster St</v>
      </c>
      <c r="D122" s="24">
        <f t="array" ref="D122">IF($A122="","",IFERROR(INDEX('04_Property_Economics'!$H$5:$H$404,MATCH($A122,'04_Property_Economics'!$AY$5:$AY$404,0)),""))</f>
        <v>1750000</v>
      </c>
      <c r="E122" s="25">
        <f t="array" ref="E122">IF($A122="","",IFERROR(INDEX('04_Property_Economics'!$I$5:$I$404,MATCH($A122,'04_Property_Economics'!$AY$5:$AY$404,0)),""))</f>
        <v>4</v>
      </c>
      <c r="F122" s="25">
        <f t="array" ref="F122">IF($A122="","",IFERROR(INDEX('04_Property_Economics'!$J$5:$J$404,MATCH($A122,'04_Property_Economics'!$AY$5:$AY$404,0)),""))</f>
        <v>4</v>
      </c>
      <c r="G122" s="26">
        <f t="array" ref="G122">IF($A122="","",IFERROR(INDEX('04_Property_Economics'!$AC$5:$AC$404,MATCH($A122,'04_Property_Economics'!$AY$5:$AY$404,0)),""))</f>
        <v>0</v>
      </c>
      <c r="H122" s="24">
        <f t="array" ref="H122">IF($A122="","",IFERROR(INDEX('04_Property_Economics'!$AD$5:$AD$404,MATCH($A122,'04_Property_Economics'!$AY$5:$AY$404,0)),""))</f>
        <v>12160</v>
      </c>
      <c r="I122" s="24">
        <f t="array" ref="I122">IF($A122="","",IFERROR(INDEX('04_Property_Economics'!$AH$5:$AH$404,MATCH($A122,'04_Property_Economics'!$AY$5:$AY$404,0)),""))</f>
        <v>-6637.444444</v>
      </c>
      <c r="J122" s="24">
        <f t="array" ref="J122">IF($A122="","",IFERROR(INDEX('04_Property_Economics'!$AI$5:$AI$404,MATCH($A122,'04_Property_Economics'!$AY$5:$AY$404,0)),""))</f>
        <v>-1776.333333</v>
      </c>
      <c r="K122" s="24">
        <f t="array" ref="K122">IF($A122="","",IFERROR(INDEX('04_Property_Economics'!$AJ$5:$AJ$404,MATCH($A122,'04_Property_Economics'!$AY$5:$AY$404,0)),""))</f>
        <v>6973.666667</v>
      </c>
      <c r="L122" s="24">
        <f t="array" ref="L122">IF($A122="","",IFERROR(INDEX('04_Property_Economics'!$AF$5:$AF$404,MATCH($A122,'04_Property_Economics'!$AY$5:$AY$404,0)),""))</f>
        <v>608</v>
      </c>
      <c r="M122" s="24">
        <f t="array" ref="M122">IF($A122="","",IFERROR(INDEX('04_Property_Economics'!$U$5:$U$404,MATCH($A122,'04_Property_Economics'!$AY$5:$AY$404,0)),""))</f>
        <v>4861.111111</v>
      </c>
      <c r="N122" s="24">
        <f t="array" ref="N122">IF($A122="","",IFERROR(INDEX('04_Property_Economics'!$W$5:$W$404,MATCH($A122,'04_Property_Economics'!$AY$5:$AY$404,0)),""))</f>
        <v>8750</v>
      </c>
      <c r="O122" s="24">
        <f t="shared" si="2"/>
        <v>13611.11111</v>
      </c>
      <c r="P122" s="24">
        <f t="array" ref="P122">IF($A122="","",IFERROR(INDEX('04_Property_Economics'!$S$5:$S$404,MATCH($A122,'04_Property_Economics'!$AY$5:$AY$404,0)),""))</f>
        <v>1750000</v>
      </c>
      <c r="Q122" s="24">
        <f t="array" ref="Q122">IF($A122="","",IFERROR(INDEX('04_Property_Economics'!$AQ$5:$AQ$404,MATCH($A122,'04_Property_Economics'!$AY$5:$AY$404,0)),""))</f>
        <v>6300000</v>
      </c>
      <c r="R122" s="27">
        <f t="array" ref="R122">IF($A122="","",IFERROR(INDEX('04_Property_Economics'!$AR$5:$AR$404,MATCH($A122,'04_Property_Economics'!$AY$5:$AY$404,0)),""))</f>
        <v>4.6</v>
      </c>
      <c r="S122" s="2" t="str">
        <f t="array" ref="S122">IF($A122="","",IFERROR(INDEX('04_Property_Economics'!$AS$5:$AS$404,MATCH($A122,'04_Property_Economics'!$AY$5:$AY$404,0)),""))</f>
        <v>NO</v>
      </c>
      <c r="T122" s="28" t="str">
        <f t="array" ref="T122">IF($A122="","",IFERROR(INDEX('04_Property_Economics'!$AZ$5:$AZ$404,MATCH($A122,'04_Property_Economics'!$AY$5:$AY$404,0)),""))</f>
        <v>https://www.redfin.com/AA/home/575000</v>
      </c>
    </row>
    <row r="123" ht="15.75" customHeight="1">
      <c r="A123" s="2">
        <f t="shared" si="1"/>
        <v>110</v>
      </c>
      <c r="B123" s="2" t="str">
        <f t="array" ref="B123">IF($A123="","",IFERROR(INDEX('04_Property_Economics'!$B$5:$B$404,MATCH($A123,'04_Property_Economics'!$AY$5:$AY$404,0)),""))</f>
        <v>SF-117</v>
      </c>
      <c r="C123" s="2" t="str">
        <f t="array" ref="C123">IF($A123="","",IFERROR(INDEX('04_Property_Economics'!$C$5:$C$404,MATCH($A123,'04_Property_Economics'!$AY$5:$AY$404,0)),""))</f>
        <v>42-46 Wayne Pl</v>
      </c>
      <c r="D123" s="24">
        <f t="array" ref="D123">IF($A123="","",IFERROR(INDEX('04_Property_Economics'!$H$5:$H$404,MATCH($A123,'04_Property_Economics'!$AY$5:$AY$404,0)),""))</f>
        <v>1850000</v>
      </c>
      <c r="E123" s="25">
        <f t="array" ref="E123">IF($A123="","",IFERROR(INDEX('04_Property_Economics'!$I$5:$I$404,MATCH($A123,'04_Property_Economics'!$AY$5:$AY$404,0)),""))</f>
        <v>3</v>
      </c>
      <c r="F123" s="25">
        <f t="array" ref="F123">IF($A123="","",IFERROR(INDEX('04_Property_Economics'!$J$5:$J$404,MATCH($A123,'04_Property_Economics'!$AY$5:$AY$404,0)),""))</f>
        <v>3</v>
      </c>
      <c r="G123" s="26">
        <f t="array" ref="G123">IF($A123="","",IFERROR(INDEX('04_Property_Economics'!$AC$5:$AC$404,MATCH($A123,'04_Property_Economics'!$AY$5:$AY$404,0)),""))</f>
        <v>0</v>
      </c>
      <c r="H123" s="24">
        <f t="array" ref="H123">IF($A123="","",IFERROR(INDEX('04_Property_Economics'!$AD$5:$AD$404,MATCH($A123,'04_Property_Economics'!$AY$5:$AY$404,0)),""))</f>
        <v>9262.5</v>
      </c>
      <c r="I123" s="24">
        <f t="array" ref="I123">IF($A123="","",IFERROR(INDEX('04_Property_Economics'!$AH$5:$AH$404,MATCH($A123,'04_Property_Economics'!$AY$5:$AY$404,0)),""))</f>
        <v>-9646.180556</v>
      </c>
      <c r="J123" s="24">
        <f t="array" ref="J123">IF($A123="","",IFERROR(INDEX('04_Property_Economics'!$AI$5:$AI$404,MATCH($A123,'04_Property_Economics'!$AY$5:$AY$404,0)),""))</f>
        <v>-4507.291667</v>
      </c>
      <c r="K123" s="24">
        <f t="array" ref="K123">IF($A123="","",IFERROR(INDEX('04_Property_Economics'!$AJ$5:$AJ$404,MATCH($A123,'04_Property_Economics'!$AY$5:$AY$404,0)),""))</f>
        <v>4742.708333</v>
      </c>
      <c r="L123" s="24">
        <f t="array" ref="L123">IF($A123="","",IFERROR(INDEX('04_Property_Economics'!$AF$5:$AF$404,MATCH($A123,'04_Property_Economics'!$AY$5:$AY$404,0)),""))</f>
        <v>463.125</v>
      </c>
      <c r="M123" s="24">
        <f t="array" ref="M123">IF($A123="","",IFERROR(INDEX('04_Property_Economics'!$U$5:$U$404,MATCH($A123,'04_Property_Economics'!$AY$5:$AY$404,0)),""))</f>
        <v>5138.888889</v>
      </c>
      <c r="N123" s="24">
        <f t="array" ref="N123">IF($A123="","",IFERROR(INDEX('04_Property_Economics'!$W$5:$W$404,MATCH($A123,'04_Property_Economics'!$AY$5:$AY$404,0)),""))</f>
        <v>9250</v>
      </c>
      <c r="O123" s="24">
        <f t="shared" si="2"/>
        <v>14388.88889</v>
      </c>
      <c r="P123" s="24">
        <f t="array" ref="P123">IF($A123="","",IFERROR(INDEX('04_Property_Economics'!$S$5:$S$404,MATCH($A123,'04_Property_Economics'!$AY$5:$AY$404,0)),""))</f>
        <v>1850000</v>
      </c>
      <c r="Q123" s="24">
        <f t="array" ref="Q123">IF($A123="","",IFERROR(INDEX('04_Property_Economics'!$AQ$5:$AQ$404,MATCH($A123,'04_Property_Economics'!$AY$5:$AY$404,0)),""))</f>
        <v>6660000</v>
      </c>
      <c r="R123" s="27">
        <f t="array" ref="R123">IF($A123="","",IFERROR(INDEX('04_Property_Economics'!$AR$5:$AR$404,MATCH($A123,'04_Property_Economics'!$AY$5:$AY$404,0)),""))</f>
        <v>4.6</v>
      </c>
      <c r="S123" s="2" t="str">
        <f t="array" ref="S123">IF($A123="","",IFERROR(INDEX('04_Property_Economics'!$AS$5:$AS$404,MATCH($A123,'04_Property_Economics'!$AY$5:$AY$404,0)),""))</f>
        <v>NO</v>
      </c>
      <c r="T123" s="28" t="str">
        <f t="array" ref="T123">IF($A123="","",IFERROR(INDEX('04_Property_Economics'!$AZ$5:$AZ$404,MATCH($A123,'04_Property_Economics'!$AY$5:$AY$404,0)),""))</f>
        <v>https://www.redfin.com/AA/home/169705094</v>
      </c>
    </row>
    <row r="124" ht="15.75" customHeight="1">
      <c r="A124" s="2">
        <f t="shared" si="1"/>
        <v>111</v>
      </c>
      <c r="B124" s="2" t="str">
        <f t="array" ref="B124">IF($A124="","",IFERROR(INDEX('04_Property_Economics'!$B$5:$B$404,MATCH($A124,'04_Property_Economics'!$AY$5:$AY$404,0)),""))</f>
        <v>SF-118</v>
      </c>
      <c r="C124" s="2" t="str">
        <f t="array" ref="C124">IF($A124="","",IFERROR(INDEX('04_Property_Economics'!$C$5:$C$404,MATCH($A124,'04_Property_Economics'!$AY$5:$AY$404,0)),""))</f>
        <v>1364-1370 Pacific Ave</v>
      </c>
      <c r="D124" s="24">
        <f t="array" ref="D124">IF($A124="","",IFERROR(INDEX('04_Property_Economics'!$H$5:$H$404,MATCH($A124,'04_Property_Economics'!$AY$5:$AY$404,0)),""))</f>
        <v>2250000</v>
      </c>
      <c r="E124" s="25">
        <f t="array" ref="E124">IF($A124="","",IFERROR(INDEX('04_Property_Economics'!$I$5:$I$404,MATCH($A124,'04_Property_Economics'!$AY$5:$AY$404,0)),""))</f>
        <v>2</v>
      </c>
      <c r="F124" s="25">
        <f t="array" ref="F124">IF($A124="","",IFERROR(INDEX('04_Property_Economics'!$J$5:$J$404,MATCH($A124,'04_Property_Economics'!$AY$5:$AY$404,0)),""))</f>
        <v>3</v>
      </c>
      <c r="G124" s="26">
        <f t="array" ref="G124">IF($A124="","",IFERROR(INDEX('04_Property_Economics'!$AC$5:$AC$404,MATCH($A124,'04_Property_Economics'!$AY$5:$AY$404,0)),""))</f>
        <v>0</v>
      </c>
      <c r="H124" s="24">
        <f t="array" ref="H124">IF($A124="","",IFERROR(INDEX('04_Property_Economics'!$AD$5:$AD$404,MATCH($A124,'04_Property_Economics'!$AY$5:$AY$404,0)),""))</f>
        <v>9120</v>
      </c>
      <c r="I124" s="24">
        <f t="array" ref="I124">IF($A124="","",IFERROR(INDEX('04_Property_Economics'!$AH$5:$AH$404,MATCH($A124,'04_Property_Economics'!$AY$5:$AY$404,0)),""))</f>
        <v>-12621</v>
      </c>
      <c r="J124" s="24">
        <f t="array" ref="J124">IF($A124="","",IFERROR(INDEX('04_Property_Economics'!$AI$5:$AI$404,MATCH($A124,'04_Property_Economics'!$AY$5:$AY$404,0)),""))</f>
        <v>-6371</v>
      </c>
      <c r="K124" s="24">
        <f t="array" ref="K124">IF($A124="","",IFERROR(INDEX('04_Property_Economics'!$AJ$5:$AJ$404,MATCH($A124,'04_Property_Economics'!$AY$5:$AY$404,0)),""))</f>
        <v>4879</v>
      </c>
      <c r="L124" s="24">
        <f t="array" ref="L124">IF($A124="","",IFERROR(INDEX('04_Property_Economics'!$AF$5:$AF$404,MATCH($A124,'04_Property_Economics'!$AY$5:$AY$404,0)),""))</f>
        <v>456</v>
      </c>
      <c r="M124" s="24">
        <f t="array" ref="M124">IF($A124="","",IFERROR(INDEX('04_Property_Economics'!$U$5:$U$404,MATCH($A124,'04_Property_Economics'!$AY$5:$AY$404,0)),""))</f>
        <v>6250</v>
      </c>
      <c r="N124" s="24">
        <f t="array" ref="N124">IF($A124="","",IFERROR(INDEX('04_Property_Economics'!$W$5:$W$404,MATCH($A124,'04_Property_Economics'!$AY$5:$AY$404,0)),""))</f>
        <v>11250</v>
      </c>
      <c r="O124" s="24">
        <f t="shared" si="2"/>
        <v>17500</v>
      </c>
      <c r="P124" s="24">
        <f t="array" ref="P124">IF($A124="","",IFERROR(INDEX('04_Property_Economics'!$S$5:$S$404,MATCH($A124,'04_Property_Economics'!$AY$5:$AY$404,0)),""))</f>
        <v>2250000</v>
      </c>
      <c r="Q124" s="24">
        <f t="array" ref="Q124">IF($A124="","",IFERROR(INDEX('04_Property_Economics'!$AQ$5:$AQ$404,MATCH($A124,'04_Property_Economics'!$AY$5:$AY$404,0)),""))</f>
        <v>8100000</v>
      </c>
      <c r="R124" s="27">
        <f t="array" ref="R124">IF($A124="","",IFERROR(INDEX('04_Property_Economics'!$AR$5:$AR$404,MATCH($A124,'04_Property_Economics'!$AY$5:$AY$404,0)),""))</f>
        <v>4.6</v>
      </c>
      <c r="S124" s="2" t="str">
        <f t="array" ref="S124">IF($A124="","",IFERROR(INDEX('04_Property_Economics'!$AS$5:$AS$404,MATCH($A124,'04_Property_Economics'!$AY$5:$AY$404,0)),""))</f>
        <v>NO</v>
      </c>
      <c r="T124" s="28" t="str">
        <f t="array" ref="T124">IF($A124="","",IFERROR(INDEX('04_Property_Economics'!$AZ$5:$AZ$404,MATCH($A124,'04_Property_Economics'!$AY$5:$AY$404,0)),""))</f>
        <v>https://www.redfin.com/AA/home/171029479</v>
      </c>
    </row>
    <row r="125" ht="15.75" customHeight="1">
      <c r="A125" s="2">
        <f t="shared" si="1"/>
        <v>112</v>
      </c>
      <c r="B125" s="2" t="str">
        <f t="array" ref="B125">IF($A125="","",IFERROR(INDEX('04_Property_Economics'!$B$5:$B$404,MATCH($A125,'04_Property_Economics'!$AY$5:$AY$404,0)),""))</f>
        <v>SF-119</v>
      </c>
      <c r="C125" s="2" t="str">
        <f t="array" ref="C125">IF($A125="","",IFERROR(INDEX('04_Property_Economics'!$C$5:$C$404,MATCH($A125,'04_Property_Economics'!$AY$5:$AY$404,0)),""))</f>
        <v>414 Bryant St</v>
      </c>
      <c r="D125" s="24">
        <f t="array" ref="D125">IF($A125="","",IFERROR(INDEX('04_Property_Economics'!$H$5:$H$404,MATCH($A125,'04_Property_Economics'!$AY$5:$AY$404,0)),""))</f>
        <v>2750000</v>
      </c>
      <c r="E125" s="25">
        <f t="array" ref="E125">IF($A125="","",IFERROR(INDEX('04_Property_Economics'!$I$5:$I$404,MATCH($A125,'04_Property_Economics'!$AY$5:$AY$404,0)),""))</f>
        <v>15</v>
      </c>
      <c r="F125" s="25">
        <f t="array" ref="F125">IF($A125="","",IFERROR(INDEX('04_Property_Economics'!$J$5:$J$404,MATCH($A125,'04_Property_Economics'!$AY$5:$AY$404,0)),""))</f>
        <v>15</v>
      </c>
      <c r="G125" s="26">
        <f t="array" ref="G125">IF($A125="","",IFERROR(INDEX('04_Property_Economics'!$AC$5:$AC$404,MATCH($A125,'04_Property_Economics'!$AY$5:$AY$404,0)),""))</f>
        <v>0.08133654178</v>
      </c>
      <c r="H125" s="24">
        <f t="array" ref="H125">IF($A125="","",IFERROR(INDEX('04_Property_Economics'!$AD$5:$AD$404,MATCH($A125,'04_Property_Economics'!$AY$5:$AY$404,0)),""))</f>
        <v>36000.12427</v>
      </c>
      <c r="I125" s="24">
        <f t="array" ref="I125">IF($A125="","",IFERROR(INDEX('04_Property_Economics'!$AH$5:$AH$404,MATCH($A125,'04_Property_Economics'!$AY$5:$AY$404,0)),""))</f>
        <v>744.5625</v>
      </c>
      <c r="J125" s="24">
        <f t="array" ref="J125">IF($A125="","",IFERROR(INDEX('04_Property_Economics'!$AI$5:$AI$404,MATCH($A125,'04_Property_Economics'!$AY$5:$AY$404,0)),""))</f>
        <v>8383.451389</v>
      </c>
      <c r="K125" s="24">
        <f t="array" ref="K125">IF($A125="","",IFERROR(INDEX('04_Property_Economics'!$AJ$5:$AJ$404,MATCH($A125,'04_Property_Economics'!$AY$5:$AY$404,0)),""))</f>
        <v>22133.45139</v>
      </c>
      <c r="L125" s="24">
        <f t="array" ref="L125">IF($A125="","",IFERROR(INDEX('04_Property_Economics'!$AF$5:$AF$404,MATCH($A125,'04_Property_Economics'!$AY$5:$AY$404,0)),""))</f>
        <v>1800.006213</v>
      </c>
      <c r="M125" s="24">
        <f t="array" ref="M125">IF($A125="","",IFERROR(INDEX('04_Property_Economics'!$U$5:$U$404,MATCH($A125,'04_Property_Economics'!$AY$5:$AY$404,0)),""))</f>
        <v>7638.888889</v>
      </c>
      <c r="N125" s="24">
        <f t="array" ref="N125">IF($A125="","",IFERROR(INDEX('04_Property_Economics'!$W$5:$W$404,MATCH($A125,'04_Property_Economics'!$AY$5:$AY$404,0)),""))</f>
        <v>13750</v>
      </c>
      <c r="O125" s="24">
        <f t="shared" si="2"/>
        <v>21388.88889</v>
      </c>
      <c r="P125" s="24">
        <f t="array" ref="P125">IF($A125="","",IFERROR(INDEX('04_Property_Economics'!$S$5:$S$404,MATCH($A125,'04_Property_Economics'!$AY$5:$AY$404,0)),""))</f>
        <v>2750000</v>
      </c>
      <c r="Q125" s="24">
        <f t="array" ref="Q125">IF($A125="","",IFERROR(INDEX('04_Property_Economics'!$AQ$5:$AQ$404,MATCH($A125,'04_Property_Economics'!$AY$5:$AY$404,0)),""))</f>
        <v>9900000</v>
      </c>
      <c r="R125" s="27">
        <f t="array" ref="R125">IF($A125="","",IFERROR(INDEX('04_Property_Economics'!$AR$5:$AR$404,MATCH($A125,'04_Property_Economics'!$AY$5:$AY$404,0)),""))</f>
        <v>4.6</v>
      </c>
      <c r="S125" s="2" t="str">
        <f t="array" ref="S125">IF($A125="","",IFERROR(INDEX('04_Property_Economics'!$AS$5:$AS$404,MATCH($A125,'04_Property_Economics'!$AY$5:$AY$404,0)),""))</f>
        <v>YES</v>
      </c>
      <c r="T125" s="28" t="str">
        <f t="array" ref="T125">IF($A125="","",IFERROR(INDEX('04_Property_Economics'!$AZ$5:$AZ$404,MATCH($A125,'04_Property_Economics'!$AY$5:$AY$404,0)),""))</f>
        <v>https://www.redfin.com/AA/home/187353448</v>
      </c>
    </row>
    <row r="126" ht="15.75" customHeight="1">
      <c r="A126" s="2">
        <f t="shared" si="1"/>
        <v>113</v>
      </c>
      <c r="B126" s="2" t="str">
        <f t="array" ref="B126">IF($A126="","",IFERROR(INDEX('04_Property_Economics'!$B$5:$B$404,MATCH($A126,'04_Property_Economics'!$AY$5:$AY$404,0)),""))</f>
        <v>SF-120</v>
      </c>
      <c r="C126" s="2" t="str">
        <f t="array" ref="C126">IF($A126="","",IFERROR(INDEX('04_Property_Economics'!$C$5:$C$404,MATCH($A126,'04_Property_Economics'!$AY$5:$AY$404,0)),""))</f>
        <v>508 Sanchez St</v>
      </c>
      <c r="D126" s="24">
        <f t="array" ref="D126">IF($A126="","",IFERROR(INDEX('04_Property_Economics'!$H$5:$H$404,MATCH($A126,'04_Property_Economics'!$AY$5:$AY$404,0)),""))</f>
        <v>1900000</v>
      </c>
      <c r="E126" s="25">
        <f t="array" ref="E126">IF($A126="","",IFERROR(INDEX('04_Property_Economics'!$I$5:$I$404,MATCH($A126,'04_Property_Economics'!$AY$5:$AY$404,0)),""))</f>
        <v>3</v>
      </c>
      <c r="F126" s="25">
        <f t="array" ref="F126">IF($A126="","",IFERROR(INDEX('04_Property_Economics'!$J$5:$J$404,MATCH($A126,'04_Property_Economics'!$AY$5:$AY$404,0)),""))</f>
        <v>6</v>
      </c>
      <c r="G126" s="26">
        <f t="array" ref="G126">IF($A126="","",IFERROR(INDEX('04_Property_Economics'!$AC$5:$AC$404,MATCH($A126,'04_Property_Economics'!$AY$5:$AY$404,0)),""))</f>
        <v>0</v>
      </c>
      <c r="H126" s="24">
        <f t="array" ref="H126">IF($A126="","",IFERROR(INDEX('04_Property_Economics'!$AD$5:$AD$404,MATCH($A126,'04_Property_Economics'!$AY$5:$AY$404,0)),""))</f>
        <v>18240</v>
      </c>
      <c r="I126" s="24">
        <f t="array" ref="I126">IF($A126="","",IFERROR(INDEX('04_Property_Economics'!$AH$5:$AH$404,MATCH($A126,'04_Property_Economics'!$AY$5:$AY$404,0)),""))</f>
        <v>-1548.111111</v>
      </c>
      <c r="J126" s="24">
        <f t="array" ref="J126">IF($A126="","",IFERROR(INDEX('04_Property_Economics'!$AI$5:$AI$404,MATCH($A126,'04_Property_Economics'!$AY$5:$AY$404,0)),""))</f>
        <v>3729.666667</v>
      </c>
      <c r="K126" s="24">
        <f t="array" ref="K126">IF($A126="","",IFERROR(INDEX('04_Property_Economics'!$AJ$5:$AJ$404,MATCH($A126,'04_Property_Economics'!$AY$5:$AY$404,0)),""))</f>
        <v>13229.66667</v>
      </c>
      <c r="L126" s="24">
        <f t="array" ref="L126">IF($A126="","",IFERROR(INDEX('04_Property_Economics'!$AF$5:$AF$404,MATCH($A126,'04_Property_Economics'!$AY$5:$AY$404,0)),""))</f>
        <v>912</v>
      </c>
      <c r="M126" s="24">
        <f t="array" ref="M126">IF($A126="","",IFERROR(INDEX('04_Property_Economics'!$U$5:$U$404,MATCH($A126,'04_Property_Economics'!$AY$5:$AY$404,0)),""))</f>
        <v>5277.777778</v>
      </c>
      <c r="N126" s="24">
        <f t="array" ref="N126">IF($A126="","",IFERROR(INDEX('04_Property_Economics'!$W$5:$W$404,MATCH($A126,'04_Property_Economics'!$AY$5:$AY$404,0)),""))</f>
        <v>9500</v>
      </c>
      <c r="O126" s="24">
        <f t="shared" si="2"/>
        <v>14777.77778</v>
      </c>
      <c r="P126" s="24">
        <f t="array" ref="P126">IF($A126="","",IFERROR(INDEX('04_Property_Economics'!$S$5:$S$404,MATCH($A126,'04_Property_Economics'!$AY$5:$AY$404,0)),""))</f>
        <v>1900000</v>
      </c>
      <c r="Q126" s="24">
        <f t="array" ref="Q126">IF($A126="","",IFERROR(INDEX('04_Property_Economics'!$AQ$5:$AQ$404,MATCH($A126,'04_Property_Economics'!$AY$5:$AY$404,0)),""))</f>
        <v>6840000</v>
      </c>
      <c r="R126" s="27">
        <f t="array" ref="R126">IF($A126="","",IFERROR(INDEX('04_Property_Economics'!$AR$5:$AR$404,MATCH($A126,'04_Property_Economics'!$AY$5:$AY$404,0)),""))</f>
        <v>4.6</v>
      </c>
      <c r="S126" s="2" t="str">
        <f t="array" ref="S126">IF($A126="","",IFERROR(INDEX('04_Property_Economics'!$AS$5:$AS$404,MATCH($A126,'04_Property_Economics'!$AY$5:$AY$404,0)),""))</f>
        <v>NO</v>
      </c>
      <c r="T126" s="28" t="str">
        <f t="array" ref="T126">IF($A126="","",IFERROR(INDEX('04_Property_Economics'!$AZ$5:$AZ$404,MATCH($A126,'04_Property_Economics'!$AY$5:$AY$404,0)),""))</f>
        <v>https://www.redfin.com/AA/home/202180313</v>
      </c>
    </row>
    <row r="127" ht="15.75" customHeight="1">
      <c r="A127" s="2">
        <f t="shared" si="1"/>
        <v>114</v>
      </c>
      <c r="B127" s="2" t="str">
        <f t="array" ref="B127">IF($A127="","",IFERROR(INDEX('04_Property_Economics'!$B$5:$B$404,MATCH($A127,'04_Property_Economics'!$AY$5:$AY$404,0)),""))</f>
        <v>SF-121</v>
      </c>
      <c r="C127" s="2" t="str">
        <f t="array" ref="C127">IF($A127="","",IFERROR(INDEX('04_Property_Economics'!$C$5:$C$404,MATCH($A127,'04_Property_Economics'!$AY$5:$AY$404,0)),""))</f>
        <v>4592-4594 Mission St</v>
      </c>
      <c r="D127" s="24">
        <f t="array" ref="D127">IF($A127="","",IFERROR(INDEX('04_Property_Economics'!$H$5:$H$404,MATCH($A127,'04_Property_Economics'!$AY$5:$AY$404,0)),""))</f>
        <v>1588000</v>
      </c>
      <c r="E127" s="25">
        <f t="array" ref="E127">IF($A127="","",IFERROR(INDEX('04_Property_Economics'!$I$5:$I$404,MATCH($A127,'04_Property_Economics'!$AY$5:$AY$404,0)),""))</f>
        <v>2</v>
      </c>
      <c r="F127" s="25">
        <f t="array" ref="F127">IF($A127="","",IFERROR(INDEX('04_Property_Economics'!$J$5:$J$404,MATCH($A127,'04_Property_Economics'!$AY$5:$AY$404,0)),""))</f>
        <v>2</v>
      </c>
      <c r="G127" s="26">
        <f t="array" ref="G127">IF($A127="","",IFERROR(INDEX('04_Property_Economics'!$AC$5:$AC$404,MATCH($A127,'04_Property_Economics'!$AY$5:$AY$404,0)),""))</f>
        <v>0</v>
      </c>
      <c r="H127" s="24">
        <f t="array" ref="H127">IF($A127="","",IFERROR(INDEX('04_Property_Economics'!$AD$5:$AD$404,MATCH($A127,'04_Property_Economics'!$AY$5:$AY$404,0)),""))</f>
        <v>4275</v>
      </c>
      <c r="I127" s="24">
        <f t="array" ref="I127">IF($A127="","",IFERROR(INDEX('04_Property_Economics'!$AH$5:$AH$404,MATCH($A127,'04_Property_Economics'!$AY$5:$AY$404,0)),""))</f>
        <v>-11523.19444</v>
      </c>
      <c r="J127" s="24">
        <f t="array" ref="J127">IF($A127="","",IFERROR(INDEX('04_Property_Economics'!$AI$5:$AI$404,MATCH($A127,'04_Property_Economics'!$AY$5:$AY$404,0)),""))</f>
        <v>-7112.083333</v>
      </c>
      <c r="K127" s="24">
        <f t="array" ref="K127">IF($A127="","",IFERROR(INDEX('04_Property_Economics'!$AJ$5:$AJ$404,MATCH($A127,'04_Property_Economics'!$AY$5:$AY$404,0)),""))</f>
        <v>827.9166667</v>
      </c>
      <c r="L127" s="24">
        <f t="array" ref="L127">IF($A127="","",IFERROR(INDEX('04_Property_Economics'!$AF$5:$AF$404,MATCH($A127,'04_Property_Economics'!$AY$5:$AY$404,0)),""))</f>
        <v>213.75</v>
      </c>
      <c r="M127" s="24">
        <f t="array" ref="M127">IF($A127="","",IFERROR(INDEX('04_Property_Economics'!$U$5:$U$404,MATCH($A127,'04_Property_Economics'!$AY$5:$AY$404,0)),""))</f>
        <v>4411.111111</v>
      </c>
      <c r="N127" s="24">
        <f t="array" ref="N127">IF($A127="","",IFERROR(INDEX('04_Property_Economics'!$W$5:$W$404,MATCH($A127,'04_Property_Economics'!$AY$5:$AY$404,0)),""))</f>
        <v>7940</v>
      </c>
      <c r="O127" s="24">
        <f t="shared" si="2"/>
        <v>12351.11111</v>
      </c>
      <c r="P127" s="24">
        <f t="array" ref="P127">IF($A127="","",IFERROR(INDEX('04_Property_Economics'!$S$5:$S$404,MATCH($A127,'04_Property_Economics'!$AY$5:$AY$404,0)),""))</f>
        <v>1588000</v>
      </c>
      <c r="Q127" s="24">
        <f t="array" ref="Q127">IF($A127="","",IFERROR(INDEX('04_Property_Economics'!$AQ$5:$AQ$404,MATCH($A127,'04_Property_Economics'!$AY$5:$AY$404,0)),""))</f>
        <v>5716800</v>
      </c>
      <c r="R127" s="27">
        <f t="array" ref="R127">IF($A127="","",IFERROR(INDEX('04_Property_Economics'!$AR$5:$AR$404,MATCH($A127,'04_Property_Economics'!$AY$5:$AY$404,0)),""))</f>
        <v>4.6</v>
      </c>
      <c r="S127" s="2" t="str">
        <f t="array" ref="S127">IF($A127="","",IFERROR(INDEX('04_Property_Economics'!$AS$5:$AS$404,MATCH($A127,'04_Property_Economics'!$AY$5:$AY$404,0)),""))</f>
        <v>NO</v>
      </c>
      <c r="T127" s="28" t="str">
        <f t="array" ref="T127">IF($A127="","",IFERROR(INDEX('04_Property_Economics'!$AZ$5:$AZ$404,MATCH($A127,'04_Property_Economics'!$AY$5:$AY$404,0)),""))</f>
        <v>https://www.redfin.com/AA/home/194934220</v>
      </c>
    </row>
    <row r="128" ht="15.75" customHeight="1">
      <c r="A128" s="2">
        <f t="shared" si="1"/>
        <v>115</v>
      </c>
      <c r="B128" s="2" t="str">
        <f t="array" ref="B128">IF($A128="","",IFERROR(INDEX('04_Property_Economics'!$B$5:$B$404,MATCH($A128,'04_Property_Economics'!$AY$5:$AY$404,0)),""))</f>
        <v>SF-122</v>
      </c>
      <c r="C128" s="2" t="str">
        <f t="array" ref="C128">IF($A128="","",IFERROR(INDEX('04_Property_Economics'!$C$5:$C$404,MATCH($A128,'04_Property_Economics'!$AY$5:$AY$404,0)),""))</f>
        <v>1630 Oakdale Ave</v>
      </c>
      <c r="D128" s="24">
        <f t="array" ref="D128">IF($A128="","",IFERROR(INDEX('04_Property_Economics'!$H$5:$H$404,MATCH($A128,'04_Property_Economics'!$AY$5:$AY$404,0)),""))</f>
        <v>1628000</v>
      </c>
      <c r="E128" s="25">
        <f t="array" ref="E128">IF($A128="","",IFERROR(INDEX('04_Property_Economics'!$I$5:$I$404,MATCH($A128,'04_Property_Economics'!$AY$5:$AY$404,0)),""))</f>
        <v>2</v>
      </c>
      <c r="F128" s="25">
        <f t="array" ref="F128">IF($A128="","",IFERROR(INDEX('04_Property_Economics'!$J$5:$J$404,MATCH($A128,'04_Property_Economics'!$AY$5:$AY$404,0)),""))</f>
        <v>6</v>
      </c>
      <c r="G128" s="26">
        <f t="array" ref="G128">IF($A128="","",IFERROR(INDEX('04_Property_Economics'!$AC$5:$AC$404,MATCH($A128,'04_Property_Economics'!$AY$5:$AY$404,0)),""))</f>
        <v>0</v>
      </c>
      <c r="H128" s="24">
        <f t="array" ref="H128">IF($A128="","",IFERROR(INDEX('04_Property_Economics'!$AD$5:$AD$404,MATCH($A128,'04_Property_Economics'!$AY$5:$AY$404,0)),""))</f>
        <v>12255</v>
      </c>
      <c r="I128" s="24">
        <f t="array" ref="I128">IF($A128="","",IFERROR(INDEX('04_Property_Economics'!$AH$5:$AH$404,MATCH($A128,'04_Property_Economics'!$AY$5:$AY$404,0)),""))</f>
        <v>-4286.638889</v>
      </c>
      <c r="J128" s="24">
        <f t="array" ref="J128">IF($A128="","",IFERROR(INDEX('04_Property_Economics'!$AI$5:$AI$404,MATCH($A128,'04_Property_Economics'!$AY$5:$AY$404,0)),""))</f>
        <v>235.5833333</v>
      </c>
      <c r="K128" s="24">
        <f t="array" ref="K128">IF($A128="","",IFERROR(INDEX('04_Property_Economics'!$AJ$5:$AJ$404,MATCH($A128,'04_Property_Economics'!$AY$5:$AY$404,0)),""))</f>
        <v>8375.583333</v>
      </c>
      <c r="L128" s="24">
        <f t="array" ref="L128">IF($A128="","",IFERROR(INDEX('04_Property_Economics'!$AF$5:$AF$404,MATCH($A128,'04_Property_Economics'!$AY$5:$AY$404,0)),""))</f>
        <v>612.75</v>
      </c>
      <c r="M128" s="24">
        <f t="array" ref="M128">IF($A128="","",IFERROR(INDEX('04_Property_Economics'!$U$5:$U$404,MATCH($A128,'04_Property_Economics'!$AY$5:$AY$404,0)),""))</f>
        <v>4522.222222</v>
      </c>
      <c r="N128" s="24">
        <f t="array" ref="N128">IF($A128="","",IFERROR(INDEX('04_Property_Economics'!$W$5:$W$404,MATCH($A128,'04_Property_Economics'!$AY$5:$AY$404,0)),""))</f>
        <v>8140</v>
      </c>
      <c r="O128" s="24">
        <f t="shared" si="2"/>
        <v>12662.22222</v>
      </c>
      <c r="P128" s="24">
        <f t="array" ref="P128">IF($A128="","",IFERROR(INDEX('04_Property_Economics'!$S$5:$S$404,MATCH($A128,'04_Property_Economics'!$AY$5:$AY$404,0)),""))</f>
        <v>1628000</v>
      </c>
      <c r="Q128" s="24">
        <f t="array" ref="Q128">IF($A128="","",IFERROR(INDEX('04_Property_Economics'!$AQ$5:$AQ$404,MATCH($A128,'04_Property_Economics'!$AY$5:$AY$404,0)),""))</f>
        <v>5860800</v>
      </c>
      <c r="R128" s="27">
        <f t="array" ref="R128">IF($A128="","",IFERROR(INDEX('04_Property_Economics'!$AR$5:$AR$404,MATCH($A128,'04_Property_Economics'!$AY$5:$AY$404,0)),""))</f>
        <v>4.6</v>
      </c>
      <c r="S128" s="2" t="str">
        <f t="array" ref="S128">IF($A128="","",IFERROR(INDEX('04_Property_Economics'!$AS$5:$AS$404,MATCH($A128,'04_Property_Economics'!$AY$5:$AY$404,0)),""))</f>
        <v>NO</v>
      </c>
      <c r="T128" s="28" t="str">
        <f t="array" ref="T128">IF($A128="","",IFERROR(INDEX('04_Property_Economics'!$AZ$5:$AZ$404,MATCH($A128,'04_Property_Economics'!$AY$5:$AY$404,0)),""))</f>
        <v>https://www.redfin.com/AA/home/1113634</v>
      </c>
    </row>
    <row r="129" ht="15.75" customHeight="1">
      <c r="A129" s="2" t="str">
        <f t="shared" si="1"/>
        <v/>
      </c>
      <c r="B129" s="2" t="str">
        <f t="array" ref="B129">IF($A129="","",IFERROR(INDEX('04_Property_Economics'!$B$5:$B$404,MATCH($A129,'04_Property_Economics'!$AY$5:$AY$404,0)),""))</f>
        <v/>
      </c>
      <c r="C129" s="2" t="str">
        <f t="array" ref="C129">IF($A129="","",IFERROR(INDEX('04_Property_Economics'!$C$5:$C$404,MATCH($A129,'04_Property_Economics'!$AY$5:$AY$404,0)),""))</f>
        <v/>
      </c>
      <c r="D129" s="24" t="str">
        <f t="array" ref="D129">IF($A129="","",IFERROR(INDEX('04_Property_Economics'!$H$5:$H$404,MATCH($A129,'04_Property_Economics'!$AY$5:$AY$404,0)),""))</f>
        <v/>
      </c>
      <c r="E129" s="25" t="str">
        <f t="array" ref="E129">IF($A129="","",IFERROR(INDEX('04_Property_Economics'!$I$5:$I$404,MATCH($A129,'04_Property_Economics'!$AY$5:$AY$404,0)),""))</f>
        <v/>
      </c>
      <c r="F129" s="25" t="str">
        <f t="array" ref="F129">IF($A129="","",IFERROR(INDEX('04_Property_Economics'!$J$5:$J$404,MATCH($A129,'04_Property_Economics'!$AY$5:$AY$404,0)),""))</f>
        <v/>
      </c>
      <c r="G129" s="26" t="str">
        <f t="array" ref="G129">IF($A129="","",IFERROR(INDEX('04_Property_Economics'!$AC$5:$AC$404,MATCH($A129,'04_Property_Economics'!$AY$5:$AY$404,0)),""))</f>
        <v/>
      </c>
      <c r="H129" s="24" t="str">
        <f t="array" ref="H129">IF($A129="","",IFERROR(INDEX('04_Property_Economics'!$AD$5:$AD$404,MATCH($A129,'04_Property_Economics'!$AY$5:$AY$404,0)),""))</f>
        <v/>
      </c>
      <c r="I129" s="24" t="str">
        <f t="array" ref="I129">IF($A129="","",IFERROR(INDEX('04_Property_Economics'!$AH$5:$AH$404,MATCH($A129,'04_Property_Economics'!$AY$5:$AY$404,0)),""))</f>
        <v/>
      </c>
      <c r="J129" s="24" t="str">
        <f t="array" ref="J129">IF($A129="","",IFERROR(INDEX('04_Property_Economics'!$AI$5:$AI$404,MATCH($A129,'04_Property_Economics'!$AY$5:$AY$404,0)),""))</f>
        <v/>
      </c>
      <c r="K129" s="24" t="str">
        <f t="array" ref="K129">IF($A129="","",IFERROR(INDEX('04_Property_Economics'!$AJ$5:$AJ$404,MATCH($A129,'04_Property_Economics'!$AY$5:$AY$404,0)),""))</f>
        <v/>
      </c>
      <c r="L129" s="24" t="str">
        <f t="array" ref="L129">IF($A129="","",IFERROR(INDEX('04_Property_Economics'!$AF$5:$AF$404,MATCH($A129,'04_Property_Economics'!$AY$5:$AY$404,0)),""))</f>
        <v/>
      </c>
      <c r="M129" s="24" t="str">
        <f t="array" ref="M129">IF($A129="","",IFERROR(INDEX('04_Property_Economics'!$U$5:$U$404,MATCH($A129,'04_Property_Economics'!$AY$5:$AY$404,0)),""))</f>
        <v/>
      </c>
      <c r="N129" s="24" t="str">
        <f t="array" ref="N129">IF($A129="","",IFERROR(INDEX('04_Property_Economics'!$W$5:$W$404,MATCH($A129,'04_Property_Economics'!$AY$5:$AY$404,0)),""))</f>
        <v/>
      </c>
      <c r="O129" s="24" t="str">
        <f t="shared" si="2"/>
        <v/>
      </c>
      <c r="P129" s="24" t="str">
        <f t="array" ref="P129">IF($A129="","",IFERROR(INDEX('04_Property_Economics'!$S$5:$S$404,MATCH($A129,'04_Property_Economics'!$AY$5:$AY$404,0)),""))</f>
        <v/>
      </c>
      <c r="Q129" s="24" t="str">
        <f t="array" ref="Q129">IF($A129="","",IFERROR(INDEX('04_Property_Economics'!$AQ$5:$AQ$404,MATCH($A129,'04_Property_Economics'!$AY$5:$AY$404,0)),""))</f>
        <v/>
      </c>
      <c r="R129" s="27" t="str">
        <f t="array" ref="R129">IF($A129="","",IFERROR(INDEX('04_Property_Economics'!$AR$5:$AR$404,MATCH($A129,'04_Property_Economics'!$AY$5:$AY$404,0)),""))</f>
        <v/>
      </c>
      <c r="S129" s="2" t="str">
        <f t="array" ref="S129">IF($A129="","",IFERROR(INDEX('04_Property_Economics'!$AS$5:$AS$404,MATCH($A129,'04_Property_Economics'!$AY$5:$AY$404,0)),""))</f>
        <v/>
      </c>
      <c r="T129" s="2" t="str">
        <f t="array" ref="T129">IF($A129="","",IFERROR(INDEX('04_Property_Economics'!$AZ$5:$AZ$404,MATCH($A129,'04_Property_Economics'!$AY$5:$AY$404,0)),""))</f>
        <v/>
      </c>
    </row>
    <row r="130" ht="15.75" customHeight="1">
      <c r="A130" s="2" t="str">
        <f t="shared" si="1"/>
        <v/>
      </c>
      <c r="B130" s="2" t="str">
        <f t="array" ref="B130">IF($A130="","",IFERROR(INDEX('04_Property_Economics'!$B$5:$B$404,MATCH($A130,'04_Property_Economics'!$AY$5:$AY$404,0)),""))</f>
        <v/>
      </c>
      <c r="C130" s="2" t="str">
        <f t="array" ref="C130">IF($A130="","",IFERROR(INDEX('04_Property_Economics'!$C$5:$C$404,MATCH($A130,'04_Property_Economics'!$AY$5:$AY$404,0)),""))</f>
        <v/>
      </c>
      <c r="D130" s="24" t="str">
        <f t="array" ref="D130">IF($A130="","",IFERROR(INDEX('04_Property_Economics'!$H$5:$H$404,MATCH($A130,'04_Property_Economics'!$AY$5:$AY$404,0)),""))</f>
        <v/>
      </c>
      <c r="E130" s="25" t="str">
        <f t="array" ref="E130">IF($A130="","",IFERROR(INDEX('04_Property_Economics'!$I$5:$I$404,MATCH($A130,'04_Property_Economics'!$AY$5:$AY$404,0)),""))</f>
        <v/>
      </c>
      <c r="F130" s="25" t="str">
        <f t="array" ref="F130">IF($A130="","",IFERROR(INDEX('04_Property_Economics'!$J$5:$J$404,MATCH($A130,'04_Property_Economics'!$AY$5:$AY$404,0)),""))</f>
        <v/>
      </c>
      <c r="G130" s="26" t="str">
        <f t="array" ref="G130">IF($A130="","",IFERROR(INDEX('04_Property_Economics'!$AC$5:$AC$404,MATCH($A130,'04_Property_Economics'!$AY$5:$AY$404,0)),""))</f>
        <v/>
      </c>
      <c r="H130" s="24" t="str">
        <f t="array" ref="H130">IF($A130="","",IFERROR(INDEX('04_Property_Economics'!$AD$5:$AD$404,MATCH($A130,'04_Property_Economics'!$AY$5:$AY$404,0)),""))</f>
        <v/>
      </c>
      <c r="I130" s="24" t="str">
        <f t="array" ref="I130">IF($A130="","",IFERROR(INDEX('04_Property_Economics'!$AH$5:$AH$404,MATCH($A130,'04_Property_Economics'!$AY$5:$AY$404,0)),""))</f>
        <v/>
      </c>
      <c r="J130" s="24" t="str">
        <f t="array" ref="J130">IF($A130="","",IFERROR(INDEX('04_Property_Economics'!$AI$5:$AI$404,MATCH($A130,'04_Property_Economics'!$AY$5:$AY$404,0)),""))</f>
        <v/>
      </c>
      <c r="K130" s="24" t="str">
        <f t="array" ref="K130">IF($A130="","",IFERROR(INDEX('04_Property_Economics'!$AJ$5:$AJ$404,MATCH($A130,'04_Property_Economics'!$AY$5:$AY$404,0)),""))</f>
        <v/>
      </c>
      <c r="L130" s="24" t="str">
        <f t="array" ref="L130">IF($A130="","",IFERROR(INDEX('04_Property_Economics'!$AF$5:$AF$404,MATCH($A130,'04_Property_Economics'!$AY$5:$AY$404,0)),""))</f>
        <v/>
      </c>
      <c r="M130" s="24" t="str">
        <f t="array" ref="M130">IF($A130="","",IFERROR(INDEX('04_Property_Economics'!$U$5:$U$404,MATCH($A130,'04_Property_Economics'!$AY$5:$AY$404,0)),""))</f>
        <v/>
      </c>
      <c r="N130" s="24" t="str">
        <f t="array" ref="N130">IF($A130="","",IFERROR(INDEX('04_Property_Economics'!$W$5:$W$404,MATCH($A130,'04_Property_Economics'!$AY$5:$AY$404,0)),""))</f>
        <v/>
      </c>
      <c r="O130" s="24" t="str">
        <f t="shared" si="2"/>
        <v/>
      </c>
      <c r="P130" s="24" t="str">
        <f t="array" ref="P130">IF($A130="","",IFERROR(INDEX('04_Property_Economics'!$S$5:$S$404,MATCH($A130,'04_Property_Economics'!$AY$5:$AY$404,0)),""))</f>
        <v/>
      </c>
      <c r="Q130" s="24" t="str">
        <f t="array" ref="Q130">IF($A130="","",IFERROR(INDEX('04_Property_Economics'!$AQ$5:$AQ$404,MATCH($A130,'04_Property_Economics'!$AY$5:$AY$404,0)),""))</f>
        <v/>
      </c>
      <c r="R130" s="27" t="str">
        <f t="array" ref="R130">IF($A130="","",IFERROR(INDEX('04_Property_Economics'!$AR$5:$AR$404,MATCH($A130,'04_Property_Economics'!$AY$5:$AY$404,0)),""))</f>
        <v/>
      </c>
      <c r="S130" s="2" t="str">
        <f t="array" ref="S130">IF($A130="","",IFERROR(INDEX('04_Property_Economics'!$AS$5:$AS$404,MATCH($A130,'04_Property_Economics'!$AY$5:$AY$404,0)),""))</f>
        <v/>
      </c>
      <c r="T130" s="2" t="str">
        <f t="array" ref="T130">IF($A130="","",IFERROR(INDEX('04_Property_Economics'!$AZ$5:$AZ$404,MATCH($A130,'04_Property_Economics'!$AY$5:$AY$404,0)),""))</f>
        <v/>
      </c>
    </row>
    <row r="131" ht="15.75" customHeight="1">
      <c r="A131" s="2" t="str">
        <f t="shared" si="1"/>
        <v/>
      </c>
      <c r="B131" s="2" t="str">
        <f t="array" ref="B131">IF($A131="","",IFERROR(INDEX('04_Property_Economics'!$B$5:$B$404,MATCH($A131,'04_Property_Economics'!$AY$5:$AY$404,0)),""))</f>
        <v/>
      </c>
      <c r="C131" s="2" t="str">
        <f t="array" ref="C131">IF($A131="","",IFERROR(INDEX('04_Property_Economics'!$C$5:$C$404,MATCH($A131,'04_Property_Economics'!$AY$5:$AY$404,0)),""))</f>
        <v/>
      </c>
      <c r="D131" s="24" t="str">
        <f t="array" ref="D131">IF($A131="","",IFERROR(INDEX('04_Property_Economics'!$H$5:$H$404,MATCH($A131,'04_Property_Economics'!$AY$5:$AY$404,0)),""))</f>
        <v/>
      </c>
      <c r="E131" s="25" t="str">
        <f t="array" ref="E131">IF($A131="","",IFERROR(INDEX('04_Property_Economics'!$I$5:$I$404,MATCH($A131,'04_Property_Economics'!$AY$5:$AY$404,0)),""))</f>
        <v/>
      </c>
      <c r="F131" s="25" t="str">
        <f t="array" ref="F131">IF($A131="","",IFERROR(INDEX('04_Property_Economics'!$J$5:$J$404,MATCH($A131,'04_Property_Economics'!$AY$5:$AY$404,0)),""))</f>
        <v/>
      </c>
      <c r="G131" s="26" t="str">
        <f t="array" ref="G131">IF($A131="","",IFERROR(INDEX('04_Property_Economics'!$AC$5:$AC$404,MATCH($A131,'04_Property_Economics'!$AY$5:$AY$404,0)),""))</f>
        <v/>
      </c>
      <c r="H131" s="24" t="str">
        <f t="array" ref="H131">IF($A131="","",IFERROR(INDEX('04_Property_Economics'!$AD$5:$AD$404,MATCH($A131,'04_Property_Economics'!$AY$5:$AY$404,0)),""))</f>
        <v/>
      </c>
      <c r="I131" s="24" t="str">
        <f t="array" ref="I131">IF($A131="","",IFERROR(INDEX('04_Property_Economics'!$AH$5:$AH$404,MATCH($A131,'04_Property_Economics'!$AY$5:$AY$404,0)),""))</f>
        <v/>
      </c>
      <c r="J131" s="24" t="str">
        <f t="array" ref="J131">IF($A131="","",IFERROR(INDEX('04_Property_Economics'!$AI$5:$AI$404,MATCH($A131,'04_Property_Economics'!$AY$5:$AY$404,0)),""))</f>
        <v/>
      </c>
      <c r="K131" s="24" t="str">
        <f t="array" ref="K131">IF($A131="","",IFERROR(INDEX('04_Property_Economics'!$AJ$5:$AJ$404,MATCH($A131,'04_Property_Economics'!$AY$5:$AY$404,0)),""))</f>
        <v/>
      </c>
      <c r="L131" s="24" t="str">
        <f t="array" ref="L131">IF($A131="","",IFERROR(INDEX('04_Property_Economics'!$AF$5:$AF$404,MATCH($A131,'04_Property_Economics'!$AY$5:$AY$404,0)),""))</f>
        <v/>
      </c>
      <c r="M131" s="24" t="str">
        <f t="array" ref="M131">IF($A131="","",IFERROR(INDEX('04_Property_Economics'!$U$5:$U$404,MATCH($A131,'04_Property_Economics'!$AY$5:$AY$404,0)),""))</f>
        <v/>
      </c>
      <c r="N131" s="24" t="str">
        <f t="array" ref="N131">IF($A131="","",IFERROR(INDEX('04_Property_Economics'!$W$5:$W$404,MATCH($A131,'04_Property_Economics'!$AY$5:$AY$404,0)),""))</f>
        <v/>
      </c>
      <c r="O131" s="24" t="str">
        <f t="shared" si="2"/>
        <v/>
      </c>
      <c r="P131" s="24" t="str">
        <f t="array" ref="P131">IF($A131="","",IFERROR(INDEX('04_Property_Economics'!$S$5:$S$404,MATCH($A131,'04_Property_Economics'!$AY$5:$AY$404,0)),""))</f>
        <v/>
      </c>
      <c r="Q131" s="24" t="str">
        <f t="array" ref="Q131">IF($A131="","",IFERROR(INDEX('04_Property_Economics'!$AQ$5:$AQ$404,MATCH($A131,'04_Property_Economics'!$AY$5:$AY$404,0)),""))</f>
        <v/>
      </c>
      <c r="R131" s="27" t="str">
        <f t="array" ref="R131">IF($A131="","",IFERROR(INDEX('04_Property_Economics'!$AR$5:$AR$404,MATCH($A131,'04_Property_Economics'!$AY$5:$AY$404,0)),""))</f>
        <v/>
      </c>
      <c r="S131" s="2" t="str">
        <f t="array" ref="S131">IF($A131="","",IFERROR(INDEX('04_Property_Economics'!$AS$5:$AS$404,MATCH($A131,'04_Property_Economics'!$AY$5:$AY$404,0)),""))</f>
        <v/>
      </c>
      <c r="T131" s="2" t="str">
        <f t="array" ref="T131">IF($A131="","",IFERROR(INDEX('04_Property_Economics'!$AZ$5:$AZ$404,MATCH($A131,'04_Property_Economics'!$AY$5:$AY$404,0)),""))</f>
        <v/>
      </c>
    </row>
    <row r="132" ht="15.75" customHeight="1">
      <c r="A132" s="2" t="str">
        <f t="shared" si="1"/>
        <v/>
      </c>
      <c r="B132" s="2" t="str">
        <f t="array" ref="B132">IF($A132="","",IFERROR(INDEX('04_Property_Economics'!$B$5:$B$404,MATCH($A132,'04_Property_Economics'!$AY$5:$AY$404,0)),""))</f>
        <v/>
      </c>
      <c r="C132" s="2" t="str">
        <f t="array" ref="C132">IF($A132="","",IFERROR(INDEX('04_Property_Economics'!$C$5:$C$404,MATCH($A132,'04_Property_Economics'!$AY$5:$AY$404,0)),""))</f>
        <v/>
      </c>
      <c r="D132" s="24" t="str">
        <f t="array" ref="D132">IF($A132="","",IFERROR(INDEX('04_Property_Economics'!$H$5:$H$404,MATCH($A132,'04_Property_Economics'!$AY$5:$AY$404,0)),""))</f>
        <v/>
      </c>
      <c r="E132" s="25" t="str">
        <f t="array" ref="E132">IF($A132="","",IFERROR(INDEX('04_Property_Economics'!$I$5:$I$404,MATCH($A132,'04_Property_Economics'!$AY$5:$AY$404,0)),""))</f>
        <v/>
      </c>
      <c r="F132" s="25" t="str">
        <f t="array" ref="F132">IF($A132="","",IFERROR(INDEX('04_Property_Economics'!$J$5:$J$404,MATCH($A132,'04_Property_Economics'!$AY$5:$AY$404,0)),""))</f>
        <v/>
      </c>
      <c r="G132" s="26" t="str">
        <f t="array" ref="G132">IF($A132="","",IFERROR(INDEX('04_Property_Economics'!$AC$5:$AC$404,MATCH($A132,'04_Property_Economics'!$AY$5:$AY$404,0)),""))</f>
        <v/>
      </c>
      <c r="H132" s="24" t="str">
        <f t="array" ref="H132">IF($A132="","",IFERROR(INDEX('04_Property_Economics'!$AD$5:$AD$404,MATCH($A132,'04_Property_Economics'!$AY$5:$AY$404,0)),""))</f>
        <v/>
      </c>
      <c r="I132" s="24" t="str">
        <f t="array" ref="I132">IF($A132="","",IFERROR(INDEX('04_Property_Economics'!$AH$5:$AH$404,MATCH($A132,'04_Property_Economics'!$AY$5:$AY$404,0)),""))</f>
        <v/>
      </c>
      <c r="J132" s="24" t="str">
        <f t="array" ref="J132">IF($A132="","",IFERROR(INDEX('04_Property_Economics'!$AI$5:$AI$404,MATCH($A132,'04_Property_Economics'!$AY$5:$AY$404,0)),""))</f>
        <v/>
      </c>
      <c r="K132" s="24" t="str">
        <f t="array" ref="K132">IF($A132="","",IFERROR(INDEX('04_Property_Economics'!$AJ$5:$AJ$404,MATCH($A132,'04_Property_Economics'!$AY$5:$AY$404,0)),""))</f>
        <v/>
      </c>
      <c r="L132" s="24" t="str">
        <f t="array" ref="L132">IF($A132="","",IFERROR(INDEX('04_Property_Economics'!$AF$5:$AF$404,MATCH($A132,'04_Property_Economics'!$AY$5:$AY$404,0)),""))</f>
        <v/>
      </c>
      <c r="M132" s="24" t="str">
        <f t="array" ref="M132">IF($A132="","",IFERROR(INDEX('04_Property_Economics'!$U$5:$U$404,MATCH($A132,'04_Property_Economics'!$AY$5:$AY$404,0)),""))</f>
        <v/>
      </c>
      <c r="N132" s="24" t="str">
        <f t="array" ref="N132">IF($A132="","",IFERROR(INDEX('04_Property_Economics'!$W$5:$W$404,MATCH($A132,'04_Property_Economics'!$AY$5:$AY$404,0)),""))</f>
        <v/>
      </c>
      <c r="O132" s="24" t="str">
        <f t="shared" si="2"/>
        <v/>
      </c>
      <c r="P132" s="24" t="str">
        <f t="array" ref="P132">IF($A132="","",IFERROR(INDEX('04_Property_Economics'!$S$5:$S$404,MATCH($A132,'04_Property_Economics'!$AY$5:$AY$404,0)),""))</f>
        <v/>
      </c>
      <c r="Q132" s="24" t="str">
        <f t="array" ref="Q132">IF($A132="","",IFERROR(INDEX('04_Property_Economics'!$AQ$5:$AQ$404,MATCH($A132,'04_Property_Economics'!$AY$5:$AY$404,0)),""))</f>
        <v/>
      </c>
      <c r="R132" s="27" t="str">
        <f t="array" ref="R132">IF($A132="","",IFERROR(INDEX('04_Property_Economics'!$AR$5:$AR$404,MATCH($A132,'04_Property_Economics'!$AY$5:$AY$404,0)),""))</f>
        <v/>
      </c>
      <c r="S132" s="2" t="str">
        <f t="array" ref="S132">IF($A132="","",IFERROR(INDEX('04_Property_Economics'!$AS$5:$AS$404,MATCH($A132,'04_Property_Economics'!$AY$5:$AY$404,0)),""))</f>
        <v/>
      </c>
      <c r="T132" s="2" t="str">
        <f t="array" ref="T132">IF($A132="","",IFERROR(INDEX('04_Property_Economics'!$AZ$5:$AZ$404,MATCH($A132,'04_Property_Economics'!$AY$5:$AY$404,0)),""))</f>
        <v/>
      </c>
    </row>
    <row r="133" ht="15.75" customHeight="1">
      <c r="A133" s="2" t="str">
        <f t="shared" si="1"/>
        <v/>
      </c>
      <c r="B133" s="2" t="str">
        <f t="array" ref="B133">IF($A133="","",IFERROR(INDEX('04_Property_Economics'!$B$5:$B$404,MATCH($A133,'04_Property_Economics'!$AY$5:$AY$404,0)),""))</f>
        <v/>
      </c>
      <c r="C133" s="2" t="str">
        <f t="array" ref="C133">IF($A133="","",IFERROR(INDEX('04_Property_Economics'!$C$5:$C$404,MATCH($A133,'04_Property_Economics'!$AY$5:$AY$404,0)),""))</f>
        <v/>
      </c>
      <c r="D133" s="24" t="str">
        <f t="array" ref="D133">IF($A133="","",IFERROR(INDEX('04_Property_Economics'!$H$5:$H$404,MATCH($A133,'04_Property_Economics'!$AY$5:$AY$404,0)),""))</f>
        <v/>
      </c>
      <c r="E133" s="25" t="str">
        <f t="array" ref="E133">IF($A133="","",IFERROR(INDEX('04_Property_Economics'!$I$5:$I$404,MATCH($A133,'04_Property_Economics'!$AY$5:$AY$404,0)),""))</f>
        <v/>
      </c>
      <c r="F133" s="25" t="str">
        <f t="array" ref="F133">IF($A133="","",IFERROR(INDEX('04_Property_Economics'!$J$5:$J$404,MATCH($A133,'04_Property_Economics'!$AY$5:$AY$404,0)),""))</f>
        <v/>
      </c>
      <c r="G133" s="26" t="str">
        <f t="array" ref="G133">IF($A133="","",IFERROR(INDEX('04_Property_Economics'!$AC$5:$AC$404,MATCH($A133,'04_Property_Economics'!$AY$5:$AY$404,0)),""))</f>
        <v/>
      </c>
      <c r="H133" s="24" t="str">
        <f t="array" ref="H133">IF($A133="","",IFERROR(INDEX('04_Property_Economics'!$AD$5:$AD$404,MATCH($A133,'04_Property_Economics'!$AY$5:$AY$404,0)),""))</f>
        <v/>
      </c>
      <c r="I133" s="24" t="str">
        <f t="array" ref="I133">IF($A133="","",IFERROR(INDEX('04_Property_Economics'!$AH$5:$AH$404,MATCH($A133,'04_Property_Economics'!$AY$5:$AY$404,0)),""))</f>
        <v/>
      </c>
      <c r="J133" s="24" t="str">
        <f t="array" ref="J133">IF($A133="","",IFERROR(INDEX('04_Property_Economics'!$AI$5:$AI$404,MATCH($A133,'04_Property_Economics'!$AY$5:$AY$404,0)),""))</f>
        <v/>
      </c>
      <c r="K133" s="24" t="str">
        <f t="array" ref="K133">IF($A133="","",IFERROR(INDEX('04_Property_Economics'!$AJ$5:$AJ$404,MATCH($A133,'04_Property_Economics'!$AY$5:$AY$404,0)),""))</f>
        <v/>
      </c>
      <c r="L133" s="24" t="str">
        <f t="array" ref="L133">IF($A133="","",IFERROR(INDEX('04_Property_Economics'!$AF$5:$AF$404,MATCH($A133,'04_Property_Economics'!$AY$5:$AY$404,0)),""))</f>
        <v/>
      </c>
      <c r="M133" s="24" t="str">
        <f t="array" ref="M133">IF($A133="","",IFERROR(INDEX('04_Property_Economics'!$U$5:$U$404,MATCH($A133,'04_Property_Economics'!$AY$5:$AY$404,0)),""))</f>
        <v/>
      </c>
      <c r="N133" s="24" t="str">
        <f t="array" ref="N133">IF($A133="","",IFERROR(INDEX('04_Property_Economics'!$W$5:$W$404,MATCH($A133,'04_Property_Economics'!$AY$5:$AY$404,0)),""))</f>
        <v/>
      </c>
      <c r="O133" s="24" t="str">
        <f t="shared" si="2"/>
        <v/>
      </c>
      <c r="P133" s="24" t="str">
        <f t="array" ref="P133">IF($A133="","",IFERROR(INDEX('04_Property_Economics'!$S$5:$S$404,MATCH($A133,'04_Property_Economics'!$AY$5:$AY$404,0)),""))</f>
        <v/>
      </c>
      <c r="Q133" s="24" t="str">
        <f t="array" ref="Q133">IF($A133="","",IFERROR(INDEX('04_Property_Economics'!$AQ$5:$AQ$404,MATCH($A133,'04_Property_Economics'!$AY$5:$AY$404,0)),""))</f>
        <v/>
      </c>
      <c r="R133" s="27" t="str">
        <f t="array" ref="R133">IF($A133="","",IFERROR(INDEX('04_Property_Economics'!$AR$5:$AR$404,MATCH($A133,'04_Property_Economics'!$AY$5:$AY$404,0)),""))</f>
        <v/>
      </c>
      <c r="S133" s="2" t="str">
        <f t="array" ref="S133">IF($A133="","",IFERROR(INDEX('04_Property_Economics'!$AS$5:$AS$404,MATCH($A133,'04_Property_Economics'!$AY$5:$AY$404,0)),""))</f>
        <v/>
      </c>
      <c r="T133" s="2" t="str">
        <f t="array" ref="T133">IF($A133="","",IFERROR(INDEX('04_Property_Economics'!$AZ$5:$AZ$404,MATCH($A133,'04_Property_Economics'!$AY$5:$AY$404,0)),""))</f>
        <v/>
      </c>
    </row>
    <row r="134" ht="15.75" customHeight="1">
      <c r="A134" s="2" t="str">
        <f t="shared" si="1"/>
        <v/>
      </c>
      <c r="B134" s="2" t="str">
        <f t="array" ref="B134">IF($A134="","",IFERROR(INDEX('04_Property_Economics'!$B$5:$B$404,MATCH($A134,'04_Property_Economics'!$AY$5:$AY$404,0)),""))</f>
        <v/>
      </c>
      <c r="C134" s="2" t="str">
        <f t="array" ref="C134">IF($A134="","",IFERROR(INDEX('04_Property_Economics'!$C$5:$C$404,MATCH($A134,'04_Property_Economics'!$AY$5:$AY$404,0)),""))</f>
        <v/>
      </c>
      <c r="D134" s="24" t="str">
        <f t="array" ref="D134">IF($A134="","",IFERROR(INDEX('04_Property_Economics'!$H$5:$H$404,MATCH($A134,'04_Property_Economics'!$AY$5:$AY$404,0)),""))</f>
        <v/>
      </c>
      <c r="E134" s="25" t="str">
        <f t="array" ref="E134">IF($A134="","",IFERROR(INDEX('04_Property_Economics'!$I$5:$I$404,MATCH($A134,'04_Property_Economics'!$AY$5:$AY$404,0)),""))</f>
        <v/>
      </c>
      <c r="F134" s="25" t="str">
        <f t="array" ref="F134">IF($A134="","",IFERROR(INDEX('04_Property_Economics'!$J$5:$J$404,MATCH($A134,'04_Property_Economics'!$AY$5:$AY$404,0)),""))</f>
        <v/>
      </c>
      <c r="G134" s="26" t="str">
        <f t="array" ref="G134">IF($A134="","",IFERROR(INDEX('04_Property_Economics'!$AC$5:$AC$404,MATCH($A134,'04_Property_Economics'!$AY$5:$AY$404,0)),""))</f>
        <v/>
      </c>
      <c r="H134" s="24" t="str">
        <f t="array" ref="H134">IF($A134="","",IFERROR(INDEX('04_Property_Economics'!$AD$5:$AD$404,MATCH($A134,'04_Property_Economics'!$AY$5:$AY$404,0)),""))</f>
        <v/>
      </c>
      <c r="I134" s="24" t="str">
        <f t="array" ref="I134">IF($A134="","",IFERROR(INDEX('04_Property_Economics'!$AH$5:$AH$404,MATCH($A134,'04_Property_Economics'!$AY$5:$AY$404,0)),""))</f>
        <v/>
      </c>
      <c r="J134" s="24" t="str">
        <f t="array" ref="J134">IF($A134="","",IFERROR(INDEX('04_Property_Economics'!$AI$5:$AI$404,MATCH($A134,'04_Property_Economics'!$AY$5:$AY$404,0)),""))</f>
        <v/>
      </c>
      <c r="K134" s="24" t="str">
        <f t="array" ref="K134">IF($A134="","",IFERROR(INDEX('04_Property_Economics'!$AJ$5:$AJ$404,MATCH($A134,'04_Property_Economics'!$AY$5:$AY$404,0)),""))</f>
        <v/>
      </c>
      <c r="L134" s="24" t="str">
        <f t="array" ref="L134">IF($A134="","",IFERROR(INDEX('04_Property_Economics'!$AF$5:$AF$404,MATCH($A134,'04_Property_Economics'!$AY$5:$AY$404,0)),""))</f>
        <v/>
      </c>
      <c r="M134" s="24" t="str">
        <f t="array" ref="M134">IF($A134="","",IFERROR(INDEX('04_Property_Economics'!$U$5:$U$404,MATCH($A134,'04_Property_Economics'!$AY$5:$AY$404,0)),""))</f>
        <v/>
      </c>
      <c r="N134" s="24" t="str">
        <f t="array" ref="N134">IF($A134="","",IFERROR(INDEX('04_Property_Economics'!$W$5:$W$404,MATCH($A134,'04_Property_Economics'!$AY$5:$AY$404,0)),""))</f>
        <v/>
      </c>
      <c r="O134" s="24" t="str">
        <f t="shared" si="2"/>
        <v/>
      </c>
      <c r="P134" s="24" t="str">
        <f t="array" ref="P134">IF($A134="","",IFERROR(INDEX('04_Property_Economics'!$S$5:$S$404,MATCH($A134,'04_Property_Economics'!$AY$5:$AY$404,0)),""))</f>
        <v/>
      </c>
      <c r="Q134" s="24" t="str">
        <f t="array" ref="Q134">IF($A134="","",IFERROR(INDEX('04_Property_Economics'!$AQ$5:$AQ$404,MATCH($A134,'04_Property_Economics'!$AY$5:$AY$404,0)),""))</f>
        <v/>
      </c>
      <c r="R134" s="27" t="str">
        <f t="array" ref="R134">IF($A134="","",IFERROR(INDEX('04_Property_Economics'!$AR$5:$AR$404,MATCH($A134,'04_Property_Economics'!$AY$5:$AY$404,0)),""))</f>
        <v/>
      </c>
      <c r="S134" s="2" t="str">
        <f t="array" ref="S134">IF($A134="","",IFERROR(INDEX('04_Property_Economics'!$AS$5:$AS$404,MATCH($A134,'04_Property_Economics'!$AY$5:$AY$404,0)),""))</f>
        <v/>
      </c>
      <c r="T134" s="2" t="str">
        <f t="array" ref="T134">IF($A134="","",IFERROR(INDEX('04_Property_Economics'!$AZ$5:$AZ$404,MATCH($A134,'04_Property_Economics'!$AY$5:$AY$404,0)),""))</f>
        <v/>
      </c>
    </row>
    <row r="135" ht="15.75" customHeight="1">
      <c r="A135" s="2" t="str">
        <f t="shared" si="1"/>
        <v/>
      </c>
      <c r="B135" s="2" t="str">
        <f t="array" ref="B135">IF($A135="","",IFERROR(INDEX('04_Property_Economics'!$B$5:$B$404,MATCH($A135,'04_Property_Economics'!$AY$5:$AY$404,0)),""))</f>
        <v/>
      </c>
      <c r="C135" s="2" t="str">
        <f t="array" ref="C135">IF($A135="","",IFERROR(INDEX('04_Property_Economics'!$C$5:$C$404,MATCH($A135,'04_Property_Economics'!$AY$5:$AY$404,0)),""))</f>
        <v/>
      </c>
      <c r="D135" s="24" t="str">
        <f t="array" ref="D135">IF($A135="","",IFERROR(INDEX('04_Property_Economics'!$H$5:$H$404,MATCH($A135,'04_Property_Economics'!$AY$5:$AY$404,0)),""))</f>
        <v/>
      </c>
      <c r="E135" s="25" t="str">
        <f t="array" ref="E135">IF($A135="","",IFERROR(INDEX('04_Property_Economics'!$I$5:$I$404,MATCH($A135,'04_Property_Economics'!$AY$5:$AY$404,0)),""))</f>
        <v/>
      </c>
      <c r="F135" s="25" t="str">
        <f t="array" ref="F135">IF($A135="","",IFERROR(INDEX('04_Property_Economics'!$J$5:$J$404,MATCH($A135,'04_Property_Economics'!$AY$5:$AY$404,0)),""))</f>
        <v/>
      </c>
      <c r="G135" s="26" t="str">
        <f t="array" ref="G135">IF($A135="","",IFERROR(INDEX('04_Property_Economics'!$AC$5:$AC$404,MATCH($A135,'04_Property_Economics'!$AY$5:$AY$404,0)),""))</f>
        <v/>
      </c>
      <c r="H135" s="24" t="str">
        <f t="array" ref="H135">IF($A135="","",IFERROR(INDEX('04_Property_Economics'!$AD$5:$AD$404,MATCH($A135,'04_Property_Economics'!$AY$5:$AY$404,0)),""))</f>
        <v/>
      </c>
      <c r="I135" s="24" t="str">
        <f t="array" ref="I135">IF($A135="","",IFERROR(INDEX('04_Property_Economics'!$AH$5:$AH$404,MATCH($A135,'04_Property_Economics'!$AY$5:$AY$404,0)),""))</f>
        <v/>
      </c>
      <c r="J135" s="24" t="str">
        <f t="array" ref="J135">IF($A135="","",IFERROR(INDEX('04_Property_Economics'!$AI$5:$AI$404,MATCH($A135,'04_Property_Economics'!$AY$5:$AY$404,0)),""))</f>
        <v/>
      </c>
      <c r="K135" s="24" t="str">
        <f t="array" ref="K135">IF($A135="","",IFERROR(INDEX('04_Property_Economics'!$AJ$5:$AJ$404,MATCH($A135,'04_Property_Economics'!$AY$5:$AY$404,0)),""))</f>
        <v/>
      </c>
      <c r="L135" s="24" t="str">
        <f t="array" ref="L135">IF($A135="","",IFERROR(INDEX('04_Property_Economics'!$AF$5:$AF$404,MATCH($A135,'04_Property_Economics'!$AY$5:$AY$404,0)),""))</f>
        <v/>
      </c>
      <c r="M135" s="24" t="str">
        <f t="array" ref="M135">IF($A135="","",IFERROR(INDEX('04_Property_Economics'!$U$5:$U$404,MATCH($A135,'04_Property_Economics'!$AY$5:$AY$404,0)),""))</f>
        <v/>
      </c>
      <c r="N135" s="24" t="str">
        <f t="array" ref="N135">IF($A135="","",IFERROR(INDEX('04_Property_Economics'!$W$5:$W$404,MATCH($A135,'04_Property_Economics'!$AY$5:$AY$404,0)),""))</f>
        <v/>
      </c>
      <c r="O135" s="24" t="str">
        <f t="shared" si="2"/>
        <v/>
      </c>
      <c r="P135" s="24" t="str">
        <f t="array" ref="P135">IF($A135="","",IFERROR(INDEX('04_Property_Economics'!$S$5:$S$404,MATCH($A135,'04_Property_Economics'!$AY$5:$AY$404,0)),""))</f>
        <v/>
      </c>
      <c r="Q135" s="24" t="str">
        <f t="array" ref="Q135">IF($A135="","",IFERROR(INDEX('04_Property_Economics'!$AQ$5:$AQ$404,MATCH($A135,'04_Property_Economics'!$AY$5:$AY$404,0)),""))</f>
        <v/>
      </c>
      <c r="R135" s="27" t="str">
        <f t="array" ref="R135">IF($A135="","",IFERROR(INDEX('04_Property_Economics'!$AR$5:$AR$404,MATCH($A135,'04_Property_Economics'!$AY$5:$AY$404,0)),""))</f>
        <v/>
      </c>
      <c r="S135" s="2" t="str">
        <f t="array" ref="S135">IF($A135="","",IFERROR(INDEX('04_Property_Economics'!$AS$5:$AS$404,MATCH($A135,'04_Property_Economics'!$AY$5:$AY$404,0)),""))</f>
        <v/>
      </c>
      <c r="T135" s="2" t="str">
        <f t="array" ref="T135">IF($A135="","",IFERROR(INDEX('04_Property_Economics'!$AZ$5:$AZ$404,MATCH($A135,'04_Property_Economics'!$AY$5:$AY$404,0)),""))</f>
        <v/>
      </c>
    </row>
    <row r="136" ht="15.75" customHeight="1">
      <c r="A136" s="2" t="str">
        <f t="shared" si="1"/>
        <v/>
      </c>
      <c r="B136" s="2" t="str">
        <f t="array" ref="B136">IF($A136="","",IFERROR(INDEX('04_Property_Economics'!$B$5:$B$404,MATCH($A136,'04_Property_Economics'!$AY$5:$AY$404,0)),""))</f>
        <v/>
      </c>
      <c r="C136" s="2" t="str">
        <f t="array" ref="C136">IF($A136="","",IFERROR(INDEX('04_Property_Economics'!$C$5:$C$404,MATCH($A136,'04_Property_Economics'!$AY$5:$AY$404,0)),""))</f>
        <v/>
      </c>
      <c r="D136" s="24" t="str">
        <f t="array" ref="D136">IF($A136="","",IFERROR(INDEX('04_Property_Economics'!$H$5:$H$404,MATCH($A136,'04_Property_Economics'!$AY$5:$AY$404,0)),""))</f>
        <v/>
      </c>
      <c r="E136" s="25" t="str">
        <f t="array" ref="E136">IF($A136="","",IFERROR(INDEX('04_Property_Economics'!$I$5:$I$404,MATCH($A136,'04_Property_Economics'!$AY$5:$AY$404,0)),""))</f>
        <v/>
      </c>
      <c r="F136" s="25" t="str">
        <f t="array" ref="F136">IF($A136="","",IFERROR(INDEX('04_Property_Economics'!$J$5:$J$404,MATCH($A136,'04_Property_Economics'!$AY$5:$AY$404,0)),""))</f>
        <v/>
      </c>
      <c r="G136" s="26" t="str">
        <f t="array" ref="G136">IF($A136="","",IFERROR(INDEX('04_Property_Economics'!$AC$5:$AC$404,MATCH($A136,'04_Property_Economics'!$AY$5:$AY$404,0)),""))</f>
        <v/>
      </c>
      <c r="H136" s="24" t="str">
        <f t="array" ref="H136">IF($A136="","",IFERROR(INDEX('04_Property_Economics'!$AD$5:$AD$404,MATCH($A136,'04_Property_Economics'!$AY$5:$AY$404,0)),""))</f>
        <v/>
      </c>
      <c r="I136" s="24" t="str">
        <f t="array" ref="I136">IF($A136="","",IFERROR(INDEX('04_Property_Economics'!$AH$5:$AH$404,MATCH($A136,'04_Property_Economics'!$AY$5:$AY$404,0)),""))</f>
        <v/>
      </c>
      <c r="J136" s="24" t="str">
        <f t="array" ref="J136">IF($A136="","",IFERROR(INDEX('04_Property_Economics'!$AI$5:$AI$404,MATCH($A136,'04_Property_Economics'!$AY$5:$AY$404,0)),""))</f>
        <v/>
      </c>
      <c r="K136" s="24" t="str">
        <f t="array" ref="K136">IF($A136="","",IFERROR(INDEX('04_Property_Economics'!$AJ$5:$AJ$404,MATCH($A136,'04_Property_Economics'!$AY$5:$AY$404,0)),""))</f>
        <v/>
      </c>
      <c r="L136" s="24" t="str">
        <f t="array" ref="L136">IF($A136="","",IFERROR(INDEX('04_Property_Economics'!$AF$5:$AF$404,MATCH($A136,'04_Property_Economics'!$AY$5:$AY$404,0)),""))</f>
        <v/>
      </c>
      <c r="M136" s="24" t="str">
        <f t="array" ref="M136">IF($A136="","",IFERROR(INDEX('04_Property_Economics'!$U$5:$U$404,MATCH($A136,'04_Property_Economics'!$AY$5:$AY$404,0)),""))</f>
        <v/>
      </c>
      <c r="N136" s="24" t="str">
        <f t="array" ref="N136">IF($A136="","",IFERROR(INDEX('04_Property_Economics'!$W$5:$W$404,MATCH($A136,'04_Property_Economics'!$AY$5:$AY$404,0)),""))</f>
        <v/>
      </c>
      <c r="O136" s="24" t="str">
        <f t="shared" si="2"/>
        <v/>
      </c>
      <c r="P136" s="24" t="str">
        <f t="array" ref="P136">IF($A136="","",IFERROR(INDEX('04_Property_Economics'!$S$5:$S$404,MATCH($A136,'04_Property_Economics'!$AY$5:$AY$404,0)),""))</f>
        <v/>
      </c>
      <c r="Q136" s="24" t="str">
        <f t="array" ref="Q136">IF($A136="","",IFERROR(INDEX('04_Property_Economics'!$AQ$5:$AQ$404,MATCH($A136,'04_Property_Economics'!$AY$5:$AY$404,0)),""))</f>
        <v/>
      </c>
      <c r="R136" s="27" t="str">
        <f t="array" ref="R136">IF($A136="","",IFERROR(INDEX('04_Property_Economics'!$AR$5:$AR$404,MATCH($A136,'04_Property_Economics'!$AY$5:$AY$404,0)),""))</f>
        <v/>
      </c>
      <c r="S136" s="2" t="str">
        <f t="array" ref="S136">IF($A136="","",IFERROR(INDEX('04_Property_Economics'!$AS$5:$AS$404,MATCH($A136,'04_Property_Economics'!$AY$5:$AY$404,0)),""))</f>
        <v/>
      </c>
      <c r="T136" s="2" t="str">
        <f t="array" ref="T136">IF($A136="","",IFERROR(INDEX('04_Property_Economics'!$AZ$5:$AZ$404,MATCH($A136,'04_Property_Economics'!$AY$5:$AY$404,0)),""))</f>
        <v/>
      </c>
    </row>
    <row r="137" ht="15.75" customHeight="1">
      <c r="A137" s="2" t="str">
        <f t="shared" si="1"/>
        <v/>
      </c>
      <c r="B137" s="2" t="str">
        <f t="array" ref="B137">IF($A137="","",IFERROR(INDEX('04_Property_Economics'!$B$5:$B$404,MATCH($A137,'04_Property_Economics'!$AY$5:$AY$404,0)),""))</f>
        <v/>
      </c>
      <c r="C137" s="2" t="str">
        <f t="array" ref="C137">IF($A137="","",IFERROR(INDEX('04_Property_Economics'!$C$5:$C$404,MATCH($A137,'04_Property_Economics'!$AY$5:$AY$404,0)),""))</f>
        <v/>
      </c>
      <c r="D137" s="24" t="str">
        <f t="array" ref="D137">IF($A137="","",IFERROR(INDEX('04_Property_Economics'!$H$5:$H$404,MATCH($A137,'04_Property_Economics'!$AY$5:$AY$404,0)),""))</f>
        <v/>
      </c>
      <c r="E137" s="25" t="str">
        <f t="array" ref="E137">IF($A137="","",IFERROR(INDEX('04_Property_Economics'!$I$5:$I$404,MATCH($A137,'04_Property_Economics'!$AY$5:$AY$404,0)),""))</f>
        <v/>
      </c>
      <c r="F137" s="25" t="str">
        <f t="array" ref="F137">IF($A137="","",IFERROR(INDEX('04_Property_Economics'!$J$5:$J$404,MATCH($A137,'04_Property_Economics'!$AY$5:$AY$404,0)),""))</f>
        <v/>
      </c>
      <c r="G137" s="26" t="str">
        <f t="array" ref="G137">IF($A137="","",IFERROR(INDEX('04_Property_Economics'!$AC$5:$AC$404,MATCH($A137,'04_Property_Economics'!$AY$5:$AY$404,0)),""))</f>
        <v/>
      </c>
      <c r="H137" s="24" t="str">
        <f t="array" ref="H137">IF($A137="","",IFERROR(INDEX('04_Property_Economics'!$AD$5:$AD$404,MATCH($A137,'04_Property_Economics'!$AY$5:$AY$404,0)),""))</f>
        <v/>
      </c>
      <c r="I137" s="24" t="str">
        <f t="array" ref="I137">IF($A137="","",IFERROR(INDEX('04_Property_Economics'!$AH$5:$AH$404,MATCH($A137,'04_Property_Economics'!$AY$5:$AY$404,0)),""))</f>
        <v/>
      </c>
      <c r="J137" s="24" t="str">
        <f t="array" ref="J137">IF($A137="","",IFERROR(INDEX('04_Property_Economics'!$AI$5:$AI$404,MATCH($A137,'04_Property_Economics'!$AY$5:$AY$404,0)),""))</f>
        <v/>
      </c>
      <c r="K137" s="24" t="str">
        <f t="array" ref="K137">IF($A137="","",IFERROR(INDEX('04_Property_Economics'!$AJ$5:$AJ$404,MATCH($A137,'04_Property_Economics'!$AY$5:$AY$404,0)),""))</f>
        <v/>
      </c>
      <c r="L137" s="24" t="str">
        <f t="array" ref="L137">IF($A137="","",IFERROR(INDEX('04_Property_Economics'!$AF$5:$AF$404,MATCH($A137,'04_Property_Economics'!$AY$5:$AY$404,0)),""))</f>
        <v/>
      </c>
      <c r="M137" s="24" t="str">
        <f t="array" ref="M137">IF($A137="","",IFERROR(INDEX('04_Property_Economics'!$U$5:$U$404,MATCH($A137,'04_Property_Economics'!$AY$5:$AY$404,0)),""))</f>
        <v/>
      </c>
      <c r="N137" s="24" t="str">
        <f t="array" ref="N137">IF($A137="","",IFERROR(INDEX('04_Property_Economics'!$W$5:$W$404,MATCH($A137,'04_Property_Economics'!$AY$5:$AY$404,0)),""))</f>
        <v/>
      </c>
      <c r="O137" s="24" t="str">
        <f t="shared" si="2"/>
        <v/>
      </c>
      <c r="P137" s="24" t="str">
        <f t="array" ref="P137">IF($A137="","",IFERROR(INDEX('04_Property_Economics'!$S$5:$S$404,MATCH($A137,'04_Property_Economics'!$AY$5:$AY$404,0)),""))</f>
        <v/>
      </c>
      <c r="Q137" s="24" t="str">
        <f t="array" ref="Q137">IF($A137="","",IFERROR(INDEX('04_Property_Economics'!$AQ$5:$AQ$404,MATCH($A137,'04_Property_Economics'!$AY$5:$AY$404,0)),""))</f>
        <v/>
      </c>
      <c r="R137" s="27" t="str">
        <f t="array" ref="R137">IF($A137="","",IFERROR(INDEX('04_Property_Economics'!$AR$5:$AR$404,MATCH($A137,'04_Property_Economics'!$AY$5:$AY$404,0)),""))</f>
        <v/>
      </c>
      <c r="S137" s="2" t="str">
        <f t="array" ref="S137">IF($A137="","",IFERROR(INDEX('04_Property_Economics'!$AS$5:$AS$404,MATCH($A137,'04_Property_Economics'!$AY$5:$AY$404,0)),""))</f>
        <v/>
      </c>
      <c r="T137" s="2" t="str">
        <f t="array" ref="T137">IF($A137="","",IFERROR(INDEX('04_Property_Economics'!$AZ$5:$AZ$404,MATCH($A137,'04_Property_Economics'!$AY$5:$AY$404,0)),""))</f>
        <v/>
      </c>
    </row>
    <row r="138" ht="15.75" customHeight="1">
      <c r="A138" s="2" t="str">
        <f t="shared" si="1"/>
        <v/>
      </c>
      <c r="B138" s="2" t="str">
        <f t="array" ref="B138">IF($A138="","",IFERROR(INDEX('04_Property_Economics'!$B$5:$B$404,MATCH($A138,'04_Property_Economics'!$AY$5:$AY$404,0)),""))</f>
        <v/>
      </c>
      <c r="C138" s="2" t="str">
        <f t="array" ref="C138">IF($A138="","",IFERROR(INDEX('04_Property_Economics'!$C$5:$C$404,MATCH($A138,'04_Property_Economics'!$AY$5:$AY$404,0)),""))</f>
        <v/>
      </c>
      <c r="D138" s="24" t="str">
        <f t="array" ref="D138">IF($A138="","",IFERROR(INDEX('04_Property_Economics'!$H$5:$H$404,MATCH($A138,'04_Property_Economics'!$AY$5:$AY$404,0)),""))</f>
        <v/>
      </c>
      <c r="E138" s="25" t="str">
        <f t="array" ref="E138">IF($A138="","",IFERROR(INDEX('04_Property_Economics'!$I$5:$I$404,MATCH($A138,'04_Property_Economics'!$AY$5:$AY$404,0)),""))</f>
        <v/>
      </c>
      <c r="F138" s="25" t="str">
        <f t="array" ref="F138">IF($A138="","",IFERROR(INDEX('04_Property_Economics'!$J$5:$J$404,MATCH($A138,'04_Property_Economics'!$AY$5:$AY$404,0)),""))</f>
        <v/>
      </c>
      <c r="G138" s="26" t="str">
        <f t="array" ref="G138">IF($A138="","",IFERROR(INDEX('04_Property_Economics'!$AC$5:$AC$404,MATCH($A138,'04_Property_Economics'!$AY$5:$AY$404,0)),""))</f>
        <v/>
      </c>
      <c r="H138" s="24" t="str">
        <f t="array" ref="H138">IF($A138="","",IFERROR(INDEX('04_Property_Economics'!$AD$5:$AD$404,MATCH($A138,'04_Property_Economics'!$AY$5:$AY$404,0)),""))</f>
        <v/>
      </c>
      <c r="I138" s="24" t="str">
        <f t="array" ref="I138">IF($A138="","",IFERROR(INDEX('04_Property_Economics'!$AH$5:$AH$404,MATCH($A138,'04_Property_Economics'!$AY$5:$AY$404,0)),""))</f>
        <v/>
      </c>
      <c r="J138" s="24" t="str">
        <f t="array" ref="J138">IF($A138="","",IFERROR(INDEX('04_Property_Economics'!$AI$5:$AI$404,MATCH($A138,'04_Property_Economics'!$AY$5:$AY$404,0)),""))</f>
        <v/>
      </c>
      <c r="K138" s="24" t="str">
        <f t="array" ref="K138">IF($A138="","",IFERROR(INDEX('04_Property_Economics'!$AJ$5:$AJ$404,MATCH($A138,'04_Property_Economics'!$AY$5:$AY$404,0)),""))</f>
        <v/>
      </c>
      <c r="L138" s="24" t="str">
        <f t="array" ref="L138">IF($A138="","",IFERROR(INDEX('04_Property_Economics'!$AF$5:$AF$404,MATCH($A138,'04_Property_Economics'!$AY$5:$AY$404,0)),""))</f>
        <v/>
      </c>
      <c r="M138" s="24" t="str">
        <f t="array" ref="M138">IF($A138="","",IFERROR(INDEX('04_Property_Economics'!$U$5:$U$404,MATCH($A138,'04_Property_Economics'!$AY$5:$AY$404,0)),""))</f>
        <v/>
      </c>
      <c r="N138" s="24" t="str">
        <f t="array" ref="N138">IF($A138="","",IFERROR(INDEX('04_Property_Economics'!$W$5:$W$404,MATCH($A138,'04_Property_Economics'!$AY$5:$AY$404,0)),""))</f>
        <v/>
      </c>
      <c r="O138" s="24" t="str">
        <f t="shared" si="2"/>
        <v/>
      </c>
      <c r="P138" s="24" t="str">
        <f t="array" ref="P138">IF($A138="","",IFERROR(INDEX('04_Property_Economics'!$S$5:$S$404,MATCH($A138,'04_Property_Economics'!$AY$5:$AY$404,0)),""))</f>
        <v/>
      </c>
      <c r="Q138" s="24" t="str">
        <f t="array" ref="Q138">IF($A138="","",IFERROR(INDEX('04_Property_Economics'!$AQ$5:$AQ$404,MATCH($A138,'04_Property_Economics'!$AY$5:$AY$404,0)),""))</f>
        <v/>
      </c>
      <c r="R138" s="27" t="str">
        <f t="array" ref="R138">IF($A138="","",IFERROR(INDEX('04_Property_Economics'!$AR$5:$AR$404,MATCH($A138,'04_Property_Economics'!$AY$5:$AY$404,0)),""))</f>
        <v/>
      </c>
      <c r="S138" s="2" t="str">
        <f t="array" ref="S138">IF($A138="","",IFERROR(INDEX('04_Property_Economics'!$AS$5:$AS$404,MATCH($A138,'04_Property_Economics'!$AY$5:$AY$404,0)),""))</f>
        <v/>
      </c>
      <c r="T138" s="2" t="str">
        <f t="array" ref="T138">IF($A138="","",IFERROR(INDEX('04_Property_Economics'!$AZ$5:$AZ$404,MATCH($A138,'04_Property_Economics'!$AY$5:$AY$404,0)),""))</f>
        <v/>
      </c>
    </row>
    <row r="139" ht="15.75" customHeight="1">
      <c r="A139" s="2" t="str">
        <f t="shared" si="1"/>
        <v/>
      </c>
      <c r="B139" s="2" t="str">
        <f t="array" ref="B139">IF($A139="","",IFERROR(INDEX('04_Property_Economics'!$B$5:$B$404,MATCH($A139,'04_Property_Economics'!$AY$5:$AY$404,0)),""))</f>
        <v/>
      </c>
      <c r="C139" s="2" t="str">
        <f t="array" ref="C139">IF($A139="","",IFERROR(INDEX('04_Property_Economics'!$C$5:$C$404,MATCH($A139,'04_Property_Economics'!$AY$5:$AY$404,0)),""))</f>
        <v/>
      </c>
      <c r="D139" s="24" t="str">
        <f t="array" ref="D139">IF($A139="","",IFERROR(INDEX('04_Property_Economics'!$H$5:$H$404,MATCH($A139,'04_Property_Economics'!$AY$5:$AY$404,0)),""))</f>
        <v/>
      </c>
      <c r="E139" s="25" t="str">
        <f t="array" ref="E139">IF($A139="","",IFERROR(INDEX('04_Property_Economics'!$I$5:$I$404,MATCH($A139,'04_Property_Economics'!$AY$5:$AY$404,0)),""))</f>
        <v/>
      </c>
      <c r="F139" s="25" t="str">
        <f t="array" ref="F139">IF($A139="","",IFERROR(INDEX('04_Property_Economics'!$J$5:$J$404,MATCH($A139,'04_Property_Economics'!$AY$5:$AY$404,0)),""))</f>
        <v/>
      </c>
      <c r="G139" s="26" t="str">
        <f t="array" ref="G139">IF($A139="","",IFERROR(INDEX('04_Property_Economics'!$AC$5:$AC$404,MATCH($A139,'04_Property_Economics'!$AY$5:$AY$404,0)),""))</f>
        <v/>
      </c>
      <c r="H139" s="24" t="str">
        <f t="array" ref="H139">IF($A139="","",IFERROR(INDEX('04_Property_Economics'!$AD$5:$AD$404,MATCH($A139,'04_Property_Economics'!$AY$5:$AY$404,0)),""))</f>
        <v/>
      </c>
      <c r="I139" s="24" t="str">
        <f t="array" ref="I139">IF($A139="","",IFERROR(INDEX('04_Property_Economics'!$AH$5:$AH$404,MATCH($A139,'04_Property_Economics'!$AY$5:$AY$404,0)),""))</f>
        <v/>
      </c>
      <c r="J139" s="24" t="str">
        <f t="array" ref="J139">IF($A139="","",IFERROR(INDEX('04_Property_Economics'!$AI$5:$AI$404,MATCH($A139,'04_Property_Economics'!$AY$5:$AY$404,0)),""))</f>
        <v/>
      </c>
      <c r="K139" s="24" t="str">
        <f t="array" ref="K139">IF($A139="","",IFERROR(INDEX('04_Property_Economics'!$AJ$5:$AJ$404,MATCH($A139,'04_Property_Economics'!$AY$5:$AY$404,0)),""))</f>
        <v/>
      </c>
      <c r="L139" s="24" t="str">
        <f t="array" ref="L139">IF($A139="","",IFERROR(INDEX('04_Property_Economics'!$AF$5:$AF$404,MATCH($A139,'04_Property_Economics'!$AY$5:$AY$404,0)),""))</f>
        <v/>
      </c>
      <c r="M139" s="24" t="str">
        <f t="array" ref="M139">IF($A139="","",IFERROR(INDEX('04_Property_Economics'!$U$5:$U$404,MATCH($A139,'04_Property_Economics'!$AY$5:$AY$404,0)),""))</f>
        <v/>
      </c>
      <c r="N139" s="24" t="str">
        <f t="array" ref="N139">IF($A139="","",IFERROR(INDEX('04_Property_Economics'!$W$5:$W$404,MATCH($A139,'04_Property_Economics'!$AY$5:$AY$404,0)),""))</f>
        <v/>
      </c>
      <c r="O139" s="24" t="str">
        <f t="shared" si="2"/>
        <v/>
      </c>
      <c r="P139" s="24" t="str">
        <f t="array" ref="P139">IF($A139="","",IFERROR(INDEX('04_Property_Economics'!$S$5:$S$404,MATCH($A139,'04_Property_Economics'!$AY$5:$AY$404,0)),""))</f>
        <v/>
      </c>
      <c r="Q139" s="24" t="str">
        <f t="array" ref="Q139">IF($A139="","",IFERROR(INDEX('04_Property_Economics'!$AQ$5:$AQ$404,MATCH($A139,'04_Property_Economics'!$AY$5:$AY$404,0)),""))</f>
        <v/>
      </c>
      <c r="R139" s="27" t="str">
        <f t="array" ref="R139">IF($A139="","",IFERROR(INDEX('04_Property_Economics'!$AR$5:$AR$404,MATCH($A139,'04_Property_Economics'!$AY$5:$AY$404,0)),""))</f>
        <v/>
      </c>
      <c r="S139" s="2" t="str">
        <f t="array" ref="S139">IF($A139="","",IFERROR(INDEX('04_Property_Economics'!$AS$5:$AS$404,MATCH($A139,'04_Property_Economics'!$AY$5:$AY$404,0)),""))</f>
        <v/>
      </c>
      <c r="T139" s="2" t="str">
        <f t="array" ref="T139">IF($A139="","",IFERROR(INDEX('04_Property_Economics'!$AZ$5:$AZ$404,MATCH($A139,'04_Property_Economics'!$AY$5:$AY$404,0)),""))</f>
        <v/>
      </c>
    </row>
    <row r="140" ht="15.75" customHeight="1">
      <c r="A140" s="2" t="str">
        <f t="shared" si="1"/>
        <v/>
      </c>
      <c r="B140" s="2" t="str">
        <f t="array" ref="B140">IF($A140="","",IFERROR(INDEX('04_Property_Economics'!$B$5:$B$404,MATCH($A140,'04_Property_Economics'!$AY$5:$AY$404,0)),""))</f>
        <v/>
      </c>
      <c r="C140" s="2" t="str">
        <f t="array" ref="C140">IF($A140="","",IFERROR(INDEX('04_Property_Economics'!$C$5:$C$404,MATCH($A140,'04_Property_Economics'!$AY$5:$AY$404,0)),""))</f>
        <v/>
      </c>
      <c r="D140" s="24" t="str">
        <f t="array" ref="D140">IF($A140="","",IFERROR(INDEX('04_Property_Economics'!$H$5:$H$404,MATCH($A140,'04_Property_Economics'!$AY$5:$AY$404,0)),""))</f>
        <v/>
      </c>
      <c r="E140" s="25" t="str">
        <f t="array" ref="E140">IF($A140="","",IFERROR(INDEX('04_Property_Economics'!$I$5:$I$404,MATCH($A140,'04_Property_Economics'!$AY$5:$AY$404,0)),""))</f>
        <v/>
      </c>
      <c r="F140" s="25" t="str">
        <f t="array" ref="F140">IF($A140="","",IFERROR(INDEX('04_Property_Economics'!$J$5:$J$404,MATCH($A140,'04_Property_Economics'!$AY$5:$AY$404,0)),""))</f>
        <v/>
      </c>
      <c r="G140" s="26" t="str">
        <f t="array" ref="G140">IF($A140="","",IFERROR(INDEX('04_Property_Economics'!$AC$5:$AC$404,MATCH($A140,'04_Property_Economics'!$AY$5:$AY$404,0)),""))</f>
        <v/>
      </c>
      <c r="H140" s="24" t="str">
        <f t="array" ref="H140">IF($A140="","",IFERROR(INDEX('04_Property_Economics'!$AD$5:$AD$404,MATCH($A140,'04_Property_Economics'!$AY$5:$AY$404,0)),""))</f>
        <v/>
      </c>
      <c r="I140" s="24" t="str">
        <f t="array" ref="I140">IF($A140="","",IFERROR(INDEX('04_Property_Economics'!$AH$5:$AH$404,MATCH($A140,'04_Property_Economics'!$AY$5:$AY$404,0)),""))</f>
        <v/>
      </c>
      <c r="J140" s="24" t="str">
        <f t="array" ref="J140">IF($A140="","",IFERROR(INDEX('04_Property_Economics'!$AI$5:$AI$404,MATCH($A140,'04_Property_Economics'!$AY$5:$AY$404,0)),""))</f>
        <v/>
      </c>
      <c r="K140" s="24" t="str">
        <f t="array" ref="K140">IF($A140="","",IFERROR(INDEX('04_Property_Economics'!$AJ$5:$AJ$404,MATCH($A140,'04_Property_Economics'!$AY$5:$AY$404,0)),""))</f>
        <v/>
      </c>
      <c r="L140" s="24" t="str">
        <f t="array" ref="L140">IF($A140="","",IFERROR(INDEX('04_Property_Economics'!$AF$5:$AF$404,MATCH($A140,'04_Property_Economics'!$AY$5:$AY$404,0)),""))</f>
        <v/>
      </c>
      <c r="M140" s="24" t="str">
        <f t="array" ref="M140">IF($A140="","",IFERROR(INDEX('04_Property_Economics'!$U$5:$U$404,MATCH($A140,'04_Property_Economics'!$AY$5:$AY$404,0)),""))</f>
        <v/>
      </c>
      <c r="N140" s="24" t="str">
        <f t="array" ref="N140">IF($A140="","",IFERROR(INDEX('04_Property_Economics'!$W$5:$W$404,MATCH($A140,'04_Property_Economics'!$AY$5:$AY$404,0)),""))</f>
        <v/>
      </c>
      <c r="O140" s="24" t="str">
        <f t="shared" si="2"/>
        <v/>
      </c>
      <c r="P140" s="24" t="str">
        <f t="array" ref="P140">IF($A140="","",IFERROR(INDEX('04_Property_Economics'!$S$5:$S$404,MATCH($A140,'04_Property_Economics'!$AY$5:$AY$404,0)),""))</f>
        <v/>
      </c>
      <c r="Q140" s="24" t="str">
        <f t="array" ref="Q140">IF($A140="","",IFERROR(INDEX('04_Property_Economics'!$AQ$5:$AQ$404,MATCH($A140,'04_Property_Economics'!$AY$5:$AY$404,0)),""))</f>
        <v/>
      </c>
      <c r="R140" s="27" t="str">
        <f t="array" ref="R140">IF($A140="","",IFERROR(INDEX('04_Property_Economics'!$AR$5:$AR$404,MATCH($A140,'04_Property_Economics'!$AY$5:$AY$404,0)),""))</f>
        <v/>
      </c>
      <c r="S140" s="2" t="str">
        <f t="array" ref="S140">IF($A140="","",IFERROR(INDEX('04_Property_Economics'!$AS$5:$AS$404,MATCH($A140,'04_Property_Economics'!$AY$5:$AY$404,0)),""))</f>
        <v/>
      </c>
      <c r="T140" s="2" t="str">
        <f t="array" ref="T140">IF($A140="","",IFERROR(INDEX('04_Property_Economics'!$AZ$5:$AZ$404,MATCH($A140,'04_Property_Economics'!$AY$5:$AY$404,0)),""))</f>
        <v/>
      </c>
    </row>
    <row r="141" ht="15.75" customHeight="1">
      <c r="A141" s="2" t="str">
        <f t="shared" si="1"/>
        <v/>
      </c>
      <c r="B141" s="2" t="str">
        <f t="array" ref="B141">IF($A141="","",IFERROR(INDEX('04_Property_Economics'!$B$5:$B$404,MATCH($A141,'04_Property_Economics'!$AY$5:$AY$404,0)),""))</f>
        <v/>
      </c>
      <c r="C141" s="2" t="str">
        <f t="array" ref="C141">IF($A141="","",IFERROR(INDEX('04_Property_Economics'!$C$5:$C$404,MATCH($A141,'04_Property_Economics'!$AY$5:$AY$404,0)),""))</f>
        <v/>
      </c>
      <c r="D141" s="24" t="str">
        <f t="array" ref="D141">IF($A141="","",IFERROR(INDEX('04_Property_Economics'!$H$5:$H$404,MATCH($A141,'04_Property_Economics'!$AY$5:$AY$404,0)),""))</f>
        <v/>
      </c>
      <c r="E141" s="25" t="str">
        <f t="array" ref="E141">IF($A141="","",IFERROR(INDEX('04_Property_Economics'!$I$5:$I$404,MATCH($A141,'04_Property_Economics'!$AY$5:$AY$404,0)),""))</f>
        <v/>
      </c>
      <c r="F141" s="25" t="str">
        <f t="array" ref="F141">IF($A141="","",IFERROR(INDEX('04_Property_Economics'!$J$5:$J$404,MATCH($A141,'04_Property_Economics'!$AY$5:$AY$404,0)),""))</f>
        <v/>
      </c>
      <c r="G141" s="26" t="str">
        <f t="array" ref="G141">IF($A141="","",IFERROR(INDEX('04_Property_Economics'!$AC$5:$AC$404,MATCH($A141,'04_Property_Economics'!$AY$5:$AY$404,0)),""))</f>
        <v/>
      </c>
      <c r="H141" s="24" t="str">
        <f t="array" ref="H141">IF($A141="","",IFERROR(INDEX('04_Property_Economics'!$AD$5:$AD$404,MATCH($A141,'04_Property_Economics'!$AY$5:$AY$404,0)),""))</f>
        <v/>
      </c>
      <c r="I141" s="24" t="str">
        <f t="array" ref="I141">IF($A141="","",IFERROR(INDEX('04_Property_Economics'!$AH$5:$AH$404,MATCH($A141,'04_Property_Economics'!$AY$5:$AY$404,0)),""))</f>
        <v/>
      </c>
      <c r="J141" s="24" t="str">
        <f t="array" ref="J141">IF($A141="","",IFERROR(INDEX('04_Property_Economics'!$AI$5:$AI$404,MATCH($A141,'04_Property_Economics'!$AY$5:$AY$404,0)),""))</f>
        <v/>
      </c>
      <c r="K141" s="24" t="str">
        <f t="array" ref="K141">IF($A141="","",IFERROR(INDEX('04_Property_Economics'!$AJ$5:$AJ$404,MATCH($A141,'04_Property_Economics'!$AY$5:$AY$404,0)),""))</f>
        <v/>
      </c>
      <c r="L141" s="24" t="str">
        <f t="array" ref="L141">IF($A141="","",IFERROR(INDEX('04_Property_Economics'!$AF$5:$AF$404,MATCH($A141,'04_Property_Economics'!$AY$5:$AY$404,0)),""))</f>
        <v/>
      </c>
      <c r="M141" s="24" t="str">
        <f t="array" ref="M141">IF($A141="","",IFERROR(INDEX('04_Property_Economics'!$U$5:$U$404,MATCH($A141,'04_Property_Economics'!$AY$5:$AY$404,0)),""))</f>
        <v/>
      </c>
      <c r="N141" s="24" t="str">
        <f t="array" ref="N141">IF($A141="","",IFERROR(INDEX('04_Property_Economics'!$W$5:$W$404,MATCH($A141,'04_Property_Economics'!$AY$5:$AY$404,0)),""))</f>
        <v/>
      </c>
      <c r="O141" s="24" t="str">
        <f t="shared" si="2"/>
        <v/>
      </c>
      <c r="P141" s="24" t="str">
        <f t="array" ref="P141">IF($A141="","",IFERROR(INDEX('04_Property_Economics'!$S$5:$S$404,MATCH($A141,'04_Property_Economics'!$AY$5:$AY$404,0)),""))</f>
        <v/>
      </c>
      <c r="Q141" s="24" t="str">
        <f t="array" ref="Q141">IF($A141="","",IFERROR(INDEX('04_Property_Economics'!$AQ$5:$AQ$404,MATCH($A141,'04_Property_Economics'!$AY$5:$AY$404,0)),""))</f>
        <v/>
      </c>
      <c r="R141" s="27" t="str">
        <f t="array" ref="R141">IF($A141="","",IFERROR(INDEX('04_Property_Economics'!$AR$5:$AR$404,MATCH($A141,'04_Property_Economics'!$AY$5:$AY$404,0)),""))</f>
        <v/>
      </c>
      <c r="S141" s="2" t="str">
        <f t="array" ref="S141">IF($A141="","",IFERROR(INDEX('04_Property_Economics'!$AS$5:$AS$404,MATCH($A141,'04_Property_Economics'!$AY$5:$AY$404,0)),""))</f>
        <v/>
      </c>
      <c r="T141" s="2" t="str">
        <f t="array" ref="T141">IF($A141="","",IFERROR(INDEX('04_Property_Economics'!$AZ$5:$AZ$404,MATCH($A141,'04_Property_Economics'!$AY$5:$AY$404,0)),""))</f>
        <v/>
      </c>
    </row>
    <row r="142" ht="15.75" customHeight="1">
      <c r="A142" s="2" t="str">
        <f t="shared" si="1"/>
        <v/>
      </c>
      <c r="B142" s="2" t="str">
        <f t="array" ref="B142">IF($A142="","",IFERROR(INDEX('04_Property_Economics'!$B$5:$B$404,MATCH($A142,'04_Property_Economics'!$AY$5:$AY$404,0)),""))</f>
        <v/>
      </c>
      <c r="C142" s="2" t="str">
        <f t="array" ref="C142">IF($A142="","",IFERROR(INDEX('04_Property_Economics'!$C$5:$C$404,MATCH($A142,'04_Property_Economics'!$AY$5:$AY$404,0)),""))</f>
        <v/>
      </c>
      <c r="D142" s="24" t="str">
        <f t="array" ref="D142">IF($A142="","",IFERROR(INDEX('04_Property_Economics'!$H$5:$H$404,MATCH($A142,'04_Property_Economics'!$AY$5:$AY$404,0)),""))</f>
        <v/>
      </c>
      <c r="E142" s="25" t="str">
        <f t="array" ref="E142">IF($A142="","",IFERROR(INDEX('04_Property_Economics'!$I$5:$I$404,MATCH($A142,'04_Property_Economics'!$AY$5:$AY$404,0)),""))</f>
        <v/>
      </c>
      <c r="F142" s="25" t="str">
        <f t="array" ref="F142">IF($A142="","",IFERROR(INDEX('04_Property_Economics'!$J$5:$J$404,MATCH($A142,'04_Property_Economics'!$AY$5:$AY$404,0)),""))</f>
        <v/>
      </c>
      <c r="G142" s="26" t="str">
        <f t="array" ref="G142">IF($A142="","",IFERROR(INDEX('04_Property_Economics'!$AC$5:$AC$404,MATCH($A142,'04_Property_Economics'!$AY$5:$AY$404,0)),""))</f>
        <v/>
      </c>
      <c r="H142" s="24" t="str">
        <f t="array" ref="H142">IF($A142="","",IFERROR(INDEX('04_Property_Economics'!$AD$5:$AD$404,MATCH($A142,'04_Property_Economics'!$AY$5:$AY$404,0)),""))</f>
        <v/>
      </c>
      <c r="I142" s="24" t="str">
        <f t="array" ref="I142">IF($A142="","",IFERROR(INDEX('04_Property_Economics'!$AH$5:$AH$404,MATCH($A142,'04_Property_Economics'!$AY$5:$AY$404,0)),""))</f>
        <v/>
      </c>
      <c r="J142" s="24" t="str">
        <f t="array" ref="J142">IF($A142="","",IFERROR(INDEX('04_Property_Economics'!$AI$5:$AI$404,MATCH($A142,'04_Property_Economics'!$AY$5:$AY$404,0)),""))</f>
        <v/>
      </c>
      <c r="K142" s="24" t="str">
        <f t="array" ref="K142">IF($A142="","",IFERROR(INDEX('04_Property_Economics'!$AJ$5:$AJ$404,MATCH($A142,'04_Property_Economics'!$AY$5:$AY$404,0)),""))</f>
        <v/>
      </c>
      <c r="L142" s="24" t="str">
        <f t="array" ref="L142">IF($A142="","",IFERROR(INDEX('04_Property_Economics'!$AF$5:$AF$404,MATCH($A142,'04_Property_Economics'!$AY$5:$AY$404,0)),""))</f>
        <v/>
      </c>
      <c r="M142" s="24" t="str">
        <f t="array" ref="M142">IF($A142="","",IFERROR(INDEX('04_Property_Economics'!$U$5:$U$404,MATCH($A142,'04_Property_Economics'!$AY$5:$AY$404,0)),""))</f>
        <v/>
      </c>
      <c r="N142" s="24" t="str">
        <f t="array" ref="N142">IF($A142="","",IFERROR(INDEX('04_Property_Economics'!$W$5:$W$404,MATCH($A142,'04_Property_Economics'!$AY$5:$AY$404,0)),""))</f>
        <v/>
      </c>
      <c r="O142" s="24" t="str">
        <f t="shared" si="2"/>
        <v/>
      </c>
      <c r="P142" s="24" t="str">
        <f t="array" ref="P142">IF($A142="","",IFERROR(INDEX('04_Property_Economics'!$S$5:$S$404,MATCH($A142,'04_Property_Economics'!$AY$5:$AY$404,0)),""))</f>
        <v/>
      </c>
      <c r="Q142" s="24" t="str">
        <f t="array" ref="Q142">IF($A142="","",IFERROR(INDEX('04_Property_Economics'!$AQ$5:$AQ$404,MATCH($A142,'04_Property_Economics'!$AY$5:$AY$404,0)),""))</f>
        <v/>
      </c>
      <c r="R142" s="27" t="str">
        <f t="array" ref="R142">IF($A142="","",IFERROR(INDEX('04_Property_Economics'!$AR$5:$AR$404,MATCH($A142,'04_Property_Economics'!$AY$5:$AY$404,0)),""))</f>
        <v/>
      </c>
      <c r="S142" s="2" t="str">
        <f t="array" ref="S142">IF($A142="","",IFERROR(INDEX('04_Property_Economics'!$AS$5:$AS$404,MATCH($A142,'04_Property_Economics'!$AY$5:$AY$404,0)),""))</f>
        <v/>
      </c>
      <c r="T142" s="2" t="str">
        <f t="array" ref="T142">IF($A142="","",IFERROR(INDEX('04_Property_Economics'!$AZ$5:$AZ$404,MATCH($A142,'04_Property_Economics'!$AY$5:$AY$404,0)),""))</f>
        <v/>
      </c>
    </row>
    <row r="143" ht="15.75" customHeight="1">
      <c r="A143" s="2" t="str">
        <f t="shared" si="1"/>
        <v/>
      </c>
      <c r="B143" s="2" t="str">
        <f t="array" ref="B143">IF($A143="","",IFERROR(INDEX('04_Property_Economics'!$B$5:$B$404,MATCH($A143,'04_Property_Economics'!$AY$5:$AY$404,0)),""))</f>
        <v/>
      </c>
      <c r="C143" s="2" t="str">
        <f t="array" ref="C143">IF($A143="","",IFERROR(INDEX('04_Property_Economics'!$C$5:$C$404,MATCH($A143,'04_Property_Economics'!$AY$5:$AY$404,0)),""))</f>
        <v/>
      </c>
      <c r="D143" s="24" t="str">
        <f t="array" ref="D143">IF($A143="","",IFERROR(INDEX('04_Property_Economics'!$H$5:$H$404,MATCH($A143,'04_Property_Economics'!$AY$5:$AY$404,0)),""))</f>
        <v/>
      </c>
      <c r="E143" s="25" t="str">
        <f t="array" ref="E143">IF($A143="","",IFERROR(INDEX('04_Property_Economics'!$I$5:$I$404,MATCH($A143,'04_Property_Economics'!$AY$5:$AY$404,0)),""))</f>
        <v/>
      </c>
      <c r="F143" s="25" t="str">
        <f t="array" ref="F143">IF($A143="","",IFERROR(INDEX('04_Property_Economics'!$J$5:$J$404,MATCH($A143,'04_Property_Economics'!$AY$5:$AY$404,0)),""))</f>
        <v/>
      </c>
      <c r="G143" s="26" t="str">
        <f t="array" ref="G143">IF($A143="","",IFERROR(INDEX('04_Property_Economics'!$AC$5:$AC$404,MATCH($A143,'04_Property_Economics'!$AY$5:$AY$404,0)),""))</f>
        <v/>
      </c>
      <c r="H143" s="24" t="str">
        <f t="array" ref="H143">IF($A143="","",IFERROR(INDEX('04_Property_Economics'!$AD$5:$AD$404,MATCH($A143,'04_Property_Economics'!$AY$5:$AY$404,0)),""))</f>
        <v/>
      </c>
      <c r="I143" s="24" t="str">
        <f t="array" ref="I143">IF($A143="","",IFERROR(INDEX('04_Property_Economics'!$AH$5:$AH$404,MATCH($A143,'04_Property_Economics'!$AY$5:$AY$404,0)),""))</f>
        <v/>
      </c>
      <c r="J143" s="24" t="str">
        <f t="array" ref="J143">IF($A143="","",IFERROR(INDEX('04_Property_Economics'!$AI$5:$AI$404,MATCH($A143,'04_Property_Economics'!$AY$5:$AY$404,0)),""))</f>
        <v/>
      </c>
      <c r="K143" s="24" t="str">
        <f t="array" ref="K143">IF($A143="","",IFERROR(INDEX('04_Property_Economics'!$AJ$5:$AJ$404,MATCH($A143,'04_Property_Economics'!$AY$5:$AY$404,0)),""))</f>
        <v/>
      </c>
      <c r="L143" s="24" t="str">
        <f t="array" ref="L143">IF($A143="","",IFERROR(INDEX('04_Property_Economics'!$AF$5:$AF$404,MATCH($A143,'04_Property_Economics'!$AY$5:$AY$404,0)),""))</f>
        <v/>
      </c>
      <c r="M143" s="24" t="str">
        <f t="array" ref="M143">IF($A143="","",IFERROR(INDEX('04_Property_Economics'!$U$5:$U$404,MATCH($A143,'04_Property_Economics'!$AY$5:$AY$404,0)),""))</f>
        <v/>
      </c>
      <c r="N143" s="24" t="str">
        <f t="array" ref="N143">IF($A143="","",IFERROR(INDEX('04_Property_Economics'!$W$5:$W$404,MATCH($A143,'04_Property_Economics'!$AY$5:$AY$404,0)),""))</f>
        <v/>
      </c>
      <c r="O143" s="24" t="str">
        <f t="shared" si="2"/>
        <v/>
      </c>
      <c r="P143" s="24" t="str">
        <f t="array" ref="P143">IF($A143="","",IFERROR(INDEX('04_Property_Economics'!$S$5:$S$404,MATCH($A143,'04_Property_Economics'!$AY$5:$AY$404,0)),""))</f>
        <v/>
      </c>
      <c r="Q143" s="24" t="str">
        <f t="array" ref="Q143">IF($A143="","",IFERROR(INDEX('04_Property_Economics'!$AQ$5:$AQ$404,MATCH($A143,'04_Property_Economics'!$AY$5:$AY$404,0)),""))</f>
        <v/>
      </c>
      <c r="R143" s="27" t="str">
        <f t="array" ref="R143">IF($A143="","",IFERROR(INDEX('04_Property_Economics'!$AR$5:$AR$404,MATCH($A143,'04_Property_Economics'!$AY$5:$AY$404,0)),""))</f>
        <v/>
      </c>
      <c r="S143" s="2" t="str">
        <f t="array" ref="S143">IF($A143="","",IFERROR(INDEX('04_Property_Economics'!$AS$5:$AS$404,MATCH($A143,'04_Property_Economics'!$AY$5:$AY$404,0)),""))</f>
        <v/>
      </c>
      <c r="T143" s="2" t="str">
        <f t="array" ref="T143">IF($A143="","",IFERROR(INDEX('04_Property_Economics'!$AZ$5:$AZ$404,MATCH($A143,'04_Property_Economics'!$AY$5:$AY$404,0)),""))</f>
        <v/>
      </c>
    </row>
    <row r="144" ht="15.75" customHeight="1">
      <c r="A144" s="2" t="str">
        <f t="shared" si="1"/>
        <v/>
      </c>
      <c r="B144" s="2" t="str">
        <f t="array" ref="B144">IF($A144="","",IFERROR(INDEX('04_Property_Economics'!$B$5:$B$404,MATCH($A144,'04_Property_Economics'!$AY$5:$AY$404,0)),""))</f>
        <v/>
      </c>
      <c r="C144" s="2" t="str">
        <f t="array" ref="C144">IF($A144="","",IFERROR(INDEX('04_Property_Economics'!$C$5:$C$404,MATCH($A144,'04_Property_Economics'!$AY$5:$AY$404,0)),""))</f>
        <v/>
      </c>
      <c r="D144" s="24" t="str">
        <f t="array" ref="D144">IF($A144="","",IFERROR(INDEX('04_Property_Economics'!$H$5:$H$404,MATCH($A144,'04_Property_Economics'!$AY$5:$AY$404,0)),""))</f>
        <v/>
      </c>
      <c r="E144" s="25" t="str">
        <f t="array" ref="E144">IF($A144="","",IFERROR(INDEX('04_Property_Economics'!$I$5:$I$404,MATCH($A144,'04_Property_Economics'!$AY$5:$AY$404,0)),""))</f>
        <v/>
      </c>
      <c r="F144" s="25" t="str">
        <f t="array" ref="F144">IF($A144="","",IFERROR(INDEX('04_Property_Economics'!$J$5:$J$404,MATCH($A144,'04_Property_Economics'!$AY$5:$AY$404,0)),""))</f>
        <v/>
      </c>
      <c r="G144" s="26" t="str">
        <f t="array" ref="G144">IF($A144="","",IFERROR(INDEX('04_Property_Economics'!$AC$5:$AC$404,MATCH($A144,'04_Property_Economics'!$AY$5:$AY$404,0)),""))</f>
        <v/>
      </c>
      <c r="H144" s="24" t="str">
        <f t="array" ref="H144">IF($A144="","",IFERROR(INDEX('04_Property_Economics'!$AD$5:$AD$404,MATCH($A144,'04_Property_Economics'!$AY$5:$AY$404,0)),""))</f>
        <v/>
      </c>
      <c r="I144" s="24" t="str">
        <f t="array" ref="I144">IF($A144="","",IFERROR(INDEX('04_Property_Economics'!$AH$5:$AH$404,MATCH($A144,'04_Property_Economics'!$AY$5:$AY$404,0)),""))</f>
        <v/>
      </c>
      <c r="J144" s="24" t="str">
        <f t="array" ref="J144">IF($A144="","",IFERROR(INDEX('04_Property_Economics'!$AI$5:$AI$404,MATCH($A144,'04_Property_Economics'!$AY$5:$AY$404,0)),""))</f>
        <v/>
      </c>
      <c r="K144" s="24" t="str">
        <f t="array" ref="K144">IF($A144="","",IFERROR(INDEX('04_Property_Economics'!$AJ$5:$AJ$404,MATCH($A144,'04_Property_Economics'!$AY$5:$AY$404,0)),""))</f>
        <v/>
      </c>
      <c r="L144" s="24" t="str">
        <f t="array" ref="L144">IF($A144="","",IFERROR(INDEX('04_Property_Economics'!$AF$5:$AF$404,MATCH($A144,'04_Property_Economics'!$AY$5:$AY$404,0)),""))</f>
        <v/>
      </c>
      <c r="M144" s="24" t="str">
        <f t="array" ref="M144">IF($A144="","",IFERROR(INDEX('04_Property_Economics'!$U$5:$U$404,MATCH($A144,'04_Property_Economics'!$AY$5:$AY$404,0)),""))</f>
        <v/>
      </c>
      <c r="N144" s="24" t="str">
        <f t="array" ref="N144">IF($A144="","",IFERROR(INDEX('04_Property_Economics'!$W$5:$W$404,MATCH($A144,'04_Property_Economics'!$AY$5:$AY$404,0)),""))</f>
        <v/>
      </c>
      <c r="O144" s="24" t="str">
        <f t="shared" si="2"/>
        <v/>
      </c>
      <c r="P144" s="24" t="str">
        <f t="array" ref="P144">IF($A144="","",IFERROR(INDEX('04_Property_Economics'!$S$5:$S$404,MATCH($A144,'04_Property_Economics'!$AY$5:$AY$404,0)),""))</f>
        <v/>
      </c>
      <c r="Q144" s="24" t="str">
        <f t="array" ref="Q144">IF($A144="","",IFERROR(INDEX('04_Property_Economics'!$AQ$5:$AQ$404,MATCH($A144,'04_Property_Economics'!$AY$5:$AY$404,0)),""))</f>
        <v/>
      </c>
      <c r="R144" s="27" t="str">
        <f t="array" ref="R144">IF($A144="","",IFERROR(INDEX('04_Property_Economics'!$AR$5:$AR$404,MATCH($A144,'04_Property_Economics'!$AY$5:$AY$404,0)),""))</f>
        <v/>
      </c>
      <c r="S144" s="2" t="str">
        <f t="array" ref="S144">IF($A144="","",IFERROR(INDEX('04_Property_Economics'!$AS$5:$AS$404,MATCH($A144,'04_Property_Economics'!$AY$5:$AY$404,0)),""))</f>
        <v/>
      </c>
      <c r="T144" s="2" t="str">
        <f t="array" ref="T144">IF($A144="","",IFERROR(INDEX('04_Property_Economics'!$AZ$5:$AZ$404,MATCH($A144,'04_Property_Economics'!$AY$5:$AY$404,0)),""))</f>
        <v/>
      </c>
    </row>
    <row r="145" ht="15.75" customHeight="1">
      <c r="A145" s="2" t="str">
        <f t="shared" si="1"/>
        <v/>
      </c>
      <c r="B145" s="2" t="str">
        <f t="array" ref="B145">IF($A145="","",IFERROR(INDEX('04_Property_Economics'!$B$5:$B$404,MATCH($A145,'04_Property_Economics'!$AY$5:$AY$404,0)),""))</f>
        <v/>
      </c>
      <c r="C145" s="2" t="str">
        <f t="array" ref="C145">IF($A145="","",IFERROR(INDEX('04_Property_Economics'!$C$5:$C$404,MATCH($A145,'04_Property_Economics'!$AY$5:$AY$404,0)),""))</f>
        <v/>
      </c>
      <c r="D145" s="24" t="str">
        <f t="array" ref="D145">IF($A145="","",IFERROR(INDEX('04_Property_Economics'!$H$5:$H$404,MATCH($A145,'04_Property_Economics'!$AY$5:$AY$404,0)),""))</f>
        <v/>
      </c>
      <c r="E145" s="25" t="str">
        <f t="array" ref="E145">IF($A145="","",IFERROR(INDEX('04_Property_Economics'!$I$5:$I$404,MATCH($A145,'04_Property_Economics'!$AY$5:$AY$404,0)),""))</f>
        <v/>
      </c>
      <c r="F145" s="25" t="str">
        <f t="array" ref="F145">IF($A145="","",IFERROR(INDEX('04_Property_Economics'!$J$5:$J$404,MATCH($A145,'04_Property_Economics'!$AY$5:$AY$404,0)),""))</f>
        <v/>
      </c>
      <c r="G145" s="26" t="str">
        <f t="array" ref="G145">IF($A145="","",IFERROR(INDEX('04_Property_Economics'!$AC$5:$AC$404,MATCH($A145,'04_Property_Economics'!$AY$5:$AY$404,0)),""))</f>
        <v/>
      </c>
      <c r="H145" s="24" t="str">
        <f t="array" ref="H145">IF($A145="","",IFERROR(INDEX('04_Property_Economics'!$AD$5:$AD$404,MATCH($A145,'04_Property_Economics'!$AY$5:$AY$404,0)),""))</f>
        <v/>
      </c>
      <c r="I145" s="24" t="str">
        <f t="array" ref="I145">IF($A145="","",IFERROR(INDEX('04_Property_Economics'!$AH$5:$AH$404,MATCH($A145,'04_Property_Economics'!$AY$5:$AY$404,0)),""))</f>
        <v/>
      </c>
      <c r="J145" s="24" t="str">
        <f t="array" ref="J145">IF($A145="","",IFERROR(INDEX('04_Property_Economics'!$AI$5:$AI$404,MATCH($A145,'04_Property_Economics'!$AY$5:$AY$404,0)),""))</f>
        <v/>
      </c>
      <c r="K145" s="24" t="str">
        <f t="array" ref="K145">IF($A145="","",IFERROR(INDEX('04_Property_Economics'!$AJ$5:$AJ$404,MATCH($A145,'04_Property_Economics'!$AY$5:$AY$404,0)),""))</f>
        <v/>
      </c>
      <c r="L145" s="24" t="str">
        <f t="array" ref="L145">IF($A145="","",IFERROR(INDEX('04_Property_Economics'!$AF$5:$AF$404,MATCH($A145,'04_Property_Economics'!$AY$5:$AY$404,0)),""))</f>
        <v/>
      </c>
      <c r="M145" s="24" t="str">
        <f t="array" ref="M145">IF($A145="","",IFERROR(INDEX('04_Property_Economics'!$U$5:$U$404,MATCH($A145,'04_Property_Economics'!$AY$5:$AY$404,0)),""))</f>
        <v/>
      </c>
      <c r="N145" s="24" t="str">
        <f t="array" ref="N145">IF($A145="","",IFERROR(INDEX('04_Property_Economics'!$W$5:$W$404,MATCH($A145,'04_Property_Economics'!$AY$5:$AY$404,0)),""))</f>
        <v/>
      </c>
      <c r="O145" s="24" t="str">
        <f t="shared" si="2"/>
        <v/>
      </c>
      <c r="P145" s="24" t="str">
        <f t="array" ref="P145">IF($A145="","",IFERROR(INDEX('04_Property_Economics'!$S$5:$S$404,MATCH($A145,'04_Property_Economics'!$AY$5:$AY$404,0)),""))</f>
        <v/>
      </c>
      <c r="Q145" s="24" t="str">
        <f t="array" ref="Q145">IF($A145="","",IFERROR(INDEX('04_Property_Economics'!$AQ$5:$AQ$404,MATCH($A145,'04_Property_Economics'!$AY$5:$AY$404,0)),""))</f>
        <v/>
      </c>
      <c r="R145" s="27" t="str">
        <f t="array" ref="R145">IF($A145="","",IFERROR(INDEX('04_Property_Economics'!$AR$5:$AR$404,MATCH($A145,'04_Property_Economics'!$AY$5:$AY$404,0)),""))</f>
        <v/>
      </c>
      <c r="S145" s="2" t="str">
        <f t="array" ref="S145">IF($A145="","",IFERROR(INDEX('04_Property_Economics'!$AS$5:$AS$404,MATCH($A145,'04_Property_Economics'!$AY$5:$AY$404,0)),""))</f>
        <v/>
      </c>
      <c r="T145" s="2" t="str">
        <f t="array" ref="T145">IF($A145="","",IFERROR(INDEX('04_Property_Economics'!$AZ$5:$AZ$404,MATCH($A145,'04_Property_Economics'!$AY$5:$AY$404,0)),""))</f>
        <v/>
      </c>
    </row>
    <row r="146" ht="15.75" customHeight="1">
      <c r="A146" s="2" t="str">
        <f t="shared" si="1"/>
        <v/>
      </c>
      <c r="B146" s="2" t="str">
        <f t="array" ref="B146">IF($A146="","",IFERROR(INDEX('04_Property_Economics'!$B$5:$B$404,MATCH($A146,'04_Property_Economics'!$AY$5:$AY$404,0)),""))</f>
        <v/>
      </c>
      <c r="C146" s="2" t="str">
        <f t="array" ref="C146">IF($A146="","",IFERROR(INDEX('04_Property_Economics'!$C$5:$C$404,MATCH($A146,'04_Property_Economics'!$AY$5:$AY$404,0)),""))</f>
        <v/>
      </c>
      <c r="D146" s="24" t="str">
        <f t="array" ref="D146">IF($A146="","",IFERROR(INDEX('04_Property_Economics'!$H$5:$H$404,MATCH($A146,'04_Property_Economics'!$AY$5:$AY$404,0)),""))</f>
        <v/>
      </c>
      <c r="E146" s="25" t="str">
        <f t="array" ref="E146">IF($A146="","",IFERROR(INDEX('04_Property_Economics'!$I$5:$I$404,MATCH($A146,'04_Property_Economics'!$AY$5:$AY$404,0)),""))</f>
        <v/>
      </c>
      <c r="F146" s="25" t="str">
        <f t="array" ref="F146">IF($A146="","",IFERROR(INDEX('04_Property_Economics'!$J$5:$J$404,MATCH($A146,'04_Property_Economics'!$AY$5:$AY$404,0)),""))</f>
        <v/>
      </c>
      <c r="G146" s="26" t="str">
        <f t="array" ref="G146">IF($A146="","",IFERROR(INDEX('04_Property_Economics'!$AC$5:$AC$404,MATCH($A146,'04_Property_Economics'!$AY$5:$AY$404,0)),""))</f>
        <v/>
      </c>
      <c r="H146" s="24" t="str">
        <f t="array" ref="H146">IF($A146="","",IFERROR(INDEX('04_Property_Economics'!$AD$5:$AD$404,MATCH($A146,'04_Property_Economics'!$AY$5:$AY$404,0)),""))</f>
        <v/>
      </c>
      <c r="I146" s="24" t="str">
        <f t="array" ref="I146">IF($A146="","",IFERROR(INDEX('04_Property_Economics'!$AH$5:$AH$404,MATCH($A146,'04_Property_Economics'!$AY$5:$AY$404,0)),""))</f>
        <v/>
      </c>
      <c r="J146" s="24" t="str">
        <f t="array" ref="J146">IF($A146="","",IFERROR(INDEX('04_Property_Economics'!$AI$5:$AI$404,MATCH($A146,'04_Property_Economics'!$AY$5:$AY$404,0)),""))</f>
        <v/>
      </c>
      <c r="K146" s="24" t="str">
        <f t="array" ref="K146">IF($A146="","",IFERROR(INDEX('04_Property_Economics'!$AJ$5:$AJ$404,MATCH($A146,'04_Property_Economics'!$AY$5:$AY$404,0)),""))</f>
        <v/>
      </c>
      <c r="L146" s="24" t="str">
        <f t="array" ref="L146">IF($A146="","",IFERROR(INDEX('04_Property_Economics'!$AF$5:$AF$404,MATCH($A146,'04_Property_Economics'!$AY$5:$AY$404,0)),""))</f>
        <v/>
      </c>
      <c r="M146" s="24" t="str">
        <f t="array" ref="M146">IF($A146="","",IFERROR(INDEX('04_Property_Economics'!$U$5:$U$404,MATCH($A146,'04_Property_Economics'!$AY$5:$AY$404,0)),""))</f>
        <v/>
      </c>
      <c r="N146" s="24" t="str">
        <f t="array" ref="N146">IF($A146="","",IFERROR(INDEX('04_Property_Economics'!$W$5:$W$404,MATCH($A146,'04_Property_Economics'!$AY$5:$AY$404,0)),""))</f>
        <v/>
      </c>
      <c r="O146" s="24" t="str">
        <f t="shared" si="2"/>
        <v/>
      </c>
      <c r="P146" s="24" t="str">
        <f t="array" ref="P146">IF($A146="","",IFERROR(INDEX('04_Property_Economics'!$S$5:$S$404,MATCH($A146,'04_Property_Economics'!$AY$5:$AY$404,0)),""))</f>
        <v/>
      </c>
      <c r="Q146" s="24" t="str">
        <f t="array" ref="Q146">IF($A146="","",IFERROR(INDEX('04_Property_Economics'!$AQ$5:$AQ$404,MATCH($A146,'04_Property_Economics'!$AY$5:$AY$404,0)),""))</f>
        <v/>
      </c>
      <c r="R146" s="27" t="str">
        <f t="array" ref="R146">IF($A146="","",IFERROR(INDEX('04_Property_Economics'!$AR$5:$AR$404,MATCH($A146,'04_Property_Economics'!$AY$5:$AY$404,0)),""))</f>
        <v/>
      </c>
      <c r="S146" s="2" t="str">
        <f t="array" ref="S146">IF($A146="","",IFERROR(INDEX('04_Property_Economics'!$AS$5:$AS$404,MATCH($A146,'04_Property_Economics'!$AY$5:$AY$404,0)),""))</f>
        <v/>
      </c>
      <c r="T146" s="2" t="str">
        <f t="array" ref="T146">IF($A146="","",IFERROR(INDEX('04_Property_Economics'!$AZ$5:$AZ$404,MATCH($A146,'04_Property_Economics'!$AY$5:$AY$404,0)),""))</f>
        <v/>
      </c>
    </row>
    <row r="147" ht="15.75" customHeight="1">
      <c r="A147" s="2" t="str">
        <f t="shared" si="1"/>
        <v/>
      </c>
      <c r="B147" s="2" t="str">
        <f t="array" ref="B147">IF($A147="","",IFERROR(INDEX('04_Property_Economics'!$B$5:$B$404,MATCH($A147,'04_Property_Economics'!$AY$5:$AY$404,0)),""))</f>
        <v/>
      </c>
      <c r="C147" s="2" t="str">
        <f t="array" ref="C147">IF($A147="","",IFERROR(INDEX('04_Property_Economics'!$C$5:$C$404,MATCH($A147,'04_Property_Economics'!$AY$5:$AY$404,0)),""))</f>
        <v/>
      </c>
      <c r="D147" s="24" t="str">
        <f t="array" ref="D147">IF($A147="","",IFERROR(INDEX('04_Property_Economics'!$H$5:$H$404,MATCH($A147,'04_Property_Economics'!$AY$5:$AY$404,0)),""))</f>
        <v/>
      </c>
      <c r="E147" s="25" t="str">
        <f t="array" ref="E147">IF($A147="","",IFERROR(INDEX('04_Property_Economics'!$I$5:$I$404,MATCH($A147,'04_Property_Economics'!$AY$5:$AY$404,0)),""))</f>
        <v/>
      </c>
      <c r="F147" s="25" t="str">
        <f t="array" ref="F147">IF($A147="","",IFERROR(INDEX('04_Property_Economics'!$J$5:$J$404,MATCH($A147,'04_Property_Economics'!$AY$5:$AY$404,0)),""))</f>
        <v/>
      </c>
      <c r="G147" s="26" t="str">
        <f t="array" ref="G147">IF($A147="","",IFERROR(INDEX('04_Property_Economics'!$AC$5:$AC$404,MATCH($A147,'04_Property_Economics'!$AY$5:$AY$404,0)),""))</f>
        <v/>
      </c>
      <c r="H147" s="24" t="str">
        <f t="array" ref="H147">IF($A147="","",IFERROR(INDEX('04_Property_Economics'!$AD$5:$AD$404,MATCH($A147,'04_Property_Economics'!$AY$5:$AY$404,0)),""))</f>
        <v/>
      </c>
      <c r="I147" s="24" t="str">
        <f t="array" ref="I147">IF($A147="","",IFERROR(INDEX('04_Property_Economics'!$AH$5:$AH$404,MATCH($A147,'04_Property_Economics'!$AY$5:$AY$404,0)),""))</f>
        <v/>
      </c>
      <c r="J147" s="24" t="str">
        <f t="array" ref="J147">IF($A147="","",IFERROR(INDEX('04_Property_Economics'!$AI$5:$AI$404,MATCH($A147,'04_Property_Economics'!$AY$5:$AY$404,0)),""))</f>
        <v/>
      </c>
      <c r="K147" s="24" t="str">
        <f t="array" ref="K147">IF($A147="","",IFERROR(INDEX('04_Property_Economics'!$AJ$5:$AJ$404,MATCH($A147,'04_Property_Economics'!$AY$5:$AY$404,0)),""))</f>
        <v/>
      </c>
      <c r="L147" s="24" t="str">
        <f t="array" ref="L147">IF($A147="","",IFERROR(INDEX('04_Property_Economics'!$AF$5:$AF$404,MATCH($A147,'04_Property_Economics'!$AY$5:$AY$404,0)),""))</f>
        <v/>
      </c>
      <c r="M147" s="24" t="str">
        <f t="array" ref="M147">IF($A147="","",IFERROR(INDEX('04_Property_Economics'!$U$5:$U$404,MATCH($A147,'04_Property_Economics'!$AY$5:$AY$404,0)),""))</f>
        <v/>
      </c>
      <c r="N147" s="24" t="str">
        <f t="array" ref="N147">IF($A147="","",IFERROR(INDEX('04_Property_Economics'!$W$5:$W$404,MATCH($A147,'04_Property_Economics'!$AY$5:$AY$404,0)),""))</f>
        <v/>
      </c>
      <c r="O147" s="24" t="str">
        <f t="shared" si="2"/>
        <v/>
      </c>
      <c r="P147" s="24" t="str">
        <f t="array" ref="P147">IF($A147="","",IFERROR(INDEX('04_Property_Economics'!$S$5:$S$404,MATCH($A147,'04_Property_Economics'!$AY$5:$AY$404,0)),""))</f>
        <v/>
      </c>
      <c r="Q147" s="24" t="str">
        <f t="array" ref="Q147">IF($A147="","",IFERROR(INDEX('04_Property_Economics'!$AQ$5:$AQ$404,MATCH($A147,'04_Property_Economics'!$AY$5:$AY$404,0)),""))</f>
        <v/>
      </c>
      <c r="R147" s="27" t="str">
        <f t="array" ref="R147">IF($A147="","",IFERROR(INDEX('04_Property_Economics'!$AR$5:$AR$404,MATCH($A147,'04_Property_Economics'!$AY$5:$AY$404,0)),""))</f>
        <v/>
      </c>
      <c r="S147" s="2" t="str">
        <f t="array" ref="S147">IF($A147="","",IFERROR(INDEX('04_Property_Economics'!$AS$5:$AS$404,MATCH($A147,'04_Property_Economics'!$AY$5:$AY$404,0)),""))</f>
        <v/>
      </c>
      <c r="T147" s="2" t="str">
        <f t="array" ref="T147">IF($A147="","",IFERROR(INDEX('04_Property_Economics'!$AZ$5:$AZ$404,MATCH($A147,'04_Property_Economics'!$AY$5:$AY$404,0)),""))</f>
        <v/>
      </c>
    </row>
    <row r="148" ht="15.75" customHeight="1">
      <c r="A148" s="2" t="str">
        <f t="shared" si="1"/>
        <v/>
      </c>
      <c r="B148" s="2" t="str">
        <f t="array" ref="B148">IF($A148="","",IFERROR(INDEX('04_Property_Economics'!$B$5:$B$404,MATCH($A148,'04_Property_Economics'!$AY$5:$AY$404,0)),""))</f>
        <v/>
      </c>
      <c r="C148" s="2" t="str">
        <f t="array" ref="C148">IF($A148="","",IFERROR(INDEX('04_Property_Economics'!$C$5:$C$404,MATCH($A148,'04_Property_Economics'!$AY$5:$AY$404,0)),""))</f>
        <v/>
      </c>
      <c r="D148" s="24" t="str">
        <f t="array" ref="D148">IF($A148="","",IFERROR(INDEX('04_Property_Economics'!$H$5:$H$404,MATCH($A148,'04_Property_Economics'!$AY$5:$AY$404,0)),""))</f>
        <v/>
      </c>
      <c r="E148" s="25" t="str">
        <f t="array" ref="E148">IF($A148="","",IFERROR(INDEX('04_Property_Economics'!$I$5:$I$404,MATCH($A148,'04_Property_Economics'!$AY$5:$AY$404,0)),""))</f>
        <v/>
      </c>
      <c r="F148" s="25" t="str">
        <f t="array" ref="F148">IF($A148="","",IFERROR(INDEX('04_Property_Economics'!$J$5:$J$404,MATCH($A148,'04_Property_Economics'!$AY$5:$AY$404,0)),""))</f>
        <v/>
      </c>
      <c r="G148" s="26" t="str">
        <f t="array" ref="G148">IF($A148="","",IFERROR(INDEX('04_Property_Economics'!$AC$5:$AC$404,MATCH($A148,'04_Property_Economics'!$AY$5:$AY$404,0)),""))</f>
        <v/>
      </c>
      <c r="H148" s="24" t="str">
        <f t="array" ref="H148">IF($A148="","",IFERROR(INDEX('04_Property_Economics'!$AD$5:$AD$404,MATCH($A148,'04_Property_Economics'!$AY$5:$AY$404,0)),""))</f>
        <v/>
      </c>
      <c r="I148" s="24" t="str">
        <f t="array" ref="I148">IF($A148="","",IFERROR(INDEX('04_Property_Economics'!$AH$5:$AH$404,MATCH($A148,'04_Property_Economics'!$AY$5:$AY$404,0)),""))</f>
        <v/>
      </c>
      <c r="J148" s="24" t="str">
        <f t="array" ref="J148">IF($A148="","",IFERROR(INDEX('04_Property_Economics'!$AI$5:$AI$404,MATCH($A148,'04_Property_Economics'!$AY$5:$AY$404,0)),""))</f>
        <v/>
      </c>
      <c r="K148" s="24" t="str">
        <f t="array" ref="K148">IF($A148="","",IFERROR(INDEX('04_Property_Economics'!$AJ$5:$AJ$404,MATCH($A148,'04_Property_Economics'!$AY$5:$AY$404,0)),""))</f>
        <v/>
      </c>
      <c r="L148" s="24" t="str">
        <f t="array" ref="L148">IF($A148="","",IFERROR(INDEX('04_Property_Economics'!$AF$5:$AF$404,MATCH($A148,'04_Property_Economics'!$AY$5:$AY$404,0)),""))</f>
        <v/>
      </c>
      <c r="M148" s="24" t="str">
        <f t="array" ref="M148">IF($A148="","",IFERROR(INDEX('04_Property_Economics'!$U$5:$U$404,MATCH($A148,'04_Property_Economics'!$AY$5:$AY$404,0)),""))</f>
        <v/>
      </c>
      <c r="N148" s="24" t="str">
        <f t="array" ref="N148">IF($A148="","",IFERROR(INDEX('04_Property_Economics'!$W$5:$W$404,MATCH($A148,'04_Property_Economics'!$AY$5:$AY$404,0)),""))</f>
        <v/>
      </c>
      <c r="O148" s="24" t="str">
        <f t="shared" si="2"/>
        <v/>
      </c>
      <c r="P148" s="24" t="str">
        <f t="array" ref="P148">IF($A148="","",IFERROR(INDEX('04_Property_Economics'!$S$5:$S$404,MATCH($A148,'04_Property_Economics'!$AY$5:$AY$404,0)),""))</f>
        <v/>
      </c>
      <c r="Q148" s="24" t="str">
        <f t="array" ref="Q148">IF($A148="","",IFERROR(INDEX('04_Property_Economics'!$AQ$5:$AQ$404,MATCH($A148,'04_Property_Economics'!$AY$5:$AY$404,0)),""))</f>
        <v/>
      </c>
      <c r="R148" s="27" t="str">
        <f t="array" ref="R148">IF($A148="","",IFERROR(INDEX('04_Property_Economics'!$AR$5:$AR$404,MATCH($A148,'04_Property_Economics'!$AY$5:$AY$404,0)),""))</f>
        <v/>
      </c>
      <c r="S148" s="2" t="str">
        <f t="array" ref="S148">IF($A148="","",IFERROR(INDEX('04_Property_Economics'!$AS$5:$AS$404,MATCH($A148,'04_Property_Economics'!$AY$5:$AY$404,0)),""))</f>
        <v/>
      </c>
      <c r="T148" s="2" t="str">
        <f t="array" ref="T148">IF($A148="","",IFERROR(INDEX('04_Property_Economics'!$AZ$5:$AZ$404,MATCH($A148,'04_Property_Economics'!$AY$5:$AY$404,0)),""))</f>
        <v/>
      </c>
    </row>
    <row r="149" ht="15.75" customHeight="1">
      <c r="A149" s="2" t="str">
        <f t="shared" si="1"/>
        <v/>
      </c>
      <c r="B149" s="2" t="str">
        <f t="array" ref="B149">IF($A149="","",IFERROR(INDEX('04_Property_Economics'!$B$5:$B$404,MATCH($A149,'04_Property_Economics'!$AY$5:$AY$404,0)),""))</f>
        <v/>
      </c>
      <c r="C149" s="2" t="str">
        <f t="array" ref="C149">IF($A149="","",IFERROR(INDEX('04_Property_Economics'!$C$5:$C$404,MATCH($A149,'04_Property_Economics'!$AY$5:$AY$404,0)),""))</f>
        <v/>
      </c>
      <c r="D149" s="24" t="str">
        <f t="array" ref="D149">IF($A149="","",IFERROR(INDEX('04_Property_Economics'!$H$5:$H$404,MATCH($A149,'04_Property_Economics'!$AY$5:$AY$404,0)),""))</f>
        <v/>
      </c>
      <c r="E149" s="25" t="str">
        <f t="array" ref="E149">IF($A149="","",IFERROR(INDEX('04_Property_Economics'!$I$5:$I$404,MATCH($A149,'04_Property_Economics'!$AY$5:$AY$404,0)),""))</f>
        <v/>
      </c>
      <c r="F149" s="25" t="str">
        <f t="array" ref="F149">IF($A149="","",IFERROR(INDEX('04_Property_Economics'!$J$5:$J$404,MATCH($A149,'04_Property_Economics'!$AY$5:$AY$404,0)),""))</f>
        <v/>
      </c>
      <c r="G149" s="26" t="str">
        <f t="array" ref="G149">IF($A149="","",IFERROR(INDEX('04_Property_Economics'!$AC$5:$AC$404,MATCH($A149,'04_Property_Economics'!$AY$5:$AY$404,0)),""))</f>
        <v/>
      </c>
      <c r="H149" s="24" t="str">
        <f t="array" ref="H149">IF($A149="","",IFERROR(INDEX('04_Property_Economics'!$AD$5:$AD$404,MATCH($A149,'04_Property_Economics'!$AY$5:$AY$404,0)),""))</f>
        <v/>
      </c>
      <c r="I149" s="24" t="str">
        <f t="array" ref="I149">IF($A149="","",IFERROR(INDEX('04_Property_Economics'!$AH$5:$AH$404,MATCH($A149,'04_Property_Economics'!$AY$5:$AY$404,0)),""))</f>
        <v/>
      </c>
      <c r="J149" s="24" t="str">
        <f t="array" ref="J149">IF($A149="","",IFERROR(INDEX('04_Property_Economics'!$AI$5:$AI$404,MATCH($A149,'04_Property_Economics'!$AY$5:$AY$404,0)),""))</f>
        <v/>
      </c>
      <c r="K149" s="24" t="str">
        <f t="array" ref="K149">IF($A149="","",IFERROR(INDEX('04_Property_Economics'!$AJ$5:$AJ$404,MATCH($A149,'04_Property_Economics'!$AY$5:$AY$404,0)),""))</f>
        <v/>
      </c>
      <c r="L149" s="24" t="str">
        <f t="array" ref="L149">IF($A149="","",IFERROR(INDEX('04_Property_Economics'!$AF$5:$AF$404,MATCH($A149,'04_Property_Economics'!$AY$5:$AY$404,0)),""))</f>
        <v/>
      </c>
      <c r="M149" s="24" t="str">
        <f t="array" ref="M149">IF($A149="","",IFERROR(INDEX('04_Property_Economics'!$U$5:$U$404,MATCH($A149,'04_Property_Economics'!$AY$5:$AY$404,0)),""))</f>
        <v/>
      </c>
      <c r="N149" s="24" t="str">
        <f t="array" ref="N149">IF($A149="","",IFERROR(INDEX('04_Property_Economics'!$W$5:$W$404,MATCH($A149,'04_Property_Economics'!$AY$5:$AY$404,0)),""))</f>
        <v/>
      </c>
      <c r="O149" s="24" t="str">
        <f t="shared" si="2"/>
        <v/>
      </c>
      <c r="P149" s="24" t="str">
        <f t="array" ref="P149">IF($A149="","",IFERROR(INDEX('04_Property_Economics'!$S$5:$S$404,MATCH($A149,'04_Property_Economics'!$AY$5:$AY$404,0)),""))</f>
        <v/>
      </c>
      <c r="Q149" s="24" t="str">
        <f t="array" ref="Q149">IF($A149="","",IFERROR(INDEX('04_Property_Economics'!$AQ$5:$AQ$404,MATCH($A149,'04_Property_Economics'!$AY$5:$AY$404,0)),""))</f>
        <v/>
      </c>
      <c r="R149" s="27" t="str">
        <f t="array" ref="R149">IF($A149="","",IFERROR(INDEX('04_Property_Economics'!$AR$5:$AR$404,MATCH($A149,'04_Property_Economics'!$AY$5:$AY$404,0)),""))</f>
        <v/>
      </c>
      <c r="S149" s="2" t="str">
        <f t="array" ref="S149">IF($A149="","",IFERROR(INDEX('04_Property_Economics'!$AS$5:$AS$404,MATCH($A149,'04_Property_Economics'!$AY$5:$AY$404,0)),""))</f>
        <v/>
      </c>
      <c r="T149" s="2" t="str">
        <f t="array" ref="T149">IF($A149="","",IFERROR(INDEX('04_Property_Economics'!$AZ$5:$AZ$404,MATCH($A149,'04_Property_Economics'!$AY$5:$AY$404,0)),""))</f>
        <v/>
      </c>
    </row>
    <row r="150" ht="15.75" customHeight="1">
      <c r="A150" s="2" t="str">
        <f t="shared" si="1"/>
        <v/>
      </c>
      <c r="B150" s="2" t="str">
        <f t="array" ref="B150">IF($A150="","",IFERROR(INDEX('04_Property_Economics'!$B$5:$B$404,MATCH($A150,'04_Property_Economics'!$AY$5:$AY$404,0)),""))</f>
        <v/>
      </c>
      <c r="C150" s="2" t="str">
        <f t="array" ref="C150">IF($A150="","",IFERROR(INDEX('04_Property_Economics'!$C$5:$C$404,MATCH($A150,'04_Property_Economics'!$AY$5:$AY$404,0)),""))</f>
        <v/>
      </c>
      <c r="D150" s="24" t="str">
        <f t="array" ref="D150">IF($A150="","",IFERROR(INDEX('04_Property_Economics'!$H$5:$H$404,MATCH($A150,'04_Property_Economics'!$AY$5:$AY$404,0)),""))</f>
        <v/>
      </c>
      <c r="E150" s="25" t="str">
        <f t="array" ref="E150">IF($A150="","",IFERROR(INDEX('04_Property_Economics'!$I$5:$I$404,MATCH($A150,'04_Property_Economics'!$AY$5:$AY$404,0)),""))</f>
        <v/>
      </c>
      <c r="F150" s="25" t="str">
        <f t="array" ref="F150">IF($A150="","",IFERROR(INDEX('04_Property_Economics'!$J$5:$J$404,MATCH($A150,'04_Property_Economics'!$AY$5:$AY$404,0)),""))</f>
        <v/>
      </c>
      <c r="G150" s="26" t="str">
        <f t="array" ref="G150">IF($A150="","",IFERROR(INDEX('04_Property_Economics'!$AC$5:$AC$404,MATCH($A150,'04_Property_Economics'!$AY$5:$AY$404,0)),""))</f>
        <v/>
      </c>
      <c r="H150" s="24" t="str">
        <f t="array" ref="H150">IF($A150="","",IFERROR(INDEX('04_Property_Economics'!$AD$5:$AD$404,MATCH($A150,'04_Property_Economics'!$AY$5:$AY$404,0)),""))</f>
        <v/>
      </c>
      <c r="I150" s="24" t="str">
        <f t="array" ref="I150">IF($A150="","",IFERROR(INDEX('04_Property_Economics'!$AH$5:$AH$404,MATCH($A150,'04_Property_Economics'!$AY$5:$AY$404,0)),""))</f>
        <v/>
      </c>
      <c r="J150" s="24" t="str">
        <f t="array" ref="J150">IF($A150="","",IFERROR(INDEX('04_Property_Economics'!$AI$5:$AI$404,MATCH($A150,'04_Property_Economics'!$AY$5:$AY$404,0)),""))</f>
        <v/>
      </c>
      <c r="K150" s="24" t="str">
        <f t="array" ref="K150">IF($A150="","",IFERROR(INDEX('04_Property_Economics'!$AJ$5:$AJ$404,MATCH($A150,'04_Property_Economics'!$AY$5:$AY$404,0)),""))</f>
        <v/>
      </c>
      <c r="L150" s="24" t="str">
        <f t="array" ref="L150">IF($A150="","",IFERROR(INDEX('04_Property_Economics'!$AF$5:$AF$404,MATCH($A150,'04_Property_Economics'!$AY$5:$AY$404,0)),""))</f>
        <v/>
      </c>
      <c r="M150" s="24" t="str">
        <f t="array" ref="M150">IF($A150="","",IFERROR(INDEX('04_Property_Economics'!$U$5:$U$404,MATCH($A150,'04_Property_Economics'!$AY$5:$AY$404,0)),""))</f>
        <v/>
      </c>
      <c r="N150" s="24" t="str">
        <f t="array" ref="N150">IF($A150="","",IFERROR(INDEX('04_Property_Economics'!$W$5:$W$404,MATCH($A150,'04_Property_Economics'!$AY$5:$AY$404,0)),""))</f>
        <v/>
      </c>
      <c r="O150" s="24" t="str">
        <f t="shared" si="2"/>
        <v/>
      </c>
      <c r="P150" s="24" t="str">
        <f t="array" ref="P150">IF($A150="","",IFERROR(INDEX('04_Property_Economics'!$S$5:$S$404,MATCH($A150,'04_Property_Economics'!$AY$5:$AY$404,0)),""))</f>
        <v/>
      </c>
      <c r="Q150" s="24" t="str">
        <f t="array" ref="Q150">IF($A150="","",IFERROR(INDEX('04_Property_Economics'!$AQ$5:$AQ$404,MATCH($A150,'04_Property_Economics'!$AY$5:$AY$404,0)),""))</f>
        <v/>
      </c>
      <c r="R150" s="27" t="str">
        <f t="array" ref="R150">IF($A150="","",IFERROR(INDEX('04_Property_Economics'!$AR$5:$AR$404,MATCH($A150,'04_Property_Economics'!$AY$5:$AY$404,0)),""))</f>
        <v/>
      </c>
      <c r="S150" s="2" t="str">
        <f t="array" ref="S150">IF($A150="","",IFERROR(INDEX('04_Property_Economics'!$AS$5:$AS$404,MATCH($A150,'04_Property_Economics'!$AY$5:$AY$404,0)),""))</f>
        <v/>
      </c>
      <c r="T150" s="2" t="str">
        <f t="array" ref="T150">IF($A150="","",IFERROR(INDEX('04_Property_Economics'!$AZ$5:$AZ$404,MATCH($A150,'04_Property_Economics'!$AY$5:$AY$404,0)),""))</f>
        <v/>
      </c>
    </row>
    <row r="151" ht="15.75" customHeight="1">
      <c r="A151" s="2" t="str">
        <f t="shared" si="1"/>
        <v/>
      </c>
      <c r="B151" s="2" t="str">
        <f t="array" ref="B151">IF($A151="","",IFERROR(INDEX('04_Property_Economics'!$B$5:$B$404,MATCH($A151,'04_Property_Economics'!$AY$5:$AY$404,0)),""))</f>
        <v/>
      </c>
      <c r="C151" s="2" t="str">
        <f t="array" ref="C151">IF($A151="","",IFERROR(INDEX('04_Property_Economics'!$C$5:$C$404,MATCH($A151,'04_Property_Economics'!$AY$5:$AY$404,0)),""))</f>
        <v/>
      </c>
      <c r="D151" s="24" t="str">
        <f t="array" ref="D151">IF($A151="","",IFERROR(INDEX('04_Property_Economics'!$H$5:$H$404,MATCH($A151,'04_Property_Economics'!$AY$5:$AY$404,0)),""))</f>
        <v/>
      </c>
      <c r="E151" s="25" t="str">
        <f t="array" ref="E151">IF($A151="","",IFERROR(INDEX('04_Property_Economics'!$I$5:$I$404,MATCH($A151,'04_Property_Economics'!$AY$5:$AY$404,0)),""))</f>
        <v/>
      </c>
      <c r="F151" s="25" t="str">
        <f t="array" ref="F151">IF($A151="","",IFERROR(INDEX('04_Property_Economics'!$J$5:$J$404,MATCH($A151,'04_Property_Economics'!$AY$5:$AY$404,0)),""))</f>
        <v/>
      </c>
      <c r="G151" s="26" t="str">
        <f t="array" ref="G151">IF($A151="","",IFERROR(INDEX('04_Property_Economics'!$AC$5:$AC$404,MATCH($A151,'04_Property_Economics'!$AY$5:$AY$404,0)),""))</f>
        <v/>
      </c>
      <c r="H151" s="24" t="str">
        <f t="array" ref="H151">IF($A151="","",IFERROR(INDEX('04_Property_Economics'!$AD$5:$AD$404,MATCH($A151,'04_Property_Economics'!$AY$5:$AY$404,0)),""))</f>
        <v/>
      </c>
      <c r="I151" s="24" t="str">
        <f t="array" ref="I151">IF($A151="","",IFERROR(INDEX('04_Property_Economics'!$AH$5:$AH$404,MATCH($A151,'04_Property_Economics'!$AY$5:$AY$404,0)),""))</f>
        <v/>
      </c>
      <c r="J151" s="24" t="str">
        <f t="array" ref="J151">IF($A151="","",IFERROR(INDEX('04_Property_Economics'!$AI$5:$AI$404,MATCH($A151,'04_Property_Economics'!$AY$5:$AY$404,0)),""))</f>
        <v/>
      </c>
      <c r="K151" s="24" t="str">
        <f t="array" ref="K151">IF($A151="","",IFERROR(INDEX('04_Property_Economics'!$AJ$5:$AJ$404,MATCH($A151,'04_Property_Economics'!$AY$5:$AY$404,0)),""))</f>
        <v/>
      </c>
      <c r="L151" s="24" t="str">
        <f t="array" ref="L151">IF($A151="","",IFERROR(INDEX('04_Property_Economics'!$AF$5:$AF$404,MATCH($A151,'04_Property_Economics'!$AY$5:$AY$404,0)),""))</f>
        <v/>
      </c>
      <c r="M151" s="24" t="str">
        <f t="array" ref="M151">IF($A151="","",IFERROR(INDEX('04_Property_Economics'!$U$5:$U$404,MATCH($A151,'04_Property_Economics'!$AY$5:$AY$404,0)),""))</f>
        <v/>
      </c>
      <c r="N151" s="24" t="str">
        <f t="array" ref="N151">IF($A151="","",IFERROR(INDEX('04_Property_Economics'!$W$5:$W$404,MATCH($A151,'04_Property_Economics'!$AY$5:$AY$404,0)),""))</f>
        <v/>
      </c>
      <c r="O151" s="24" t="str">
        <f t="shared" si="2"/>
        <v/>
      </c>
      <c r="P151" s="24" t="str">
        <f t="array" ref="P151">IF($A151="","",IFERROR(INDEX('04_Property_Economics'!$S$5:$S$404,MATCH($A151,'04_Property_Economics'!$AY$5:$AY$404,0)),""))</f>
        <v/>
      </c>
      <c r="Q151" s="24" t="str">
        <f t="array" ref="Q151">IF($A151="","",IFERROR(INDEX('04_Property_Economics'!$AQ$5:$AQ$404,MATCH($A151,'04_Property_Economics'!$AY$5:$AY$404,0)),""))</f>
        <v/>
      </c>
      <c r="R151" s="27" t="str">
        <f t="array" ref="R151">IF($A151="","",IFERROR(INDEX('04_Property_Economics'!$AR$5:$AR$404,MATCH($A151,'04_Property_Economics'!$AY$5:$AY$404,0)),""))</f>
        <v/>
      </c>
      <c r="S151" s="2" t="str">
        <f t="array" ref="S151">IF($A151="","",IFERROR(INDEX('04_Property_Economics'!$AS$5:$AS$404,MATCH($A151,'04_Property_Economics'!$AY$5:$AY$404,0)),""))</f>
        <v/>
      </c>
      <c r="T151" s="2" t="str">
        <f t="array" ref="T151">IF($A151="","",IFERROR(INDEX('04_Property_Economics'!$AZ$5:$AZ$404,MATCH($A151,'04_Property_Economics'!$AY$5:$AY$404,0)),""))</f>
        <v/>
      </c>
    </row>
    <row r="152" ht="15.75" customHeight="1">
      <c r="A152" s="2" t="str">
        <f t="shared" si="1"/>
        <v/>
      </c>
      <c r="B152" s="2" t="str">
        <f t="array" ref="B152">IF($A152="","",IFERROR(INDEX('04_Property_Economics'!$B$5:$B$404,MATCH($A152,'04_Property_Economics'!$AY$5:$AY$404,0)),""))</f>
        <v/>
      </c>
      <c r="C152" s="2" t="str">
        <f t="array" ref="C152">IF($A152="","",IFERROR(INDEX('04_Property_Economics'!$C$5:$C$404,MATCH($A152,'04_Property_Economics'!$AY$5:$AY$404,0)),""))</f>
        <v/>
      </c>
      <c r="D152" s="24" t="str">
        <f t="array" ref="D152">IF($A152="","",IFERROR(INDEX('04_Property_Economics'!$H$5:$H$404,MATCH($A152,'04_Property_Economics'!$AY$5:$AY$404,0)),""))</f>
        <v/>
      </c>
      <c r="E152" s="25" t="str">
        <f t="array" ref="E152">IF($A152="","",IFERROR(INDEX('04_Property_Economics'!$I$5:$I$404,MATCH($A152,'04_Property_Economics'!$AY$5:$AY$404,0)),""))</f>
        <v/>
      </c>
      <c r="F152" s="25" t="str">
        <f t="array" ref="F152">IF($A152="","",IFERROR(INDEX('04_Property_Economics'!$J$5:$J$404,MATCH($A152,'04_Property_Economics'!$AY$5:$AY$404,0)),""))</f>
        <v/>
      </c>
      <c r="G152" s="26" t="str">
        <f t="array" ref="G152">IF($A152="","",IFERROR(INDEX('04_Property_Economics'!$AC$5:$AC$404,MATCH($A152,'04_Property_Economics'!$AY$5:$AY$404,0)),""))</f>
        <v/>
      </c>
      <c r="H152" s="24" t="str">
        <f t="array" ref="H152">IF($A152="","",IFERROR(INDEX('04_Property_Economics'!$AD$5:$AD$404,MATCH($A152,'04_Property_Economics'!$AY$5:$AY$404,0)),""))</f>
        <v/>
      </c>
      <c r="I152" s="24" t="str">
        <f t="array" ref="I152">IF($A152="","",IFERROR(INDEX('04_Property_Economics'!$AH$5:$AH$404,MATCH($A152,'04_Property_Economics'!$AY$5:$AY$404,0)),""))</f>
        <v/>
      </c>
      <c r="J152" s="24" t="str">
        <f t="array" ref="J152">IF($A152="","",IFERROR(INDEX('04_Property_Economics'!$AI$5:$AI$404,MATCH($A152,'04_Property_Economics'!$AY$5:$AY$404,0)),""))</f>
        <v/>
      </c>
      <c r="K152" s="24" t="str">
        <f t="array" ref="K152">IF($A152="","",IFERROR(INDEX('04_Property_Economics'!$AJ$5:$AJ$404,MATCH($A152,'04_Property_Economics'!$AY$5:$AY$404,0)),""))</f>
        <v/>
      </c>
      <c r="L152" s="24" t="str">
        <f t="array" ref="L152">IF($A152="","",IFERROR(INDEX('04_Property_Economics'!$AF$5:$AF$404,MATCH($A152,'04_Property_Economics'!$AY$5:$AY$404,0)),""))</f>
        <v/>
      </c>
      <c r="M152" s="24" t="str">
        <f t="array" ref="M152">IF($A152="","",IFERROR(INDEX('04_Property_Economics'!$U$5:$U$404,MATCH($A152,'04_Property_Economics'!$AY$5:$AY$404,0)),""))</f>
        <v/>
      </c>
      <c r="N152" s="24" t="str">
        <f t="array" ref="N152">IF($A152="","",IFERROR(INDEX('04_Property_Economics'!$W$5:$W$404,MATCH($A152,'04_Property_Economics'!$AY$5:$AY$404,0)),""))</f>
        <v/>
      </c>
      <c r="O152" s="24" t="str">
        <f t="shared" si="2"/>
        <v/>
      </c>
      <c r="P152" s="24" t="str">
        <f t="array" ref="P152">IF($A152="","",IFERROR(INDEX('04_Property_Economics'!$S$5:$S$404,MATCH($A152,'04_Property_Economics'!$AY$5:$AY$404,0)),""))</f>
        <v/>
      </c>
      <c r="Q152" s="24" t="str">
        <f t="array" ref="Q152">IF($A152="","",IFERROR(INDEX('04_Property_Economics'!$AQ$5:$AQ$404,MATCH($A152,'04_Property_Economics'!$AY$5:$AY$404,0)),""))</f>
        <v/>
      </c>
      <c r="R152" s="27" t="str">
        <f t="array" ref="R152">IF($A152="","",IFERROR(INDEX('04_Property_Economics'!$AR$5:$AR$404,MATCH($A152,'04_Property_Economics'!$AY$5:$AY$404,0)),""))</f>
        <v/>
      </c>
      <c r="S152" s="2" t="str">
        <f t="array" ref="S152">IF($A152="","",IFERROR(INDEX('04_Property_Economics'!$AS$5:$AS$404,MATCH($A152,'04_Property_Economics'!$AY$5:$AY$404,0)),""))</f>
        <v/>
      </c>
      <c r="T152" s="2" t="str">
        <f t="array" ref="T152">IF($A152="","",IFERROR(INDEX('04_Property_Economics'!$AZ$5:$AZ$404,MATCH($A152,'04_Property_Economics'!$AY$5:$AY$404,0)),""))</f>
        <v/>
      </c>
    </row>
    <row r="153" ht="15.75" customHeight="1">
      <c r="A153" s="2" t="str">
        <f t="shared" si="1"/>
        <v/>
      </c>
      <c r="B153" s="2" t="str">
        <f t="array" ref="B153">IF($A153="","",IFERROR(INDEX('04_Property_Economics'!$B$5:$B$404,MATCH($A153,'04_Property_Economics'!$AY$5:$AY$404,0)),""))</f>
        <v/>
      </c>
      <c r="C153" s="2" t="str">
        <f t="array" ref="C153">IF($A153="","",IFERROR(INDEX('04_Property_Economics'!$C$5:$C$404,MATCH($A153,'04_Property_Economics'!$AY$5:$AY$404,0)),""))</f>
        <v/>
      </c>
      <c r="D153" s="24" t="str">
        <f t="array" ref="D153">IF($A153="","",IFERROR(INDEX('04_Property_Economics'!$H$5:$H$404,MATCH($A153,'04_Property_Economics'!$AY$5:$AY$404,0)),""))</f>
        <v/>
      </c>
      <c r="E153" s="25" t="str">
        <f t="array" ref="E153">IF($A153="","",IFERROR(INDEX('04_Property_Economics'!$I$5:$I$404,MATCH($A153,'04_Property_Economics'!$AY$5:$AY$404,0)),""))</f>
        <v/>
      </c>
      <c r="F153" s="25" t="str">
        <f t="array" ref="F153">IF($A153="","",IFERROR(INDEX('04_Property_Economics'!$J$5:$J$404,MATCH($A153,'04_Property_Economics'!$AY$5:$AY$404,0)),""))</f>
        <v/>
      </c>
      <c r="G153" s="26" t="str">
        <f t="array" ref="G153">IF($A153="","",IFERROR(INDEX('04_Property_Economics'!$AC$5:$AC$404,MATCH($A153,'04_Property_Economics'!$AY$5:$AY$404,0)),""))</f>
        <v/>
      </c>
      <c r="H153" s="24" t="str">
        <f t="array" ref="H153">IF($A153="","",IFERROR(INDEX('04_Property_Economics'!$AD$5:$AD$404,MATCH($A153,'04_Property_Economics'!$AY$5:$AY$404,0)),""))</f>
        <v/>
      </c>
      <c r="I153" s="24" t="str">
        <f t="array" ref="I153">IF($A153="","",IFERROR(INDEX('04_Property_Economics'!$AH$5:$AH$404,MATCH($A153,'04_Property_Economics'!$AY$5:$AY$404,0)),""))</f>
        <v/>
      </c>
      <c r="J153" s="24" t="str">
        <f t="array" ref="J153">IF($A153="","",IFERROR(INDEX('04_Property_Economics'!$AI$5:$AI$404,MATCH($A153,'04_Property_Economics'!$AY$5:$AY$404,0)),""))</f>
        <v/>
      </c>
      <c r="K153" s="24" t="str">
        <f t="array" ref="K153">IF($A153="","",IFERROR(INDEX('04_Property_Economics'!$AJ$5:$AJ$404,MATCH($A153,'04_Property_Economics'!$AY$5:$AY$404,0)),""))</f>
        <v/>
      </c>
      <c r="L153" s="24" t="str">
        <f t="array" ref="L153">IF($A153="","",IFERROR(INDEX('04_Property_Economics'!$AF$5:$AF$404,MATCH($A153,'04_Property_Economics'!$AY$5:$AY$404,0)),""))</f>
        <v/>
      </c>
      <c r="M153" s="24" t="str">
        <f t="array" ref="M153">IF($A153="","",IFERROR(INDEX('04_Property_Economics'!$U$5:$U$404,MATCH($A153,'04_Property_Economics'!$AY$5:$AY$404,0)),""))</f>
        <v/>
      </c>
      <c r="N153" s="24" t="str">
        <f t="array" ref="N153">IF($A153="","",IFERROR(INDEX('04_Property_Economics'!$W$5:$W$404,MATCH($A153,'04_Property_Economics'!$AY$5:$AY$404,0)),""))</f>
        <v/>
      </c>
      <c r="O153" s="24" t="str">
        <f t="shared" si="2"/>
        <v/>
      </c>
      <c r="P153" s="24" t="str">
        <f t="array" ref="P153">IF($A153="","",IFERROR(INDEX('04_Property_Economics'!$S$5:$S$404,MATCH($A153,'04_Property_Economics'!$AY$5:$AY$404,0)),""))</f>
        <v/>
      </c>
      <c r="Q153" s="24" t="str">
        <f t="array" ref="Q153">IF($A153="","",IFERROR(INDEX('04_Property_Economics'!$AQ$5:$AQ$404,MATCH($A153,'04_Property_Economics'!$AY$5:$AY$404,0)),""))</f>
        <v/>
      </c>
      <c r="R153" s="27" t="str">
        <f t="array" ref="R153">IF($A153="","",IFERROR(INDEX('04_Property_Economics'!$AR$5:$AR$404,MATCH($A153,'04_Property_Economics'!$AY$5:$AY$404,0)),""))</f>
        <v/>
      </c>
      <c r="S153" s="2" t="str">
        <f t="array" ref="S153">IF($A153="","",IFERROR(INDEX('04_Property_Economics'!$AS$5:$AS$404,MATCH($A153,'04_Property_Economics'!$AY$5:$AY$404,0)),""))</f>
        <v/>
      </c>
      <c r="T153" s="2" t="str">
        <f t="array" ref="T153">IF($A153="","",IFERROR(INDEX('04_Property_Economics'!$AZ$5:$AZ$404,MATCH($A153,'04_Property_Economics'!$AY$5:$AY$404,0)),""))</f>
        <v/>
      </c>
    </row>
    <row r="154" ht="15.75" customHeight="1">
      <c r="A154" s="2" t="str">
        <f t="shared" si="1"/>
        <v/>
      </c>
      <c r="B154" s="2" t="str">
        <f t="array" ref="B154">IF($A154="","",IFERROR(INDEX('04_Property_Economics'!$B$5:$B$404,MATCH($A154,'04_Property_Economics'!$AY$5:$AY$404,0)),""))</f>
        <v/>
      </c>
      <c r="C154" s="2" t="str">
        <f t="array" ref="C154">IF($A154="","",IFERROR(INDEX('04_Property_Economics'!$C$5:$C$404,MATCH($A154,'04_Property_Economics'!$AY$5:$AY$404,0)),""))</f>
        <v/>
      </c>
      <c r="D154" s="24" t="str">
        <f t="array" ref="D154">IF($A154="","",IFERROR(INDEX('04_Property_Economics'!$H$5:$H$404,MATCH($A154,'04_Property_Economics'!$AY$5:$AY$404,0)),""))</f>
        <v/>
      </c>
      <c r="E154" s="25" t="str">
        <f t="array" ref="E154">IF($A154="","",IFERROR(INDEX('04_Property_Economics'!$I$5:$I$404,MATCH($A154,'04_Property_Economics'!$AY$5:$AY$404,0)),""))</f>
        <v/>
      </c>
      <c r="F154" s="25" t="str">
        <f t="array" ref="F154">IF($A154="","",IFERROR(INDEX('04_Property_Economics'!$J$5:$J$404,MATCH($A154,'04_Property_Economics'!$AY$5:$AY$404,0)),""))</f>
        <v/>
      </c>
      <c r="G154" s="26" t="str">
        <f t="array" ref="G154">IF($A154="","",IFERROR(INDEX('04_Property_Economics'!$AC$5:$AC$404,MATCH($A154,'04_Property_Economics'!$AY$5:$AY$404,0)),""))</f>
        <v/>
      </c>
      <c r="H154" s="24" t="str">
        <f t="array" ref="H154">IF($A154="","",IFERROR(INDEX('04_Property_Economics'!$AD$5:$AD$404,MATCH($A154,'04_Property_Economics'!$AY$5:$AY$404,0)),""))</f>
        <v/>
      </c>
      <c r="I154" s="24" t="str">
        <f t="array" ref="I154">IF($A154="","",IFERROR(INDEX('04_Property_Economics'!$AH$5:$AH$404,MATCH($A154,'04_Property_Economics'!$AY$5:$AY$404,0)),""))</f>
        <v/>
      </c>
      <c r="J154" s="24" t="str">
        <f t="array" ref="J154">IF($A154="","",IFERROR(INDEX('04_Property_Economics'!$AI$5:$AI$404,MATCH($A154,'04_Property_Economics'!$AY$5:$AY$404,0)),""))</f>
        <v/>
      </c>
      <c r="K154" s="24" t="str">
        <f t="array" ref="K154">IF($A154="","",IFERROR(INDEX('04_Property_Economics'!$AJ$5:$AJ$404,MATCH($A154,'04_Property_Economics'!$AY$5:$AY$404,0)),""))</f>
        <v/>
      </c>
      <c r="L154" s="24" t="str">
        <f t="array" ref="L154">IF($A154="","",IFERROR(INDEX('04_Property_Economics'!$AF$5:$AF$404,MATCH($A154,'04_Property_Economics'!$AY$5:$AY$404,0)),""))</f>
        <v/>
      </c>
      <c r="M154" s="24" t="str">
        <f t="array" ref="M154">IF($A154="","",IFERROR(INDEX('04_Property_Economics'!$U$5:$U$404,MATCH($A154,'04_Property_Economics'!$AY$5:$AY$404,0)),""))</f>
        <v/>
      </c>
      <c r="N154" s="24" t="str">
        <f t="array" ref="N154">IF($A154="","",IFERROR(INDEX('04_Property_Economics'!$W$5:$W$404,MATCH($A154,'04_Property_Economics'!$AY$5:$AY$404,0)),""))</f>
        <v/>
      </c>
      <c r="O154" s="24" t="str">
        <f t="shared" si="2"/>
        <v/>
      </c>
      <c r="P154" s="24" t="str">
        <f t="array" ref="P154">IF($A154="","",IFERROR(INDEX('04_Property_Economics'!$S$5:$S$404,MATCH($A154,'04_Property_Economics'!$AY$5:$AY$404,0)),""))</f>
        <v/>
      </c>
      <c r="Q154" s="24" t="str">
        <f t="array" ref="Q154">IF($A154="","",IFERROR(INDEX('04_Property_Economics'!$AQ$5:$AQ$404,MATCH($A154,'04_Property_Economics'!$AY$5:$AY$404,0)),""))</f>
        <v/>
      </c>
      <c r="R154" s="27" t="str">
        <f t="array" ref="R154">IF($A154="","",IFERROR(INDEX('04_Property_Economics'!$AR$5:$AR$404,MATCH($A154,'04_Property_Economics'!$AY$5:$AY$404,0)),""))</f>
        <v/>
      </c>
      <c r="S154" s="2" t="str">
        <f t="array" ref="S154">IF($A154="","",IFERROR(INDEX('04_Property_Economics'!$AS$5:$AS$404,MATCH($A154,'04_Property_Economics'!$AY$5:$AY$404,0)),""))</f>
        <v/>
      </c>
      <c r="T154" s="2" t="str">
        <f t="array" ref="T154">IF($A154="","",IFERROR(INDEX('04_Property_Economics'!$AZ$5:$AZ$404,MATCH($A154,'04_Property_Economics'!$AY$5:$AY$404,0)),""))</f>
        <v/>
      </c>
    </row>
    <row r="155" ht="15.75" customHeight="1">
      <c r="A155" s="2" t="str">
        <f t="shared" si="1"/>
        <v/>
      </c>
      <c r="B155" s="2" t="str">
        <f t="array" ref="B155">IF($A155="","",IFERROR(INDEX('04_Property_Economics'!$B$5:$B$404,MATCH($A155,'04_Property_Economics'!$AY$5:$AY$404,0)),""))</f>
        <v/>
      </c>
      <c r="C155" s="2" t="str">
        <f t="array" ref="C155">IF($A155="","",IFERROR(INDEX('04_Property_Economics'!$C$5:$C$404,MATCH($A155,'04_Property_Economics'!$AY$5:$AY$404,0)),""))</f>
        <v/>
      </c>
      <c r="D155" s="24" t="str">
        <f t="array" ref="D155">IF($A155="","",IFERROR(INDEX('04_Property_Economics'!$H$5:$H$404,MATCH($A155,'04_Property_Economics'!$AY$5:$AY$404,0)),""))</f>
        <v/>
      </c>
      <c r="E155" s="25" t="str">
        <f t="array" ref="E155">IF($A155="","",IFERROR(INDEX('04_Property_Economics'!$I$5:$I$404,MATCH($A155,'04_Property_Economics'!$AY$5:$AY$404,0)),""))</f>
        <v/>
      </c>
      <c r="F155" s="25" t="str">
        <f t="array" ref="F155">IF($A155="","",IFERROR(INDEX('04_Property_Economics'!$J$5:$J$404,MATCH($A155,'04_Property_Economics'!$AY$5:$AY$404,0)),""))</f>
        <v/>
      </c>
      <c r="G155" s="26" t="str">
        <f t="array" ref="G155">IF($A155="","",IFERROR(INDEX('04_Property_Economics'!$AC$5:$AC$404,MATCH($A155,'04_Property_Economics'!$AY$5:$AY$404,0)),""))</f>
        <v/>
      </c>
      <c r="H155" s="24" t="str">
        <f t="array" ref="H155">IF($A155="","",IFERROR(INDEX('04_Property_Economics'!$AD$5:$AD$404,MATCH($A155,'04_Property_Economics'!$AY$5:$AY$404,0)),""))</f>
        <v/>
      </c>
      <c r="I155" s="24" t="str">
        <f t="array" ref="I155">IF($A155="","",IFERROR(INDEX('04_Property_Economics'!$AH$5:$AH$404,MATCH($A155,'04_Property_Economics'!$AY$5:$AY$404,0)),""))</f>
        <v/>
      </c>
      <c r="J155" s="24" t="str">
        <f t="array" ref="J155">IF($A155="","",IFERROR(INDEX('04_Property_Economics'!$AI$5:$AI$404,MATCH($A155,'04_Property_Economics'!$AY$5:$AY$404,0)),""))</f>
        <v/>
      </c>
      <c r="K155" s="24" t="str">
        <f t="array" ref="K155">IF($A155="","",IFERROR(INDEX('04_Property_Economics'!$AJ$5:$AJ$404,MATCH($A155,'04_Property_Economics'!$AY$5:$AY$404,0)),""))</f>
        <v/>
      </c>
      <c r="L155" s="24" t="str">
        <f t="array" ref="L155">IF($A155="","",IFERROR(INDEX('04_Property_Economics'!$AF$5:$AF$404,MATCH($A155,'04_Property_Economics'!$AY$5:$AY$404,0)),""))</f>
        <v/>
      </c>
      <c r="M155" s="24" t="str">
        <f t="array" ref="M155">IF($A155="","",IFERROR(INDEX('04_Property_Economics'!$U$5:$U$404,MATCH($A155,'04_Property_Economics'!$AY$5:$AY$404,0)),""))</f>
        <v/>
      </c>
      <c r="N155" s="24" t="str">
        <f t="array" ref="N155">IF($A155="","",IFERROR(INDEX('04_Property_Economics'!$W$5:$W$404,MATCH($A155,'04_Property_Economics'!$AY$5:$AY$404,0)),""))</f>
        <v/>
      </c>
      <c r="O155" s="24" t="str">
        <f t="shared" si="2"/>
        <v/>
      </c>
      <c r="P155" s="24" t="str">
        <f t="array" ref="P155">IF($A155="","",IFERROR(INDEX('04_Property_Economics'!$S$5:$S$404,MATCH($A155,'04_Property_Economics'!$AY$5:$AY$404,0)),""))</f>
        <v/>
      </c>
      <c r="Q155" s="24" t="str">
        <f t="array" ref="Q155">IF($A155="","",IFERROR(INDEX('04_Property_Economics'!$AQ$5:$AQ$404,MATCH($A155,'04_Property_Economics'!$AY$5:$AY$404,0)),""))</f>
        <v/>
      </c>
      <c r="R155" s="27" t="str">
        <f t="array" ref="R155">IF($A155="","",IFERROR(INDEX('04_Property_Economics'!$AR$5:$AR$404,MATCH($A155,'04_Property_Economics'!$AY$5:$AY$404,0)),""))</f>
        <v/>
      </c>
      <c r="S155" s="2" t="str">
        <f t="array" ref="S155">IF($A155="","",IFERROR(INDEX('04_Property_Economics'!$AS$5:$AS$404,MATCH($A155,'04_Property_Economics'!$AY$5:$AY$404,0)),""))</f>
        <v/>
      </c>
      <c r="T155" s="2" t="str">
        <f t="array" ref="T155">IF($A155="","",IFERROR(INDEX('04_Property_Economics'!$AZ$5:$AZ$404,MATCH($A155,'04_Property_Economics'!$AY$5:$AY$404,0)),""))</f>
        <v/>
      </c>
    </row>
    <row r="156" ht="15.75" customHeight="1">
      <c r="A156" s="2" t="str">
        <f t="shared" si="1"/>
        <v/>
      </c>
      <c r="B156" s="2" t="str">
        <f t="array" ref="B156">IF($A156="","",IFERROR(INDEX('04_Property_Economics'!$B$5:$B$404,MATCH($A156,'04_Property_Economics'!$AY$5:$AY$404,0)),""))</f>
        <v/>
      </c>
      <c r="C156" s="2" t="str">
        <f t="array" ref="C156">IF($A156="","",IFERROR(INDEX('04_Property_Economics'!$C$5:$C$404,MATCH($A156,'04_Property_Economics'!$AY$5:$AY$404,0)),""))</f>
        <v/>
      </c>
      <c r="D156" s="24" t="str">
        <f t="array" ref="D156">IF($A156="","",IFERROR(INDEX('04_Property_Economics'!$H$5:$H$404,MATCH($A156,'04_Property_Economics'!$AY$5:$AY$404,0)),""))</f>
        <v/>
      </c>
      <c r="E156" s="25" t="str">
        <f t="array" ref="E156">IF($A156="","",IFERROR(INDEX('04_Property_Economics'!$I$5:$I$404,MATCH($A156,'04_Property_Economics'!$AY$5:$AY$404,0)),""))</f>
        <v/>
      </c>
      <c r="F156" s="25" t="str">
        <f t="array" ref="F156">IF($A156="","",IFERROR(INDEX('04_Property_Economics'!$J$5:$J$404,MATCH($A156,'04_Property_Economics'!$AY$5:$AY$404,0)),""))</f>
        <v/>
      </c>
      <c r="G156" s="26" t="str">
        <f t="array" ref="G156">IF($A156="","",IFERROR(INDEX('04_Property_Economics'!$AC$5:$AC$404,MATCH($A156,'04_Property_Economics'!$AY$5:$AY$404,0)),""))</f>
        <v/>
      </c>
      <c r="H156" s="24" t="str">
        <f t="array" ref="H156">IF($A156="","",IFERROR(INDEX('04_Property_Economics'!$AD$5:$AD$404,MATCH($A156,'04_Property_Economics'!$AY$5:$AY$404,0)),""))</f>
        <v/>
      </c>
      <c r="I156" s="24" t="str">
        <f t="array" ref="I156">IF($A156="","",IFERROR(INDEX('04_Property_Economics'!$AH$5:$AH$404,MATCH($A156,'04_Property_Economics'!$AY$5:$AY$404,0)),""))</f>
        <v/>
      </c>
      <c r="J156" s="24" t="str">
        <f t="array" ref="J156">IF($A156="","",IFERROR(INDEX('04_Property_Economics'!$AI$5:$AI$404,MATCH($A156,'04_Property_Economics'!$AY$5:$AY$404,0)),""))</f>
        <v/>
      </c>
      <c r="K156" s="24" t="str">
        <f t="array" ref="K156">IF($A156="","",IFERROR(INDEX('04_Property_Economics'!$AJ$5:$AJ$404,MATCH($A156,'04_Property_Economics'!$AY$5:$AY$404,0)),""))</f>
        <v/>
      </c>
      <c r="L156" s="24" t="str">
        <f t="array" ref="L156">IF($A156="","",IFERROR(INDEX('04_Property_Economics'!$AF$5:$AF$404,MATCH($A156,'04_Property_Economics'!$AY$5:$AY$404,0)),""))</f>
        <v/>
      </c>
      <c r="M156" s="24" t="str">
        <f t="array" ref="M156">IF($A156="","",IFERROR(INDEX('04_Property_Economics'!$U$5:$U$404,MATCH($A156,'04_Property_Economics'!$AY$5:$AY$404,0)),""))</f>
        <v/>
      </c>
      <c r="N156" s="24" t="str">
        <f t="array" ref="N156">IF($A156="","",IFERROR(INDEX('04_Property_Economics'!$W$5:$W$404,MATCH($A156,'04_Property_Economics'!$AY$5:$AY$404,0)),""))</f>
        <v/>
      </c>
      <c r="O156" s="24" t="str">
        <f t="shared" si="2"/>
        <v/>
      </c>
      <c r="P156" s="24" t="str">
        <f t="array" ref="P156">IF($A156="","",IFERROR(INDEX('04_Property_Economics'!$S$5:$S$404,MATCH($A156,'04_Property_Economics'!$AY$5:$AY$404,0)),""))</f>
        <v/>
      </c>
      <c r="Q156" s="24" t="str">
        <f t="array" ref="Q156">IF($A156="","",IFERROR(INDEX('04_Property_Economics'!$AQ$5:$AQ$404,MATCH($A156,'04_Property_Economics'!$AY$5:$AY$404,0)),""))</f>
        <v/>
      </c>
      <c r="R156" s="27" t="str">
        <f t="array" ref="R156">IF($A156="","",IFERROR(INDEX('04_Property_Economics'!$AR$5:$AR$404,MATCH($A156,'04_Property_Economics'!$AY$5:$AY$404,0)),""))</f>
        <v/>
      </c>
      <c r="S156" s="2" t="str">
        <f t="array" ref="S156">IF($A156="","",IFERROR(INDEX('04_Property_Economics'!$AS$5:$AS$404,MATCH($A156,'04_Property_Economics'!$AY$5:$AY$404,0)),""))</f>
        <v/>
      </c>
      <c r="T156" s="2" t="str">
        <f t="array" ref="T156">IF($A156="","",IFERROR(INDEX('04_Property_Economics'!$AZ$5:$AZ$404,MATCH($A156,'04_Property_Economics'!$AY$5:$AY$404,0)),""))</f>
        <v/>
      </c>
    </row>
    <row r="157" ht="15.75" customHeight="1">
      <c r="A157" s="2" t="str">
        <f t="shared" si="1"/>
        <v/>
      </c>
      <c r="B157" s="2" t="str">
        <f t="array" ref="B157">IF($A157="","",IFERROR(INDEX('04_Property_Economics'!$B$5:$B$404,MATCH($A157,'04_Property_Economics'!$AY$5:$AY$404,0)),""))</f>
        <v/>
      </c>
      <c r="C157" s="2" t="str">
        <f t="array" ref="C157">IF($A157="","",IFERROR(INDEX('04_Property_Economics'!$C$5:$C$404,MATCH($A157,'04_Property_Economics'!$AY$5:$AY$404,0)),""))</f>
        <v/>
      </c>
      <c r="D157" s="24" t="str">
        <f t="array" ref="D157">IF($A157="","",IFERROR(INDEX('04_Property_Economics'!$H$5:$H$404,MATCH($A157,'04_Property_Economics'!$AY$5:$AY$404,0)),""))</f>
        <v/>
      </c>
      <c r="E157" s="25" t="str">
        <f t="array" ref="E157">IF($A157="","",IFERROR(INDEX('04_Property_Economics'!$I$5:$I$404,MATCH($A157,'04_Property_Economics'!$AY$5:$AY$404,0)),""))</f>
        <v/>
      </c>
      <c r="F157" s="25" t="str">
        <f t="array" ref="F157">IF($A157="","",IFERROR(INDEX('04_Property_Economics'!$J$5:$J$404,MATCH($A157,'04_Property_Economics'!$AY$5:$AY$404,0)),""))</f>
        <v/>
      </c>
      <c r="G157" s="26" t="str">
        <f t="array" ref="G157">IF($A157="","",IFERROR(INDEX('04_Property_Economics'!$AC$5:$AC$404,MATCH($A157,'04_Property_Economics'!$AY$5:$AY$404,0)),""))</f>
        <v/>
      </c>
      <c r="H157" s="24" t="str">
        <f t="array" ref="H157">IF($A157="","",IFERROR(INDEX('04_Property_Economics'!$AD$5:$AD$404,MATCH($A157,'04_Property_Economics'!$AY$5:$AY$404,0)),""))</f>
        <v/>
      </c>
      <c r="I157" s="24" t="str">
        <f t="array" ref="I157">IF($A157="","",IFERROR(INDEX('04_Property_Economics'!$AH$5:$AH$404,MATCH($A157,'04_Property_Economics'!$AY$5:$AY$404,0)),""))</f>
        <v/>
      </c>
      <c r="J157" s="24" t="str">
        <f t="array" ref="J157">IF($A157="","",IFERROR(INDEX('04_Property_Economics'!$AI$5:$AI$404,MATCH($A157,'04_Property_Economics'!$AY$5:$AY$404,0)),""))</f>
        <v/>
      </c>
      <c r="K157" s="24" t="str">
        <f t="array" ref="K157">IF($A157="","",IFERROR(INDEX('04_Property_Economics'!$AJ$5:$AJ$404,MATCH($A157,'04_Property_Economics'!$AY$5:$AY$404,0)),""))</f>
        <v/>
      </c>
      <c r="L157" s="24" t="str">
        <f t="array" ref="L157">IF($A157="","",IFERROR(INDEX('04_Property_Economics'!$AF$5:$AF$404,MATCH($A157,'04_Property_Economics'!$AY$5:$AY$404,0)),""))</f>
        <v/>
      </c>
      <c r="M157" s="24" t="str">
        <f t="array" ref="M157">IF($A157="","",IFERROR(INDEX('04_Property_Economics'!$U$5:$U$404,MATCH($A157,'04_Property_Economics'!$AY$5:$AY$404,0)),""))</f>
        <v/>
      </c>
      <c r="N157" s="24" t="str">
        <f t="array" ref="N157">IF($A157="","",IFERROR(INDEX('04_Property_Economics'!$W$5:$W$404,MATCH($A157,'04_Property_Economics'!$AY$5:$AY$404,0)),""))</f>
        <v/>
      </c>
      <c r="O157" s="24" t="str">
        <f t="shared" si="2"/>
        <v/>
      </c>
      <c r="P157" s="24" t="str">
        <f t="array" ref="P157">IF($A157="","",IFERROR(INDEX('04_Property_Economics'!$S$5:$S$404,MATCH($A157,'04_Property_Economics'!$AY$5:$AY$404,0)),""))</f>
        <v/>
      </c>
      <c r="Q157" s="24" t="str">
        <f t="array" ref="Q157">IF($A157="","",IFERROR(INDEX('04_Property_Economics'!$AQ$5:$AQ$404,MATCH($A157,'04_Property_Economics'!$AY$5:$AY$404,0)),""))</f>
        <v/>
      </c>
      <c r="R157" s="27" t="str">
        <f t="array" ref="R157">IF($A157="","",IFERROR(INDEX('04_Property_Economics'!$AR$5:$AR$404,MATCH($A157,'04_Property_Economics'!$AY$5:$AY$404,0)),""))</f>
        <v/>
      </c>
      <c r="S157" s="2" t="str">
        <f t="array" ref="S157">IF($A157="","",IFERROR(INDEX('04_Property_Economics'!$AS$5:$AS$404,MATCH($A157,'04_Property_Economics'!$AY$5:$AY$404,0)),""))</f>
        <v/>
      </c>
      <c r="T157" s="2" t="str">
        <f t="array" ref="T157">IF($A157="","",IFERROR(INDEX('04_Property_Economics'!$AZ$5:$AZ$404,MATCH($A157,'04_Property_Economics'!$AY$5:$AY$404,0)),""))</f>
        <v/>
      </c>
    </row>
    <row r="158" ht="15.75" customHeight="1">
      <c r="A158" s="2" t="str">
        <f t="shared" si="1"/>
        <v/>
      </c>
      <c r="B158" s="2" t="str">
        <f t="array" ref="B158">IF($A158="","",IFERROR(INDEX('04_Property_Economics'!$B$5:$B$404,MATCH($A158,'04_Property_Economics'!$AY$5:$AY$404,0)),""))</f>
        <v/>
      </c>
      <c r="C158" s="2" t="str">
        <f t="array" ref="C158">IF($A158="","",IFERROR(INDEX('04_Property_Economics'!$C$5:$C$404,MATCH($A158,'04_Property_Economics'!$AY$5:$AY$404,0)),""))</f>
        <v/>
      </c>
      <c r="D158" s="24" t="str">
        <f t="array" ref="D158">IF($A158="","",IFERROR(INDEX('04_Property_Economics'!$H$5:$H$404,MATCH($A158,'04_Property_Economics'!$AY$5:$AY$404,0)),""))</f>
        <v/>
      </c>
      <c r="E158" s="25" t="str">
        <f t="array" ref="E158">IF($A158="","",IFERROR(INDEX('04_Property_Economics'!$I$5:$I$404,MATCH($A158,'04_Property_Economics'!$AY$5:$AY$404,0)),""))</f>
        <v/>
      </c>
      <c r="F158" s="25" t="str">
        <f t="array" ref="F158">IF($A158="","",IFERROR(INDEX('04_Property_Economics'!$J$5:$J$404,MATCH($A158,'04_Property_Economics'!$AY$5:$AY$404,0)),""))</f>
        <v/>
      </c>
      <c r="G158" s="26" t="str">
        <f t="array" ref="G158">IF($A158="","",IFERROR(INDEX('04_Property_Economics'!$AC$5:$AC$404,MATCH($A158,'04_Property_Economics'!$AY$5:$AY$404,0)),""))</f>
        <v/>
      </c>
      <c r="H158" s="24" t="str">
        <f t="array" ref="H158">IF($A158="","",IFERROR(INDEX('04_Property_Economics'!$AD$5:$AD$404,MATCH($A158,'04_Property_Economics'!$AY$5:$AY$404,0)),""))</f>
        <v/>
      </c>
      <c r="I158" s="24" t="str">
        <f t="array" ref="I158">IF($A158="","",IFERROR(INDEX('04_Property_Economics'!$AH$5:$AH$404,MATCH($A158,'04_Property_Economics'!$AY$5:$AY$404,0)),""))</f>
        <v/>
      </c>
      <c r="J158" s="24" t="str">
        <f t="array" ref="J158">IF($A158="","",IFERROR(INDEX('04_Property_Economics'!$AI$5:$AI$404,MATCH($A158,'04_Property_Economics'!$AY$5:$AY$404,0)),""))</f>
        <v/>
      </c>
      <c r="K158" s="24" t="str">
        <f t="array" ref="K158">IF($A158="","",IFERROR(INDEX('04_Property_Economics'!$AJ$5:$AJ$404,MATCH($A158,'04_Property_Economics'!$AY$5:$AY$404,0)),""))</f>
        <v/>
      </c>
      <c r="L158" s="24" t="str">
        <f t="array" ref="L158">IF($A158="","",IFERROR(INDEX('04_Property_Economics'!$AF$5:$AF$404,MATCH($A158,'04_Property_Economics'!$AY$5:$AY$404,0)),""))</f>
        <v/>
      </c>
      <c r="M158" s="24" t="str">
        <f t="array" ref="M158">IF($A158="","",IFERROR(INDEX('04_Property_Economics'!$U$5:$U$404,MATCH($A158,'04_Property_Economics'!$AY$5:$AY$404,0)),""))</f>
        <v/>
      </c>
      <c r="N158" s="24" t="str">
        <f t="array" ref="N158">IF($A158="","",IFERROR(INDEX('04_Property_Economics'!$W$5:$W$404,MATCH($A158,'04_Property_Economics'!$AY$5:$AY$404,0)),""))</f>
        <v/>
      </c>
      <c r="O158" s="24" t="str">
        <f t="shared" si="2"/>
        <v/>
      </c>
      <c r="P158" s="24" t="str">
        <f t="array" ref="P158">IF($A158="","",IFERROR(INDEX('04_Property_Economics'!$S$5:$S$404,MATCH($A158,'04_Property_Economics'!$AY$5:$AY$404,0)),""))</f>
        <v/>
      </c>
      <c r="Q158" s="24" t="str">
        <f t="array" ref="Q158">IF($A158="","",IFERROR(INDEX('04_Property_Economics'!$AQ$5:$AQ$404,MATCH($A158,'04_Property_Economics'!$AY$5:$AY$404,0)),""))</f>
        <v/>
      </c>
      <c r="R158" s="27" t="str">
        <f t="array" ref="R158">IF($A158="","",IFERROR(INDEX('04_Property_Economics'!$AR$5:$AR$404,MATCH($A158,'04_Property_Economics'!$AY$5:$AY$404,0)),""))</f>
        <v/>
      </c>
      <c r="S158" s="2" t="str">
        <f t="array" ref="S158">IF($A158="","",IFERROR(INDEX('04_Property_Economics'!$AS$5:$AS$404,MATCH($A158,'04_Property_Economics'!$AY$5:$AY$404,0)),""))</f>
        <v/>
      </c>
      <c r="T158" s="2" t="str">
        <f t="array" ref="T158">IF($A158="","",IFERROR(INDEX('04_Property_Economics'!$AZ$5:$AZ$404,MATCH($A158,'04_Property_Economics'!$AY$5:$AY$404,0)),""))</f>
        <v/>
      </c>
    </row>
    <row r="159" ht="15.75" customHeight="1">
      <c r="A159" s="2" t="str">
        <f t="shared" si="1"/>
        <v/>
      </c>
      <c r="B159" s="2" t="str">
        <f t="array" ref="B159">IF($A159="","",IFERROR(INDEX('04_Property_Economics'!$B$5:$B$404,MATCH($A159,'04_Property_Economics'!$AY$5:$AY$404,0)),""))</f>
        <v/>
      </c>
      <c r="C159" s="2" t="str">
        <f t="array" ref="C159">IF($A159="","",IFERROR(INDEX('04_Property_Economics'!$C$5:$C$404,MATCH($A159,'04_Property_Economics'!$AY$5:$AY$404,0)),""))</f>
        <v/>
      </c>
      <c r="D159" s="24" t="str">
        <f t="array" ref="D159">IF($A159="","",IFERROR(INDEX('04_Property_Economics'!$H$5:$H$404,MATCH($A159,'04_Property_Economics'!$AY$5:$AY$404,0)),""))</f>
        <v/>
      </c>
      <c r="E159" s="25" t="str">
        <f t="array" ref="E159">IF($A159="","",IFERROR(INDEX('04_Property_Economics'!$I$5:$I$404,MATCH($A159,'04_Property_Economics'!$AY$5:$AY$404,0)),""))</f>
        <v/>
      </c>
      <c r="F159" s="25" t="str">
        <f t="array" ref="F159">IF($A159="","",IFERROR(INDEX('04_Property_Economics'!$J$5:$J$404,MATCH($A159,'04_Property_Economics'!$AY$5:$AY$404,0)),""))</f>
        <v/>
      </c>
      <c r="G159" s="26" t="str">
        <f t="array" ref="G159">IF($A159="","",IFERROR(INDEX('04_Property_Economics'!$AC$5:$AC$404,MATCH($A159,'04_Property_Economics'!$AY$5:$AY$404,0)),""))</f>
        <v/>
      </c>
      <c r="H159" s="24" t="str">
        <f t="array" ref="H159">IF($A159="","",IFERROR(INDEX('04_Property_Economics'!$AD$5:$AD$404,MATCH($A159,'04_Property_Economics'!$AY$5:$AY$404,0)),""))</f>
        <v/>
      </c>
      <c r="I159" s="24" t="str">
        <f t="array" ref="I159">IF($A159="","",IFERROR(INDEX('04_Property_Economics'!$AH$5:$AH$404,MATCH($A159,'04_Property_Economics'!$AY$5:$AY$404,0)),""))</f>
        <v/>
      </c>
      <c r="J159" s="24" t="str">
        <f t="array" ref="J159">IF($A159="","",IFERROR(INDEX('04_Property_Economics'!$AI$5:$AI$404,MATCH($A159,'04_Property_Economics'!$AY$5:$AY$404,0)),""))</f>
        <v/>
      </c>
      <c r="K159" s="24" t="str">
        <f t="array" ref="K159">IF($A159="","",IFERROR(INDEX('04_Property_Economics'!$AJ$5:$AJ$404,MATCH($A159,'04_Property_Economics'!$AY$5:$AY$404,0)),""))</f>
        <v/>
      </c>
      <c r="L159" s="24" t="str">
        <f t="array" ref="L159">IF($A159="","",IFERROR(INDEX('04_Property_Economics'!$AF$5:$AF$404,MATCH($A159,'04_Property_Economics'!$AY$5:$AY$404,0)),""))</f>
        <v/>
      </c>
      <c r="M159" s="24" t="str">
        <f t="array" ref="M159">IF($A159="","",IFERROR(INDEX('04_Property_Economics'!$U$5:$U$404,MATCH($A159,'04_Property_Economics'!$AY$5:$AY$404,0)),""))</f>
        <v/>
      </c>
      <c r="N159" s="24" t="str">
        <f t="array" ref="N159">IF($A159="","",IFERROR(INDEX('04_Property_Economics'!$W$5:$W$404,MATCH($A159,'04_Property_Economics'!$AY$5:$AY$404,0)),""))</f>
        <v/>
      </c>
      <c r="O159" s="24" t="str">
        <f t="shared" si="2"/>
        <v/>
      </c>
      <c r="P159" s="24" t="str">
        <f t="array" ref="P159">IF($A159="","",IFERROR(INDEX('04_Property_Economics'!$S$5:$S$404,MATCH($A159,'04_Property_Economics'!$AY$5:$AY$404,0)),""))</f>
        <v/>
      </c>
      <c r="Q159" s="24" t="str">
        <f t="array" ref="Q159">IF($A159="","",IFERROR(INDEX('04_Property_Economics'!$AQ$5:$AQ$404,MATCH($A159,'04_Property_Economics'!$AY$5:$AY$404,0)),""))</f>
        <v/>
      </c>
      <c r="R159" s="27" t="str">
        <f t="array" ref="R159">IF($A159="","",IFERROR(INDEX('04_Property_Economics'!$AR$5:$AR$404,MATCH($A159,'04_Property_Economics'!$AY$5:$AY$404,0)),""))</f>
        <v/>
      </c>
      <c r="S159" s="2" t="str">
        <f t="array" ref="S159">IF($A159="","",IFERROR(INDEX('04_Property_Economics'!$AS$5:$AS$404,MATCH($A159,'04_Property_Economics'!$AY$5:$AY$404,0)),""))</f>
        <v/>
      </c>
      <c r="T159" s="2" t="str">
        <f t="array" ref="T159">IF($A159="","",IFERROR(INDEX('04_Property_Economics'!$AZ$5:$AZ$404,MATCH($A159,'04_Property_Economics'!$AY$5:$AY$404,0)),""))</f>
        <v/>
      </c>
    </row>
    <row r="160" ht="15.75" customHeight="1">
      <c r="A160" s="2" t="str">
        <f t="shared" si="1"/>
        <v/>
      </c>
      <c r="B160" s="2" t="str">
        <f t="array" ref="B160">IF($A160="","",IFERROR(INDEX('04_Property_Economics'!$B$5:$B$404,MATCH($A160,'04_Property_Economics'!$AY$5:$AY$404,0)),""))</f>
        <v/>
      </c>
      <c r="C160" s="2" t="str">
        <f t="array" ref="C160">IF($A160="","",IFERROR(INDEX('04_Property_Economics'!$C$5:$C$404,MATCH($A160,'04_Property_Economics'!$AY$5:$AY$404,0)),""))</f>
        <v/>
      </c>
      <c r="D160" s="24" t="str">
        <f t="array" ref="D160">IF($A160="","",IFERROR(INDEX('04_Property_Economics'!$H$5:$H$404,MATCH($A160,'04_Property_Economics'!$AY$5:$AY$404,0)),""))</f>
        <v/>
      </c>
      <c r="E160" s="25" t="str">
        <f t="array" ref="E160">IF($A160="","",IFERROR(INDEX('04_Property_Economics'!$I$5:$I$404,MATCH($A160,'04_Property_Economics'!$AY$5:$AY$404,0)),""))</f>
        <v/>
      </c>
      <c r="F160" s="25" t="str">
        <f t="array" ref="F160">IF($A160="","",IFERROR(INDEX('04_Property_Economics'!$J$5:$J$404,MATCH($A160,'04_Property_Economics'!$AY$5:$AY$404,0)),""))</f>
        <v/>
      </c>
      <c r="G160" s="26" t="str">
        <f t="array" ref="G160">IF($A160="","",IFERROR(INDEX('04_Property_Economics'!$AC$5:$AC$404,MATCH($A160,'04_Property_Economics'!$AY$5:$AY$404,0)),""))</f>
        <v/>
      </c>
      <c r="H160" s="24" t="str">
        <f t="array" ref="H160">IF($A160="","",IFERROR(INDEX('04_Property_Economics'!$AD$5:$AD$404,MATCH($A160,'04_Property_Economics'!$AY$5:$AY$404,0)),""))</f>
        <v/>
      </c>
      <c r="I160" s="24" t="str">
        <f t="array" ref="I160">IF($A160="","",IFERROR(INDEX('04_Property_Economics'!$AH$5:$AH$404,MATCH($A160,'04_Property_Economics'!$AY$5:$AY$404,0)),""))</f>
        <v/>
      </c>
      <c r="J160" s="24" t="str">
        <f t="array" ref="J160">IF($A160="","",IFERROR(INDEX('04_Property_Economics'!$AI$5:$AI$404,MATCH($A160,'04_Property_Economics'!$AY$5:$AY$404,0)),""))</f>
        <v/>
      </c>
      <c r="K160" s="24" t="str">
        <f t="array" ref="K160">IF($A160="","",IFERROR(INDEX('04_Property_Economics'!$AJ$5:$AJ$404,MATCH($A160,'04_Property_Economics'!$AY$5:$AY$404,0)),""))</f>
        <v/>
      </c>
      <c r="L160" s="24" t="str">
        <f t="array" ref="L160">IF($A160="","",IFERROR(INDEX('04_Property_Economics'!$AF$5:$AF$404,MATCH($A160,'04_Property_Economics'!$AY$5:$AY$404,0)),""))</f>
        <v/>
      </c>
      <c r="M160" s="24" t="str">
        <f t="array" ref="M160">IF($A160="","",IFERROR(INDEX('04_Property_Economics'!$U$5:$U$404,MATCH($A160,'04_Property_Economics'!$AY$5:$AY$404,0)),""))</f>
        <v/>
      </c>
      <c r="N160" s="24" t="str">
        <f t="array" ref="N160">IF($A160="","",IFERROR(INDEX('04_Property_Economics'!$W$5:$W$404,MATCH($A160,'04_Property_Economics'!$AY$5:$AY$404,0)),""))</f>
        <v/>
      </c>
      <c r="O160" s="24" t="str">
        <f t="shared" si="2"/>
        <v/>
      </c>
      <c r="P160" s="24" t="str">
        <f t="array" ref="P160">IF($A160="","",IFERROR(INDEX('04_Property_Economics'!$S$5:$S$404,MATCH($A160,'04_Property_Economics'!$AY$5:$AY$404,0)),""))</f>
        <v/>
      </c>
      <c r="Q160" s="24" t="str">
        <f t="array" ref="Q160">IF($A160="","",IFERROR(INDEX('04_Property_Economics'!$AQ$5:$AQ$404,MATCH($A160,'04_Property_Economics'!$AY$5:$AY$404,0)),""))</f>
        <v/>
      </c>
      <c r="R160" s="27" t="str">
        <f t="array" ref="R160">IF($A160="","",IFERROR(INDEX('04_Property_Economics'!$AR$5:$AR$404,MATCH($A160,'04_Property_Economics'!$AY$5:$AY$404,0)),""))</f>
        <v/>
      </c>
      <c r="S160" s="2" t="str">
        <f t="array" ref="S160">IF($A160="","",IFERROR(INDEX('04_Property_Economics'!$AS$5:$AS$404,MATCH($A160,'04_Property_Economics'!$AY$5:$AY$404,0)),""))</f>
        <v/>
      </c>
      <c r="T160" s="2" t="str">
        <f t="array" ref="T160">IF($A160="","",IFERROR(INDEX('04_Property_Economics'!$AZ$5:$AZ$404,MATCH($A160,'04_Property_Economics'!$AY$5:$AY$404,0)),""))</f>
        <v/>
      </c>
    </row>
    <row r="161" ht="15.75" customHeight="1">
      <c r="A161" s="2" t="str">
        <f t="shared" si="1"/>
        <v/>
      </c>
      <c r="B161" s="2" t="str">
        <f t="array" ref="B161">IF($A161="","",IFERROR(INDEX('04_Property_Economics'!$B$5:$B$404,MATCH($A161,'04_Property_Economics'!$AY$5:$AY$404,0)),""))</f>
        <v/>
      </c>
      <c r="C161" s="2" t="str">
        <f t="array" ref="C161">IF($A161="","",IFERROR(INDEX('04_Property_Economics'!$C$5:$C$404,MATCH($A161,'04_Property_Economics'!$AY$5:$AY$404,0)),""))</f>
        <v/>
      </c>
      <c r="D161" s="24" t="str">
        <f t="array" ref="D161">IF($A161="","",IFERROR(INDEX('04_Property_Economics'!$H$5:$H$404,MATCH($A161,'04_Property_Economics'!$AY$5:$AY$404,0)),""))</f>
        <v/>
      </c>
      <c r="E161" s="25" t="str">
        <f t="array" ref="E161">IF($A161="","",IFERROR(INDEX('04_Property_Economics'!$I$5:$I$404,MATCH($A161,'04_Property_Economics'!$AY$5:$AY$404,0)),""))</f>
        <v/>
      </c>
      <c r="F161" s="25" t="str">
        <f t="array" ref="F161">IF($A161="","",IFERROR(INDEX('04_Property_Economics'!$J$5:$J$404,MATCH($A161,'04_Property_Economics'!$AY$5:$AY$404,0)),""))</f>
        <v/>
      </c>
      <c r="G161" s="26" t="str">
        <f t="array" ref="G161">IF($A161="","",IFERROR(INDEX('04_Property_Economics'!$AC$5:$AC$404,MATCH($A161,'04_Property_Economics'!$AY$5:$AY$404,0)),""))</f>
        <v/>
      </c>
      <c r="H161" s="24" t="str">
        <f t="array" ref="H161">IF($A161="","",IFERROR(INDEX('04_Property_Economics'!$AD$5:$AD$404,MATCH($A161,'04_Property_Economics'!$AY$5:$AY$404,0)),""))</f>
        <v/>
      </c>
      <c r="I161" s="24" t="str">
        <f t="array" ref="I161">IF($A161="","",IFERROR(INDEX('04_Property_Economics'!$AH$5:$AH$404,MATCH($A161,'04_Property_Economics'!$AY$5:$AY$404,0)),""))</f>
        <v/>
      </c>
      <c r="J161" s="24" t="str">
        <f t="array" ref="J161">IF($A161="","",IFERROR(INDEX('04_Property_Economics'!$AI$5:$AI$404,MATCH($A161,'04_Property_Economics'!$AY$5:$AY$404,0)),""))</f>
        <v/>
      </c>
      <c r="K161" s="24" t="str">
        <f t="array" ref="K161">IF($A161="","",IFERROR(INDEX('04_Property_Economics'!$AJ$5:$AJ$404,MATCH($A161,'04_Property_Economics'!$AY$5:$AY$404,0)),""))</f>
        <v/>
      </c>
      <c r="L161" s="24" t="str">
        <f t="array" ref="L161">IF($A161="","",IFERROR(INDEX('04_Property_Economics'!$AF$5:$AF$404,MATCH($A161,'04_Property_Economics'!$AY$5:$AY$404,0)),""))</f>
        <v/>
      </c>
      <c r="M161" s="24" t="str">
        <f t="array" ref="M161">IF($A161="","",IFERROR(INDEX('04_Property_Economics'!$U$5:$U$404,MATCH($A161,'04_Property_Economics'!$AY$5:$AY$404,0)),""))</f>
        <v/>
      </c>
      <c r="N161" s="24" t="str">
        <f t="array" ref="N161">IF($A161="","",IFERROR(INDEX('04_Property_Economics'!$W$5:$W$404,MATCH($A161,'04_Property_Economics'!$AY$5:$AY$404,0)),""))</f>
        <v/>
      </c>
      <c r="O161" s="24" t="str">
        <f t="shared" si="2"/>
        <v/>
      </c>
      <c r="P161" s="24" t="str">
        <f t="array" ref="P161">IF($A161="","",IFERROR(INDEX('04_Property_Economics'!$S$5:$S$404,MATCH($A161,'04_Property_Economics'!$AY$5:$AY$404,0)),""))</f>
        <v/>
      </c>
      <c r="Q161" s="24" t="str">
        <f t="array" ref="Q161">IF($A161="","",IFERROR(INDEX('04_Property_Economics'!$AQ$5:$AQ$404,MATCH($A161,'04_Property_Economics'!$AY$5:$AY$404,0)),""))</f>
        <v/>
      </c>
      <c r="R161" s="27" t="str">
        <f t="array" ref="R161">IF($A161="","",IFERROR(INDEX('04_Property_Economics'!$AR$5:$AR$404,MATCH($A161,'04_Property_Economics'!$AY$5:$AY$404,0)),""))</f>
        <v/>
      </c>
      <c r="S161" s="2" t="str">
        <f t="array" ref="S161">IF($A161="","",IFERROR(INDEX('04_Property_Economics'!$AS$5:$AS$404,MATCH($A161,'04_Property_Economics'!$AY$5:$AY$404,0)),""))</f>
        <v/>
      </c>
      <c r="T161" s="2" t="str">
        <f t="array" ref="T161">IF($A161="","",IFERROR(INDEX('04_Property_Economics'!$AZ$5:$AZ$404,MATCH($A161,'04_Property_Economics'!$AY$5:$AY$404,0)),""))</f>
        <v/>
      </c>
    </row>
    <row r="162" ht="15.75" customHeight="1">
      <c r="A162" s="2" t="str">
        <f t="shared" si="1"/>
        <v/>
      </c>
      <c r="B162" s="2" t="str">
        <f t="array" ref="B162">IF($A162="","",IFERROR(INDEX('04_Property_Economics'!$B$5:$B$404,MATCH($A162,'04_Property_Economics'!$AY$5:$AY$404,0)),""))</f>
        <v/>
      </c>
      <c r="C162" s="2" t="str">
        <f t="array" ref="C162">IF($A162="","",IFERROR(INDEX('04_Property_Economics'!$C$5:$C$404,MATCH($A162,'04_Property_Economics'!$AY$5:$AY$404,0)),""))</f>
        <v/>
      </c>
      <c r="D162" s="24" t="str">
        <f t="array" ref="D162">IF($A162="","",IFERROR(INDEX('04_Property_Economics'!$H$5:$H$404,MATCH($A162,'04_Property_Economics'!$AY$5:$AY$404,0)),""))</f>
        <v/>
      </c>
      <c r="E162" s="25" t="str">
        <f t="array" ref="E162">IF($A162="","",IFERROR(INDEX('04_Property_Economics'!$I$5:$I$404,MATCH($A162,'04_Property_Economics'!$AY$5:$AY$404,0)),""))</f>
        <v/>
      </c>
      <c r="F162" s="25" t="str">
        <f t="array" ref="F162">IF($A162="","",IFERROR(INDEX('04_Property_Economics'!$J$5:$J$404,MATCH($A162,'04_Property_Economics'!$AY$5:$AY$404,0)),""))</f>
        <v/>
      </c>
      <c r="G162" s="26" t="str">
        <f t="array" ref="G162">IF($A162="","",IFERROR(INDEX('04_Property_Economics'!$AC$5:$AC$404,MATCH($A162,'04_Property_Economics'!$AY$5:$AY$404,0)),""))</f>
        <v/>
      </c>
      <c r="H162" s="24" t="str">
        <f t="array" ref="H162">IF($A162="","",IFERROR(INDEX('04_Property_Economics'!$AD$5:$AD$404,MATCH($A162,'04_Property_Economics'!$AY$5:$AY$404,0)),""))</f>
        <v/>
      </c>
      <c r="I162" s="24" t="str">
        <f t="array" ref="I162">IF($A162="","",IFERROR(INDEX('04_Property_Economics'!$AH$5:$AH$404,MATCH($A162,'04_Property_Economics'!$AY$5:$AY$404,0)),""))</f>
        <v/>
      </c>
      <c r="J162" s="24" t="str">
        <f t="array" ref="J162">IF($A162="","",IFERROR(INDEX('04_Property_Economics'!$AI$5:$AI$404,MATCH($A162,'04_Property_Economics'!$AY$5:$AY$404,0)),""))</f>
        <v/>
      </c>
      <c r="K162" s="24" t="str">
        <f t="array" ref="K162">IF($A162="","",IFERROR(INDEX('04_Property_Economics'!$AJ$5:$AJ$404,MATCH($A162,'04_Property_Economics'!$AY$5:$AY$404,0)),""))</f>
        <v/>
      </c>
      <c r="L162" s="24" t="str">
        <f t="array" ref="L162">IF($A162="","",IFERROR(INDEX('04_Property_Economics'!$AF$5:$AF$404,MATCH($A162,'04_Property_Economics'!$AY$5:$AY$404,0)),""))</f>
        <v/>
      </c>
      <c r="M162" s="24" t="str">
        <f t="array" ref="M162">IF($A162="","",IFERROR(INDEX('04_Property_Economics'!$U$5:$U$404,MATCH($A162,'04_Property_Economics'!$AY$5:$AY$404,0)),""))</f>
        <v/>
      </c>
      <c r="N162" s="24" t="str">
        <f t="array" ref="N162">IF($A162="","",IFERROR(INDEX('04_Property_Economics'!$W$5:$W$404,MATCH($A162,'04_Property_Economics'!$AY$5:$AY$404,0)),""))</f>
        <v/>
      </c>
      <c r="O162" s="24" t="str">
        <f t="shared" si="2"/>
        <v/>
      </c>
      <c r="P162" s="24" t="str">
        <f t="array" ref="P162">IF($A162="","",IFERROR(INDEX('04_Property_Economics'!$S$5:$S$404,MATCH($A162,'04_Property_Economics'!$AY$5:$AY$404,0)),""))</f>
        <v/>
      </c>
      <c r="Q162" s="24" t="str">
        <f t="array" ref="Q162">IF($A162="","",IFERROR(INDEX('04_Property_Economics'!$AQ$5:$AQ$404,MATCH($A162,'04_Property_Economics'!$AY$5:$AY$404,0)),""))</f>
        <v/>
      </c>
      <c r="R162" s="27" t="str">
        <f t="array" ref="R162">IF($A162="","",IFERROR(INDEX('04_Property_Economics'!$AR$5:$AR$404,MATCH($A162,'04_Property_Economics'!$AY$5:$AY$404,0)),""))</f>
        <v/>
      </c>
      <c r="S162" s="2" t="str">
        <f t="array" ref="S162">IF($A162="","",IFERROR(INDEX('04_Property_Economics'!$AS$5:$AS$404,MATCH($A162,'04_Property_Economics'!$AY$5:$AY$404,0)),""))</f>
        <v/>
      </c>
      <c r="T162" s="2" t="str">
        <f t="array" ref="T162">IF($A162="","",IFERROR(INDEX('04_Property_Economics'!$AZ$5:$AZ$404,MATCH($A162,'04_Property_Economics'!$AY$5:$AY$404,0)),""))</f>
        <v/>
      </c>
    </row>
    <row r="163" ht="15.75" customHeight="1">
      <c r="A163" s="2" t="str">
        <f t="shared" si="1"/>
        <v/>
      </c>
      <c r="B163" s="2" t="str">
        <f t="array" ref="B163">IF($A163="","",IFERROR(INDEX('04_Property_Economics'!$B$5:$B$404,MATCH($A163,'04_Property_Economics'!$AY$5:$AY$404,0)),""))</f>
        <v/>
      </c>
      <c r="C163" s="2" t="str">
        <f t="array" ref="C163">IF($A163="","",IFERROR(INDEX('04_Property_Economics'!$C$5:$C$404,MATCH($A163,'04_Property_Economics'!$AY$5:$AY$404,0)),""))</f>
        <v/>
      </c>
      <c r="D163" s="24" t="str">
        <f t="array" ref="D163">IF($A163="","",IFERROR(INDEX('04_Property_Economics'!$H$5:$H$404,MATCH($A163,'04_Property_Economics'!$AY$5:$AY$404,0)),""))</f>
        <v/>
      </c>
      <c r="E163" s="25" t="str">
        <f t="array" ref="E163">IF($A163="","",IFERROR(INDEX('04_Property_Economics'!$I$5:$I$404,MATCH($A163,'04_Property_Economics'!$AY$5:$AY$404,0)),""))</f>
        <v/>
      </c>
      <c r="F163" s="25" t="str">
        <f t="array" ref="F163">IF($A163="","",IFERROR(INDEX('04_Property_Economics'!$J$5:$J$404,MATCH($A163,'04_Property_Economics'!$AY$5:$AY$404,0)),""))</f>
        <v/>
      </c>
      <c r="G163" s="26" t="str">
        <f t="array" ref="G163">IF($A163="","",IFERROR(INDEX('04_Property_Economics'!$AC$5:$AC$404,MATCH($A163,'04_Property_Economics'!$AY$5:$AY$404,0)),""))</f>
        <v/>
      </c>
      <c r="H163" s="24" t="str">
        <f t="array" ref="H163">IF($A163="","",IFERROR(INDEX('04_Property_Economics'!$AD$5:$AD$404,MATCH($A163,'04_Property_Economics'!$AY$5:$AY$404,0)),""))</f>
        <v/>
      </c>
      <c r="I163" s="24" t="str">
        <f t="array" ref="I163">IF($A163="","",IFERROR(INDEX('04_Property_Economics'!$AH$5:$AH$404,MATCH($A163,'04_Property_Economics'!$AY$5:$AY$404,0)),""))</f>
        <v/>
      </c>
      <c r="J163" s="24" t="str">
        <f t="array" ref="J163">IF($A163="","",IFERROR(INDEX('04_Property_Economics'!$AI$5:$AI$404,MATCH($A163,'04_Property_Economics'!$AY$5:$AY$404,0)),""))</f>
        <v/>
      </c>
      <c r="K163" s="24" t="str">
        <f t="array" ref="K163">IF($A163="","",IFERROR(INDEX('04_Property_Economics'!$AJ$5:$AJ$404,MATCH($A163,'04_Property_Economics'!$AY$5:$AY$404,0)),""))</f>
        <v/>
      </c>
      <c r="L163" s="24" t="str">
        <f t="array" ref="L163">IF($A163="","",IFERROR(INDEX('04_Property_Economics'!$AF$5:$AF$404,MATCH($A163,'04_Property_Economics'!$AY$5:$AY$404,0)),""))</f>
        <v/>
      </c>
      <c r="M163" s="24" t="str">
        <f t="array" ref="M163">IF($A163="","",IFERROR(INDEX('04_Property_Economics'!$U$5:$U$404,MATCH($A163,'04_Property_Economics'!$AY$5:$AY$404,0)),""))</f>
        <v/>
      </c>
      <c r="N163" s="24" t="str">
        <f t="array" ref="N163">IF($A163="","",IFERROR(INDEX('04_Property_Economics'!$W$5:$W$404,MATCH($A163,'04_Property_Economics'!$AY$5:$AY$404,0)),""))</f>
        <v/>
      </c>
      <c r="O163" s="24" t="str">
        <f t="shared" si="2"/>
        <v/>
      </c>
      <c r="P163" s="24" t="str">
        <f t="array" ref="P163">IF($A163="","",IFERROR(INDEX('04_Property_Economics'!$S$5:$S$404,MATCH($A163,'04_Property_Economics'!$AY$5:$AY$404,0)),""))</f>
        <v/>
      </c>
      <c r="Q163" s="24" t="str">
        <f t="array" ref="Q163">IF($A163="","",IFERROR(INDEX('04_Property_Economics'!$AQ$5:$AQ$404,MATCH($A163,'04_Property_Economics'!$AY$5:$AY$404,0)),""))</f>
        <v/>
      </c>
      <c r="R163" s="27" t="str">
        <f t="array" ref="R163">IF($A163="","",IFERROR(INDEX('04_Property_Economics'!$AR$5:$AR$404,MATCH($A163,'04_Property_Economics'!$AY$5:$AY$404,0)),""))</f>
        <v/>
      </c>
      <c r="S163" s="2" t="str">
        <f t="array" ref="S163">IF($A163="","",IFERROR(INDEX('04_Property_Economics'!$AS$5:$AS$404,MATCH($A163,'04_Property_Economics'!$AY$5:$AY$404,0)),""))</f>
        <v/>
      </c>
      <c r="T163" s="2" t="str">
        <f t="array" ref="T163">IF($A163="","",IFERROR(INDEX('04_Property_Economics'!$AZ$5:$AZ$404,MATCH($A163,'04_Property_Economics'!$AY$5:$AY$404,0)),""))</f>
        <v/>
      </c>
    </row>
    <row r="164" ht="15.75" customHeight="1">
      <c r="A164" s="2" t="str">
        <f t="shared" si="1"/>
        <v/>
      </c>
      <c r="B164" s="2" t="str">
        <f t="array" ref="B164">IF($A164="","",IFERROR(INDEX('04_Property_Economics'!$B$5:$B$404,MATCH($A164,'04_Property_Economics'!$AY$5:$AY$404,0)),""))</f>
        <v/>
      </c>
      <c r="C164" s="2" t="str">
        <f t="array" ref="C164">IF($A164="","",IFERROR(INDEX('04_Property_Economics'!$C$5:$C$404,MATCH($A164,'04_Property_Economics'!$AY$5:$AY$404,0)),""))</f>
        <v/>
      </c>
      <c r="D164" s="24" t="str">
        <f t="array" ref="D164">IF($A164="","",IFERROR(INDEX('04_Property_Economics'!$H$5:$H$404,MATCH($A164,'04_Property_Economics'!$AY$5:$AY$404,0)),""))</f>
        <v/>
      </c>
      <c r="E164" s="25" t="str">
        <f t="array" ref="E164">IF($A164="","",IFERROR(INDEX('04_Property_Economics'!$I$5:$I$404,MATCH($A164,'04_Property_Economics'!$AY$5:$AY$404,0)),""))</f>
        <v/>
      </c>
      <c r="F164" s="25" t="str">
        <f t="array" ref="F164">IF($A164="","",IFERROR(INDEX('04_Property_Economics'!$J$5:$J$404,MATCH($A164,'04_Property_Economics'!$AY$5:$AY$404,0)),""))</f>
        <v/>
      </c>
      <c r="G164" s="26" t="str">
        <f t="array" ref="G164">IF($A164="","",IFERROR(INDEX('04_Property_Economics'!$AC$5:$AC$404,MATCH($A164,'04_Property_Economics'!$AY$5:$AY$404,0)),""))</f>
        <v/>
      </c>
      <c r="H164" s="24" t="str">
        <f t="array" ref="H164">IF($A164="","",IFERROR(INDEX('04_Property_Economics'!$AD$5:$AD$404,MATCH($A164,'04_Property_Economics'!$AY$5:$AY$404,0)),""))</f>
        <v/>
      </c>
      <c r="I164" s="24" t="str">
        <f t="array" ref="I164">IF($A164="","",IFERROR(INDEX('04_Property_Economics'!$AH$5:$AH$404,MATCH($A164,'04_Property_Economics'!$AY$5:$AY$404,0)),""))</f>
        <v/>
      </c>
      <c r="J164" s="24" t="str">
        <f t="array" ref="J164">IF($A164="","",IFERROR(INDEX('04_Property_Economics'!$AI$5:$AI$404,MATCH($A164,'04_Property_Economics'!$AY$5:$AY$404,0)),""))</f>
        <v/>
      </c>
      <c r="K164" s="24" t="str">
        <f t="array" ref="K164">IF($A164="","",IFERROR(INDEX('04_Property_Economics'!$AJ$5:$AJ$404,MATCH($A164,'04_Property_Economics'!$AY$5:$AY$404,0)),""))</f>
        <v/>
      </c>
      <c r="L164" s="24" t="str">
        <f t="array" ref="L164">IF($A164="","",IFERROR(INDEX('04_Property_Economics'!$AF$5:$AF$404,MATCH($A164,'04_Property_Economics'!$AY$5:$AY$404,0)),""))</f>
        <v/>
      </c>
      <c r="M164" s="24" t="str">
        <f t="array" ref="M164">IF($A164="","",IFERROR(INDEX('04_Property_Economics'!$U$5:$U$404,MATCH($A164,'04_Property_Economics'!$AY$5:$AY$404,0)),""))</f>
        <v/>
      </c>
      <c r="N164" s="24" t="str">
        <f t="array" ref="N164">IF($A164="","",IFERROR(INDEX('04_Property_Economics'!$W$5:$W$404,MATCH($A164,'04_Property_Economics'!$AY$5:$AY$404,0)),""))</f>
        <v/>
      </c>
      <c r="O164" s="24" t="str">
        <f t="shared" si="2"/>
        <v/>
      </c>
      <c r="P164" s="24" t="str">
        <f t="array" ref="P164">IF($A164="","",IFERROR(INDEX('04_Property_Economics'!$S$5:$S$404,MATCH($A164,'04_Property_Economics'!$AY$5:$AY$404,0)),""))</f>
        <v/>
      </c>
      <c r="Q164" s="24" t="str">
        <f t="array" ref="Q164">IF($A164="","",IFERROR(INDEX('04_Property_Economics'!$AQ$5:$AQ$404,MATCH($A164,'04_Property_Economics'!$AY$5:$AY$404,0)),""))</f>
        <v/>
      </c>
      <c r="R164" s="27" t="str">
        <f t="array" ref="R164">IF($A164="","",IFERROR(INDEX('04_Property_Economics'!$AR$5:$AR$404,MATCH($A164,'04_Property_Economics'!$AY$5:$AY$404,0)),""))</f>
        <v/>
      </c>
      <c r="S164" s="2" t="str">
        <f t="array" ref="S164">IF($A164="","",IFERROR(INDEX('04_Property_Economics'!$AS$5:$AS$404,MATCH($A164,'04_Property_Economics'!$AY$5:$AY$404,0)),""))</f>
        <v/>
      </c>
      <c r="T164" s="2" t="str">
        <f t="array" ref="T164">IF($A164="","",IFERROR(INDEX('04_Property_Economics'!$AZ$5:$AZ$404,MATCH($A164,'04_Property_Economics'!$AY$5:$AY$404,0)),""))</f>
        <v/>
      </c>
    </row>
    <row r="165" ht="15.75" customHeight="1">
      <c r="A165" s="2" t="str">
        <f t="shared" si="1"/>
        <v/>
      </c>
      <c r="B165" s="2" t="str">
        <f t="array" ref="B165">IF($A165="","",IFERROR(INDEX('04_Property_Economics'!$B$5:$B$404,MATCH($A165,'04_Property_Economics'!$AY$5:$AY$404,0)),""))</f>
        <v/>
      </c>
      <c r="C165" s="2" t="str">
        <f t="array" ref="C165">IF($A165="","",IFERROR(INDEX('04_Property_Economics'!$C$5:$C$404,MATCH($A165,'04_Property_Economics'!$AY$5:$AY$404,0)),""))</f>
        <v/>
      </c>
      <c r="D165" s="24" t="str">
        <f t="array" ref="D165">IF($A165="","",IFERROR(INDEX('04_Property_Economics'!$H$5:$H$404,MATCH($A165,'04_Property_Economics'!$AY$5:$AY$404,0)),""))</f>
        <v/>
      </c>
      <c r="E165" s="25" t="str">
        <f t="array" ref="E165">IF($A165="","",IFERROR(INDEX('04_Property_Economics'!$I$5:$I$404,MATCH($A165,'04_Property_Economics'!$AY$5:$AY$404,0)),""))</f>
        <v/>
      </c>
      <c r="F165" s="25" t="str">
        <f t="array" ref="F165">IF($A165="","",IFERROR(INDEX('04_Property_Economics'!$J$5:$J$404,MATCH($A165,'04_Property_Economics'!$AY$5:$AY$404,0)),""))</f>
        <v/>
      </c>
      <c r="G165" s="26" t="str">
        <f t="array" ref="G165">IF($A165="","",IFERROR(INDEX('04_Property_Economics'!$AC$5:$AC$404,MATCH($A165,'04_Property_Economics'!$AY$5:$AY$404,0)),""))</f>
        <v/>
      </c>
      <c r="H165" s="24" t="str">
        <f t="array" ref="H165">IF($A165="","",IFERROR(INDEX('04_Property_Economics'!$AD$5:$AD$404,MATCH($A165,'04_Property_Economics'!$AY$5:$AY$404,0)),""))</f>
        <v/>
      </c>
      <c r="I165" s="24" t="str">
        <f t="array" ref="I165">IF($A165="","",IFERROR(INDEX('04_Property_Economics'!$AH$5:$AH$404,MATCH($A165,'04_Property_Economics'!$AY$5:$AY$404,0)),""))</f>
        <v/>
      </c>
      <c r="J165" s="24" t="str">
        <f t="array" ref="J165">IF($A165="","",IFERROR(INDEX('04_Property_Economics'!$AI$5:$AI$404,MATCH($A165,'04_Property_Economics'!$AY$5:$AY$404,0)),""))</f>
        <v/>
      </c>
      <c r="K165" s="24" t="str">
        <f t="array" ref="K165">IF($A165="","",IFERROR(INDEX('04_Property_Economics'!$AJ$5:$AJ$404,MATCH($A165,'04_Property_Economics'!$AY$5:$AY$404,0)),""))</f>
        <v/>
      </c>
      <c r="L165" s="24" t="str">
        <f t="array" ref="L165">IF($A165="","",IFERROR(INDEX('04_Property_Economics'!$AF$5:$AF$404,MATCH($A165,'04_Property_Economics'!$AY$5:$AY$404,0)),""))</f>
        <v/>
      </c>
      <c r="M165" s="24" t="str">
        <f t="array" ref="M165">IF($A165="","",IFERROR(INDEX('04_Property_Economics'!$U$5:$U$404,MATCH($A165,'04_Property_Economics'!$AY$5:$AY$404,0)),""))</f>
        <v/>
      </c>
      <c r="N165" s="24" t="str">
        <f t="array" ref="N165">IF($A165="","",IFERROR(INDEX('04_Property_Economics'!$W$5:$W$404,MATCH($A165,'04_Property_Economics'!$AY$5:$AY$404,0)),""))</f>
        <v/>
      </c>
      <c r="O165" s="24" t="str">
        <f t="shared" si="2"/>
        <v/>
      </c>
      <c r="P165" s="24" t="str">
        <f t="array" ref="P165">IF($A165="","",IFERROR(INDEX('04_Property_Economics'!$S$5:$S$404,MATCH($A165,'04_Property_Economics'!$AY$5:$AY$404,0)),""))</f>
        <v/>
      </c>
      <c r="Q165" s="24" t="str">
        <f t="array" ref="Q165">IF($A165="","",IFERROR(INDEX('04_Property_Economics'!$AQ$5:$AQ$404,MATCH($A165,'04_Property_Economics'!$AY$5:$AY$404,0)),""))</f>
        <v/>
      </c>
      <c r="R165" s="27" t="str">
        <f t="array" ref="R165">IF($A165="","",IFERROR(INDEX('04_Property_Economics'!$AR$5:$AR$404,MATCH($A165,'04_Property_Economics'!$AY$5:$AY$404,0)),""))</f>
        <v/>
      </c>
      <c r="S165" s="2" t="str">
        <f t="array" ref="S165">IF($A165="","",IFERROR(INDEX('04_Property_Economics'!$AS$5:$AS$404,MATCH($A165,'04_Property_Economics'!$AY$5:$AY$404,0)),""))</f>
        <v/>
      </c>
      <c r="T165" s="2" t="str">
        <f t="array" ref="T165">IF($A165="","",IFERROR(INDEX('04_Property_Economics'!$AZ$5:$AZ$404,MATCH($A165,'04_Property_Economics'!$AY$5:$AY$404,0)),""))</f>
        <v/>
      </c>
    </row>
    <row r="166" ht="15.75" customHeight="1">
      <c r="A166" s="2" t="str">
        <f t="shared" si="1"/>
        <v/>
      </c>
      <c r="B166" s="2" t="str">
        <f t="array" ref="B166">IF($A166="","",IFERROR(INDEX('04_Property_Economics'!$B$5:$B$404,MATCH($A166,'04_Property_Economics'!$AY$5:$AY$404,0)),""))</f>
        <v/>
      </c>
      <c r="C166" s="2" t="str">
        <f t="array" ref="C166">IF($A166="","",IFERROR(INDEX('04_Property_Economics'!$C$5:$C$404,MATCH($A166,'04_Property_Economics'!$AY$5:$AY$404,0)),""))</f>
        <v/>
      </c>
      <c r="D166" s="24" t="str">
        <f t="array" ref="D166">IF($A166="","",IFERROR(INDEX('04_Property_Economics'!$H$5:$H$404,MATCH($A166,'04_Property_Economics'!$AY$5:$AY$404,0)),""))</f>
        <v/>
      </c>
      <c r="E166" s="25" t="str">
        <f t="array" ref="E166">IF($A166="","",IFERROR(INDEX('04_Property_Economics'!$I$5:$I$404,MATCH($A166,'04_Property_Economics'!$AY$5:$AY$404,0)),""))</f>
        <v/>
      </c>
      <c r="F166" s="25" t="str">
        <f t="array" ref="F166">IF($A166="","",IFERROR(INDEX('04_Property_Economics'!$J$5:$J$404,MATCH($A166,'04_Property_Economics'!$AY$5:$AY$404,0)),""))</f>
        <v/>
      </c>
      <c r="G166" s="26" t="str">
        <f t="array" ref="G166">IF($A166="","",IFERROR(INDEX('04_Property_Economics'!$AC$5:$AC$404,MATCH($A166,'04_Property_Economics'!$AY$5:$AY$404,0)),""))</f>
        <v/>
      </c>
      <c r="H166" s="24" t="str">
        <f t="array" ref="H166">IF($A166="","",IFERROR(INDEX('04_Property_Economics'!$AD$5:$AD$404,MATCH($A166,'04_Property_Economics'!$AY$5:$AY$404,0)),""))</f>
        <v/>
      </c>
      <c r="I166" s="24" t="str">
        <f t="array" ref="I166">IF($A166="","",IFERROR(INDEX('04_Property_Economics'!$AH$5:$AH$404,MATCH($A166,'04_Property_Economics'!$AY$5:$AY$404,0)),""))</f>
        <v/>
      </c>
      <c r="J166" s="24" t="str">
        <f t="array" ref="J166">IF($A166="","",IFERROR(INDEX('04_Property_Economics'!$AI$5:$AI$404,MATCH($A166,'04_Property_Economics'!$AY$5:$AY$404,0)),""))</f>
        <v/>
      </c>
      <c r="K166" s="24" t="str">
        <f t="array" ref="K166">IF($A166="","",IFERROR(INDEX('04_Property_Economics'!$AJ$5:$AJ$404,MATCH($A166,'04_Property_Economics'!$AY$5:$AY$404,0)),""))</f>
        <v/>
      </c>
      <c r="L166" s="24" t="str">
        <f t="array" ref="L166">IF($A166="","",IFERROR(INDEX('04_Property_Economics'!$AF$5:$AF$404,MATCH($A166,'04_Property_Economics'!$AY$5:$AY$404,0)),""))</f>
        <v/>
      </c>
      <c r="M166" s="24" t="str">
        <f t="array" ref="M166">IF($A166="","",IFERROR(INDEX('04_Property_Economics'!$U$5:$U$404,MATCH($A166,'04_Property_Economics'!$AY$5:$AY$404,0)),""))</f>
        <v/>
      </c>
      <c r="N166" s="24" t="str">
        <f t="array" ref="N166">IF($A166="","",IFERROR(INDEX('04_Property_Economics'!$W$5:$W$404,MATCH($A166,'04_Property_Economics'!$AY$5:$AY$404,0)),""))</f>
        <v/>
      </c>
      <c r="O166" s="24" t="str">
        <f t="shared" si="2"/>
        <v/>
      </c>
      <c r="P166" s="24" t="str">
        <f t="array" ref="P166">IF($A166="","",IFERROR(INDEX('04_Property_Economics'!$S$5:$S$404,MATCH($A166,'04_Property_Economics'!$AY$5:$AY$404,0)),""))</f>
        <v/>
      </c>
      <c r="Q166" s="24" t="str">
        <f t="array" ref="Q166">IF($A166="","",IFERROR(INDEX('04_Property_Economics'!$AQ$5:$AQ$404,MATCH($A166,'04_Property_Economics'!$AY$5:$AY$404,0)),""))</f>
        <v/>
      </c>
      <c r="R166" s="27" t="str">
        <f t="array" ref="R166">IF($A166="","",IFERROR(INDEX('04_Property_Economics'!$AR$5:$AR$404,MATCH($A166,'04_Property_Economics'!$AY$5:$AY$404,0)),""))</f>
        <v/>
      </c>
      <c r="S166" s="2" t="str">
        <f t="array" ref="S166">IF($A166="","",IFERROR(INDEX('04_Property_Economics'!$AS$5:$AS$404,MATCH($A166,'04_Property_Economics'!$AY$5:$AY$404,0)),""))</f>
        <v/>
      </c>
      <c r="T166" s="2" t="str">
        <f t="array" ref="T166">IF($A166="","",IFERROR(INDEX('04_Property_Economics'!$AZ$5:$AZ$404,MATCH($A166,'04_Property_Economics'!$AY$5:$AY$404,0)),""))</f>
        <v/>
      </c>
    </row>
    <row r="167" ht="15.75" customHeight="1">
      <c r="A167" s="2" t="str">
        <f t="shared" si="1"/>
        <v/>
      </c>
      <c r="B167" s="2" t="str">
        <f t="array" ref="B167">IF($A167="","",IFERROR(INDEX('04_Property_Economics'!$B$5:$B$404,MATCH($A167,'04_Property_Economics'!$AY$5:$AY$404,0)),""))</f>
        <v/>
      </c>
      <c r="C167" s="2" t="str">
        <f t="array" ref="C167">IF($A167="","",IFERROR(INDEX('04_Property_Economics'!$C$5:$C$404,MATCH($A167,'04_Property_Economics'!$AY$5:$AY$404,0)),""))</f>
        <v/>
      </c>
      <c r="D167" s="24" t="str">
        <f t="array" ref="D167">IF($A167="","",IFERROR(INDEX('04_Property_Economics'!$H$5:$H$404,MATCH($A167,'04_Property_Economics'!$AY$5:$AY$404,0)),""))</f>
        <v/>
      </c>
      <c r="E167" s="25" t="str">
        <f t="array" ref="E167">IF($A167="","",IFERROR(INDEX('04_Property_Economics'!$I$5:$I$404,MATCH($A167,'04_Property_Economics'!$AY$5:$AY$404,0)),""))</f>
        <v/>
      </c>
      <c r="F167" s="25" t="str">
        <f t="array" ref="F167">IF($A167="","",IFERROR(INDEX('04_Property_Economics'!$J$5:$J$404,MATCH($A167,'04_Property_Economics'!$AY$5:$AY$404,0)),""))</f>
        <v/>
      </c>
      <c r="G167" s="26" t="str">
        <f t="array" ref="G167">IF($A167="","",IFERROR(INDEX('04_Property_Economics'!$AC$5:$AC$404,MATCH($A167,'04_Property_Economics'!$AY$5:$AY$404,0)),""))</f>
        <v/>
      </c>
      <c r="H167" s="24" t="str">
        <f t="array" ref="H167">IF($A167="","",IFERROR(INDEX('04_Property_Economics'!$AD$5:$AD$404,MATCH($A167,'04_Property_Economics'!$AY$5:$AY$404,0)),""))</f>
        <v/>
      </c>
      <c r="I167" s="24" t="str">
        <f t="array" ref="I167">IF($A167="","",IFERROR(INDEX('04_Property_Economics'!$AH$5:$AH$404,MATCH($A167,'04_Property_Economics'!$AY$5:$AY$404,0)),""))</f>
        <v/>
      </c>
      <c r="J167" s="24" t="str">
        <f t="array" ref="J167">IF($A167="","",IFERROR(INDEX('04_Property_Economics'!$AI$5:$AI$404,MATCH($A167,'04_Property_Economics'!$AY$5:$AY$404,0)),""))</f>
        <v/>
      </c>
      <c r="K167" s="24" t="str">
        <f t="array" ref="K167">IF($A167="","",IFERROR(INDEX('04_Property_Economics'!$AJ$5:$AJ$404,MATCH($A167,'04_Property_Economics'!$AY$5:$AY$404,0)),""))</f>
        <v/>
      </c>
      <c r="L167" s="24" t="str">
        <f t="array" ref="L167">IF($A167="","",IFERROR(INDEX('04_Property_Economics'!$AF$5:$AF$404,MATCH($A167,'04_Property_Economics'!$AY$5:$AY$404,0)),""))</f>
        <v/>
      </c>
      <c r="M167" s="24" t="str">
        <f t="array" ref="M167">IF($A167="","",IFERROR(INDEX('04_Property_Economics'!$U$5:$U$404,MATCH($A167,'04_Property_Economics'!$AY$5:$AY$404,0)),""))</f>
        <v/>
      </c>
      <c r="N167" s="24" t="str">
        <f t="array" ref="N167">IF($A167="","",IFERROR(INDEX('04_Property_Economics'!$W$5:$W$404,MATCH($A167,'04_Property_Economics'!$AY$5:$AY$404,0)),""))</f>
        <v/>
      </c>
      <c r="O167" s="24" t="str">
        <f t="shared" si="2"/>
        <v/>
      </c>
      <c r="P167" s="24" t="str">
        <f t="array" ref="P167">IF($A167="","",IFERROR(INDEX('04_Property_Economics'!$S$5:$S$404,MATCH($A167,'04_Property_Economics'!$AY$5:$AY$404,0)),""))</f>
        <v/>
      </c>
      <c r="Q167" s="24" t="str">
        <f t="array" ref="Q167">IF($A167="","",IFERROR(INDEX('04_Property_Economics'!$AQ$5:$AQ$404,MATCH($A167,'04_Property_Economics'!$AY$5:$AY$404,0)),""))</f>
        <v/>
      </c>
      <c r="R167" s="27" t="str">
        <f t="array" ref="R167">IF($A167="","",IFERROR(INDEX('04_Property_Economics'!$AR$5:$AR$404,MATCH($A167,'04_Property_Economics'!$AY$5:$AY$404,0)),""))</f>
        <v/>
      </c>
      <c r="S167" s="2" t="str">
        <f t="array" ref="S167">IF($A167="","",IFERROR(INDEX('04_Property_Economics'!$AS$5:$AS$404,MATCH($A167,'04_Property_Economics'!$AY$5:$AY$404,0)),""))</f>
        <v/>
      </c>
      <c r="T167" s="2" t="str">
        <f t="array" ref="T167">IF($A167="","",IFERROR(INDEX('04_Property_Economics'!$AZ$5:$AZ$404,MATCH($A167,'04_Property_Economics'!$AY$5:$AY$404,0)),""))</f>
        <v/>
      </c>
    </row>
    <row r="168" ht="15.75" customHeight="1">
      <c r="A168" s="2" t="str">
        <f t="shared" si="1"/>
        <v/>
      </c>
      <c r="B168" s="2" t="str">
        <f t="array" ref="B168">IF($A168="","",IFERROR(INDEX('04_Property_Economics'!$B$5:$B$404,MATCH($A168,'04_Property_Economics'!$AY$5:$AY$404,0)),""))</f>
        <v/>
      </c>
      <c r="C168" s="2" t="str">
        <f t="array" ref="C168">IF($A168="","",IFERROR(INDEX('04_Property_Economics'!$C$5:$C$404,MATCH($A168,'04_Property_Economics'!$AY$5:$AY$404,0)),""))</f>
        <v/>
      </c>
      <c r="D168" s="24" t="str">
        <f t="array" ref="D168">IF($A168="","",IFERROR(INDEX('04_Property_Economics'!$H$5:$H$404,MATCH($A168,'04_Property_Economics'!$AY$5:$AY$404,0)),""))</f>
        <v/>
      </c>
      <c r="E168" s="25" t="str">
        <f t="array" ref="E168">IF($A168="","",IFERROR(INDEX('04_Property_Economics'!$I$5:$I$404,MATCH($A168,'04_Property_Economics'!$AY$5:$AY$404,0)),""))</f>
        <v/>
      </c>
      <c r="F168" s="25" t="str">
        <f t="array" ref="F168">IF($A168="","",IFERROR(INDEX('04_Property_Economics'!$J$5:$J$404,MATCH($A168,'04_Property_Economics'!$AY$5:$AY$404,0)),""))</f>
        <v/>
      </c>
      <c r="G168" s="26" t="str">
        <f t="array" ref="G168">IF($A168="","",IFERROR(INDEX('04_Property_Economics'!$AC$5:$AC$404,MATCH($A168,'04_Property_Economics'!$AY$5:$AY$404,0)),""))</f>
        <v/>
      </c>
      <c r="H168" s="24" t="str">
        <f t="array" ref="H168">IF($A168="","",IFERROR(INDEX('04_Property_Economics'!$AD$5:$AD$404,MATCH($A168,'04_Property_Economics'!$AY$5:$AY$404,0)),""))</f>
        <v/>
      </c>
      <c r="I168" s="24" t="str">
        <f t="array" ref="I168">IF($A168="","",IFERROR(INDEX('04_Property_Economics'!$AH$5:$AH$404,MATCH($A168,'04_Property_Economics'!$AY$5:$AY$404,0)),""))</f>
        <v/>
      </c>
      <c r="J168" s="24" t="str">
        <f t="array" ref="J168">IF($A168="","",IFERROR(INDEX('04_Property_Economics'!$AI$5:$AI$404,MATCH($A168,'04_Property_Economics'!$AY$5:$AY$404,0)),""))</f>
        <v/>
      </c>
      <c r="K168" s="24" t="str">
        <f t="array" ref="K168">IF($A168="","",IFERROR(INDEX('04_Property_Economics'!$AJ$5:$AJ$404,MATCH($A168,'04_Property_Economics'!$AY$5:$AY$404,0)),""))</f>
        <v/>
      </c>
      <c r="L168" s="24" t="str">
        <f t="array" ref="L168">IF($A168="","",IFERROR(INDEX('04_Property_Economics'!$AF$5:$AF$404,MATCH($A168,'04_Property_Economics'!$AY$5:$AY$404,0)),""))</f>
        <v/>
      </c>
      <c r="M168" s="24" t="str">
        <f t="array" ref="M168">IF($A168="","",IFERROR(INDEX('04_Property_Economics'!$U$5:$U$404,MATCH($A168,'04_Property_Economics'!$AY$5:$AY$404,0)),""))</f>
        <v/>
      </c>
      <c r="N168" s="24" t="str">
        <f t="array" ref="N168">IF($A168="","",IFERROR(INDEX('04_Property_Economics'!$W$5:$W$404,MATCH($A168,'04_Property_Economics'!$AY$5:$AY$404,0)),""))</f>
        <v/>
      </c>
      <c r="O168" s="24" t="str">
        <f t="shared" si="2"/>
        <v/>
      </c>
      <c r="P168" s="24" t="str">
        <f t="array" ref="P168">IF($A168="","",IFERROR(INDEX('04_Property_Economics'!$S$5:$S$404,MATCH($A168,'04_Property_Economics'!$AY$5:$AY$404,0)),""))</f>
        <v/>
      </c>
      <c r="Q168" s="24" t="str">
        <f t="array" ref="Q168">IF($A168="","",IFERROR(INDEX('04_Property_Economics'!$AQ$5:$AQ$404,MATCH($A168,'04_Property_Economics'!$AY$5:$AY$404,0)),""))</f>
        <v/>
      </c>
      <c r="R168" s="27" t="str">
        <f t="array" ref="R168">IF($A168="","",IFERROR(INDEX('04_Property_Economics'!$AR$5:$AR$404,MATCH($A168,'04_Property_Economics'!$AY$5:$AY$404,0)),""))</f>
        <v/>
      </c>
      <c r="S168" s="2" t="str">
        <f t="array" ref="S168">IF($A168="","",IFERROR(INDEX('04_Property_Economics'!$AS$5:$AS$404,MATCH($A168,'04_Property_Economics'!$AY$5:$AY$404,0)),""))</f>
        <v/>
      </c>
      <c r="T168" s="2" t="str">
        <f t="array" ref="T168">IF($A168="","",IFERROR(INDEX('04_Property_Economics'!$AZ$5:$AZ$404,MATCH($A168,'04_Property_Economics'!$AY$5:$AY$404,0)),""))</f>
        <v/>
      </c>
    </row>
    <row r="169" ht="15.75" customHeight="1">
      <c r="A169" s="2" t="str">
        <f t="shared" si="1"/>
        <v/>
      </c>
      <c r="B169" s="2" t="str">
        <f t="array" ref="B169">IF($A169="","",IFERROR(INDEX('04_Property_Economics'!$B$5:$B$404,MATCH($A169,'04_Property_Economics'!$AY$5:$AY$404,0)),""))</f>
        <v/>
      </c>
      <c r="C169" s="2" t="str">
        <f t="array" ref="C169">IF($A169="","",IFERROR(INDEX('04_Property_Economics'!$C$5:$C$404,MATCH($A169,'04_Property_Economics'!$AY$5:$AY$404,0)),""))</f>
        <v/>
      </c>
      <c r="D169" s="24" t="str">
        <f t="array" ref="D169">IF($A169="","",IFERROR(INDEX('04_Property_Economics'!$H$5:$H$404,MATCH($A169,'04_Property_Economics'!$AY$5:$AY$404,0)),""))</f>
        <v/>
      </c>
      <c r="E169" s="25" t="str">
        <f t="array" ref="E169">IF($A169="","",IFERROR(INDEX('04_Property_Economics'!$I$5:$I$404,MATCH($A169,'04_Property_Economics'!$AY$5:$AY$404,0)),""))</f>
        <v/>
      </c>
      <c r="F169" s="25" t="str">
        <f t="array" ref="F169">IF($A169="","",IFERROR(INDEX('04_Property_Economics'!$J$5:$J$404,MATCH($A169,'04_Property_Economics'!$AY$5:$AY$404,0)),""))</f>
        <v/>
      </c>
      <c r="G169" s="26" t="str">
        <f t="array" ref="G169">IF($A169="","",IFERROR(INDEX('04_Property_Economics'!$AC$5:$AC$404,MATCH($A169,'04_Property_Economics'!$AY$5:$AY$404,0)),""))</f>
        <v/>
      </c>
      <c r="H169" s="24" t="str">
        <f t="array" ref="H169">IF($A169="","",IFERROR(INDEX('04_Property_Economics'!$AD$5:$AD$404,MATCH($A169,'04_Property_Economics'!$AY$5:$AY$404,0)),""))</f>
        <v/>
      </c>
      <c r="I169" s="24" t="str">
        <f t="array" ref="I169">IF($A169="","",IFERROR(INDEX('04_Property_Economics'!$AH$5:$AH$404,MATCH($A169,'04_Property_Economics'!$AY$5:$AY$404,0)),""))</f>
        <v/>
      </c>
      <c r="J169" s="24" t="str">
        <f t="array" ref="J169">IF($A169="","",IFERROR(INDEX('04_Property_Economics'!$AI$5:$AI$404,MATCH($A169,'04_Property_Economics'!$AY$5:$AY$404,0)),""))</f>
        <v/>
      </c>
      <c r="K169" s="24" t="str">
        <f t="array" ref="K169">IF($A169="","",IFERROR(INDEX('04_Property_Economics'!$AJ$5:$AJ$404,MATCH($A169,'04_Property_Economics'!$AY$5:$AY$404,0)),""))</f>
        <v/>
      </c>
      <c r="L169" s="24" t="str">
        <f t="array" ref="L169">IF($A169="","",IFERROR(INDEX('04_Property_Economics'!$AF$5:$AF$404,MATCH($A169,'04_Property_Economics'!$AY$5:$AY$404,0)),""))</f>
        <v/>
      </c>
      <c r="M169" s="24" t="str">
        <f t="array" ref="M169">IF($A169="","",IFERROR(INDEX('04_Property_Economics'!$U$5:$U$404,MATCH($A169,'04_Property_Economics'!$AY$5:$AY$404,0)),""))</f>
        <v/>
      </c>
      <c r="N169" s="24" t="str">
        <f t="array" ref="N169">IF($A169="","",IFERROR(INDEX('04_Property_Economics'!$W$5:$W$404,MATCH($A169,'04_Property_Economics'!$AY$5:$AY$404,0)),""))</f>
        <v/>
      </c>
      <c r="O169" s="24" t="str">
        <f t="shared" si="2"/>
        <v/>
      </c>
      <c r="P169" s="24" t="str">
        <f t="array" ref="P169">IF($A169="","",IFERROR(INDEX('04_Property_Economics'!$S$5:$S$404,MATCH($A169,'04_Property_Economics'!$AY$5:$AY$404,0)),""))</f>
        <v/>
      </c>
      <c r="Q169" s="24" t="str">
        <f t="array" ref="Q169">IF($A169="","",IFERROR(INDEX('04_Property_Economics'!$AQ$5:$AQ$404,MATCH($A169,'04_Property_Economics'!$AY$5:$AY$404,0)),""))</f>
        <v/>
      </c>
      <c r="R169" s="27" t="str">
        <f t="array" ref="R169">IF($A169="","",IFERROR(INDEX('04_Property_Economics'!$AR$5:$AR$404,MATCH($A169,'04_Property_Economics'!$AY$5:$AY$404,0)),""))</f>
        <v/>
      </c>
      <c r="S169" s="2" t="str">
        <f t="array" ref="S169">IF($A169="","",IFERROR(INDEX('04_Property_Economics'!$AS$5:$AS$404,MATCH($A169,'04_Property_Economics'!$AY$5:$AY$404,0)),""))</f>
        <v/>
      </c>
      <c r="T169" s="2" t="str">
        <f t="array" ref="T169">IF($A169="","",IFERROR(INDEX('04_Property_Economics'!$AZ$5:$AZ$404,MATCH($A169,'04_Property_Economics'!$AY$5:$AY$404,0)),""))</f>
        <v/>
      </c>
    </row>
    <row r="170" ht="15.75" customHeight="1">
      <c r="A170" s="2" t="str">
        <f t="shared" si="1"/>
        <v/>
      </c>
      <c r="B170" s="2" t="str">
        <f t="array" ref="B170">IF($A170="","",IFERROR(INDEX('04_Property_Economics'!$B$5:$B$404,MATCH($A170,'04_Property_Economics'!$AY$5:$AY$404,0)),""))</f>
        <v/>
      </c>
      <c r="C170" s="2" t="str">
        <f t="array" ref="C170">IF($A170="","",IFERROR(INDEX('04_Property_Economics'!$C$5:$C$404,MATCH($A170,'04_Property_Economics'!$AY$5:$AY$404,0)),""))</f>
        <v/>
      </c>
      <c r="D170" s="24" t="str">
        <f t="array" ref="D170">IF($A170="","",IFERROR(INDEX('04_Property_Economics'!$H$5:$H$404,MATCH($A170,'04_Property_Economics'!$AY$5:$AY$404,0)),""))</f>
        <v/>
      </c>
      <c r="E170" s="25" t="str">
        <f t="array" ref="E170">IF($A170="","",IFERROR(INDEX('04_Property_Economics'!$I$5:$I$404,MATCH($A170,'04_Property_Economics'!$AY$5:$AY$404,0)),""))</f>
        <v/>
      </c>
      <c r="F170" s="25" t="str">
        <f t="array" ref="F170">IF($A170="","",IFERROR(INDEX('04_Property_Economics'!$J$5:$J$404,MATCH($A170,'04_Property_Economics'!$AY$5:$AY$404,0)),""))</f>
        <v/>
      </c>
      <c r="G170" s="26" t="str">
        <f t="array" ref="G170">IF($A170="","",IFERROR(INDEX('04_Property_Economics'!$AC$5:$AC$404,MATCH($A170,'04_Property_Economics'!$AY$5:$AY$404,0)),""))</f>
        <v/>
      </c>
      <c r="H170" s="24" t="str">
        <f t="array" ref="H170">IF($A170="","",IFERROR(INDEX('04_Property_Economics'!$AD$5:$AD$404,MATCH($A170,'04_Property_Economics'!$AY$5:$AY$404,0)),""))</f>
        <v/>
      </c>
      <c r="I170" s="24" t="str">
        <f t="array" ref="I170">IF($A170="","",IFERROR(INDEX('04_Property_Economics'!$AH$5:$AH$404,MATCH($A170,'04_Property_Economics'!$AY$5:$AY$404,0)),""))</f>
        <v/>
      </c>
      <c r="J170" s="24" t="str">
        <f t="array" ref="J170">IF($A170="","",IFERROR(INDEX('04_Property_Economics'!$AI$5:$AI$404,MATCH($A170,'04_Property_Economics'!$AY$5:$AY$404,0)),""))</f>
        <v/>
      </c>
      <c r="K170" s="24" t="str">
        <f t="array" ref="K170">IF($A170="","",IFERROR(INDEX('04_Property_Economics'!$AJ$5:$AJ$404,MATCH($A170,'04_Property_Economics'!$AY$5:$AY$404,0)),""))</f>
        <v/>
      </c>
      <c r="L170" s="24" t="str">
        <f t="array" ref="L170">IF($A170="","",IFERROR(INDEX('04_Property_Economics'!$AF$5:$AF$404,MATCH($A170,'04_Property_Economics'!$AY$5:$AY$404,0)),""))</f>
        <v/>
      </c>
      <c r="M170" s="24" t="str">
        <f t="array" ref="M170">IF($A170="","",IFERROR(INDEX('04_Property_Economics'!$U$5:$U$404,MATCH($A170,'04_Property_Economics'!$AY$5:$AY$404,0)),""))</f>
        <v/>
      </c>
      <c r="N170" s="24" t="str">
        <f t="array" ref="N170">IF($A170="","",IFERROR(INDEX('04_Property_Economics'!$W$5:$W$404,MATCH($A170,'04_Property_Economics'!$AY$5:$AY$404,0)),""))</f>
        <v/>
      </c>
      <c r="O170" s="24" t="str">
        <f t="shared" si="2"/>
        <v/>
      </c>
      <c r="P170" s="24" t="str">
        <f t="array" ref="P170">IF($A170="","",IFERROR(INDEX('04_Property_Economics'!$S$5:$S$404,MATCH($A170,'04_Property_Economics'!$AY$5:$AY$404,0)),""))</f>
        <v/>
      </c>
      <c r="Q170" s="24" t="str">
        <f t="array" ref="Q170">IF($A170="","",IFERROR(INDEX('04_Property_Economics'!$AQ$5:$AQ$404,MATCH($A170,'04_Property_Economics'!$AY$5:$AY$404,0)),""))</f>
        <v/>
      </c>
      <c r="R170" s="27" t="str">
        <f t="array" ref="R170">IF($A170="","",IFERROR(INDEX('04_Property_Economics'!$AR$5:$AR$404,MATCH($A170,'04_Property_Economics'!$AY$5:$AY$404,0)),""))</f>
        <v/>
      </c>
      <c r="S170" s="2" t="str">
        <f t="array" ref="S170">IF($A170="","",IFERROR(INDEX('04_Property_Economics'!$AS$5:$AS$404,MATCH($A170,'04_Property_Economics'!$AY$5:$AY$404,0)),""))</f>
        <v/>
      </c>
      <c r="T170" s="2" t="str">
        <f t="array" ref="T170">IF($A170="","",IFERROR(INDEX('04_Property_Economics'!$AZ$5:$AZ$404,MATCH($A170,'04_Property_Economics'!$AY$5:$AY$404,0)),""))</f>
        <v/>
      </c>
    </row>
    <row r="171" ht="15.75" customHeight="1">
      <c r="A171" s="2" t="str">
        <f t="shared" si="1"/>
        <v/>
      </c>
      <c r="B171" s="2" t="str">
        <f t="array" ref="B171">IF($A171="","",IFERROR(INDEX('04_Property_Economics'!$B$5:$B$404,MATCH($A171,'04_Property_Economics'!$AY$5:$AY$404,0)),""))</f>
        <v/>
      </c>
      <c r="C171" s="2" t="str">
        <f t="array" ref="C171">IF($A171="","",IFERROR(INDEX('04_Property_Economics'!$C$5:$C$404,MATCH($A171,'04_Property_Economics'!$AY$5:$AY$404,0)),""))</f>
        <v/>
      </c>
      <c r="D171" s="24" t="str">
        <f t="array" ref="D171">IF($A171="","",IFERROR(INDEX('04_Property_Economics'!$H$5:$H$404,MATCH($A171,'04_Property_Economics'!$AY$5:$AY$404,0)),""))</f>
        <v/>
      </c>
      <c r="E171" s="25" t="str">
        <f t="array" ref="E171">IF($A171="","",IFERROR(INDEX('04_Property_Economics'!$I$5:$I$404,MATCH($A171,'04_Property_Economics'!$AY$5:$AY$404,0)),""))</f>
        <v/>
      </c>
      <c r="F171" s="25" t="str">
        <f t="array" ref="F171">IF($A171="","",IFERROR(INDEX('04_Property_Economics'!$J$5:$J$404,MATCH($A171,'04_Property_Economics'!$AY$5:$AY$404,0)),""))</f>
        <v/>
      </c>
      <c r="G171" s="26" t="str">
        <f t="array" ref="G171">IF($A171="","",IFERROR(INDEX('04_Property_Economics'!$AC$5:$AC$404,MATCH($A171,'04_Property_Economics'!$AY$5:$AY$404,0)),""))</f>
        <v/>
      </c>
      <c r="H171" s="24" t="str">
        <f t="array" ref="H171">IF($A171="","",IFERROR(INDEX('04_Property_Economics'!$AD$5:$AD$404,MATCH($A171,'04_Property_Economics'!$AY$5:$AY$404,0)),""))</f>
        <v/>
      </c>
      <c r="I171" s="24" t="str">
        <f t="array" ref="I171">IF($A171="","",IFERROR(INDEX('04_Property_Economics'!$AH$5:$AH$404,MATCH($A171,'04_Property_Economics'!$AY$5:$AY$404,0)),""))</f>
        <v/>
      </c>
      <c r="J171" s="24" t="str">
        <f t="array" ref="J171">IF($A171="","",IFERROR(INDEX('04_Property_Economics'!$AI$5:$AI$404,MATCH($A171,'04_Property_Economics'!$AY$5:$AY$404,0)),""))</f>
        <v/>
      </c>
      <c r="K171" s="24" t="str">
        <f t="array" ref="K171">IF($A171="","",IFERROR(INDEX('04_Property_Economics'!$AJ$5:$AJ$404,MATCH($A171,'04_Property_Economics'!$AY$5:$AY$404,0)),""))</f>
        <v/>
      </c>
      <c r="L171" s="24" t="str">
        <f t="array" ref="L171">IF($A171="","",IFERROR(INDEX('04_Property_Economics'!$AF$5:$AF$404,MATCH($A171,'04_Property_Economics'!$AY$5:$AY$404,0)),""))</f>
        <v/>
      </c>
      <c r="M171" s="24" t="str">
        <f t="array" ref="M171">IF($A171="","",IFERROR(INDEX('04_Property_Economics'!$U$5:$U$404,MATCH($A171,'04_Property_Economics'!$AY$5:$AY$404,0)),""))</f>
        <v/>
      </c>
      <c r="N171" s="24" t="str">
        <f t="array" ref="N171">IF($A171="","",IFERROR(INDEX('04_Property_Economics'!$W$5:$W$404,MATCH($A171,'04_Property_Economics'!$AY$5:$AY$404,0)),""))</f>
        <v/>
      </c>
      <c r="O171" s="24" t="str">
        <f t="shared" si="2"/>
        <v/>
      </c>
      <c r="P171" s="24" t="str">
        <f t="array" ref="P171">IF($A171="","",IFERROR(INDEX('04_Property_Economics'!$S$5:$S$404,MATCH($A171,'04_Property_Economics'!$AY$5:$AY$404,0)),""))</f>
        <v/>
      </c>
      <c r="Q171" s="24" t="str">
        <f t="array" ref="Q171">IF($A171="","",IFERROR(INDEX('04_Property_Economics'!$AQ$5:$AQ$404,MATCH($A171,'04_Property_Economics'!$AY$5:$AY$404,0)),""))</f>
        <v/>
      </c>
      <c r="R171" s="27" t="str">
        <f t="array" ref="R171">IF($A171="","",IFERROR(INDEX('04_Property_Economics'!$AR$5:$AR$404,MATCH($A171,'04_Property_Economics'!$AY$5:$AY$404,0)),""))</f>
        <v/>
      </c>
      <c r="S171" s="2" t="str">
        <f t="array" ref="S171">IF($A171="","",IFERROR(INDEX('04_Property_Economics'!$AS$5:$AS$404,MATCH($A171,'04_Property_Economics'!$AY$5:$AY$404,0)),""))</f>
        <v/>
      </c>
      <c r="T171" s="2" t="str">
        <f t="array" ref="T171">IF($A171="","",IFERROR(INDEX('04_Property_Economics'!$AZ$5:$AZ$404,MATCH($A171,'04_Property_Economics'!$AY$5:$AY$404,0)),""))</f>
        <v/>
      </c>
    </row>
    <row r="172" ht="15.75" customHeight="1">
      <c r="A172" s="2" t="str">
        <f t="shared" si="1"/>
        <v/>
      </c>
      <c r="B172" s="2" t="str">
        <f t="array" ref="B172">IF($A172="","",IFERROR(INDEX('04_Property_Economics'!$B$5:$B$404,MATCH($A172,'04_Property_Economics'!$AY$5:$AY$404,0)),""))</f>
        <v/>
      </c>
      <c r="C172" s="2" t="str">
        <f t="array" ref="C172">IF($A172="","",IFERROR(INDEX('04_Property_Economics'!$C$5:$C$404,MATCH($A172,'04_Property_Economics'!$AY$5:$AY$404,0)),""))</f>
        <v/>
      </c>
      <c r="D172" s="24" t="str">
        <f t="array" ref="D172">IF($A172="","",IFERROR(INDEX('04_Property_Economics'!$H$5:$H$404,MATCH($A172,'04_Property_Economics'!$AY$5:$AY$404,0)),""))</f>
        <v/>
      </c>
      <c r="E172" s="25" t="str">
        <f t="array" ref="E172">IF($A172="","",IFERROR(INDEX('04_Property_Economics'!$I$5:$I$404,MATCH($A172,'04_Property_Economics'!$AY$5:$AY$404,0)),""))</f>
        <v/>
      </c>
      <c r="F172" s="25" t="str">
        <f t="array" ref="F172">IF($A172="","",IFERROR(INDEX('04_Property_Economics'!$J$5:$J$404,MATCH($A172,'04_Property_Economics'!$AY$5:$AY$404,0)),""))</f>
        <v/>
      </c>
      <c r="G172" s="26" t="str">
        <f t="array" ref="G172">IF($A172="","",IFERROR(INDEX('04_Property_Economics'!$AC$5:$AC$404,MATCH($A172,'04_Property_Economics'!$AY$5:$AY$404,0)),""))</f>
        <v/>
      </c>
      <c r="H172" s="24" t="str">
        <f t="array" ref="H172">IF($A172="","",IFERROR(INDEX('04_Property_Economics'!$AD$5:$AD$404,MATCH($A172,'04_Property_Economics'!$AY$5:$AY$404,0)),""))</f>
        <v/>
      </c>
      <c r="I172" s="24" t="str">
        <f t="array" ref="I172">IF($A172="","",IFERROR(INDEX('04_Property_Economics'!$AH$5:$AH$404,MATCH($A172,'04_Property_Economics'!$AY$5:$AY$404,0)),""))</f>
        <v/>
      </c>
      <c r="J172" s="24" t="str">
        <f t="array" ref="J172">IF($A172="","",IFERROR(INDEX('04_Property_Economics'!$AI$5:$AI$404,MATCH($A172,'04_Property_Economics'!$AY$5:$AY$404,0)),""))</f>
        <v/>
      </c>
      <c r="K172" s="24" t="str">
        <f t="array" ref="K172">IF($A172="","",IFERROR(INDEX('04_Property_Economics'!$AJ$5:$AJ$404,MATCH($A172,'04_Property_Economics'!$AY$5:$AY$404,0)),""))</f>
        <v/>
      </c>
      <c r="L172" s="24" t="str">
        <f t="array" ref="L172">IF($A172="","",IFERROR(INDEX('04_Property_Economics'!$AF$5:$AF$404,MATCH($A172,'04_Property_Economics'!$AY$5:$AY$404,0)),""))</f>
        <v/>
      </c>
      <c r="M172" s="24" t="str">
        <f t="array" ref="M172">IF($A172="","",IFERROR(INDEX('04_Property_Economics'!$U$5:$U$404,MATCH($A172,'04_Property_Economics'!$AY$5:$AY$404,0)),""))</f>
        <v/>
      </c>
      <c r="N172" s="24" t="str">
        <f t="array" ref="N172">IF($A172="","",IFERROR(INDEX('04_Property_Economics'!$W$5:$W$404,MATCH($A172,'04_Property_Economics'!$AY$5:$AY$404,0)),""))</f>
        <v/>
      </c>
      <c r="O172" s="24" t="str">
        <f t="shared" si="2"/>
        <v/>
      </c>
      <c r="P172" s="24" t="str">
        <f t="array" ref="P172">IF($A172="","",IFERROR(INDEX('04_Property_Economics'!$S$5:$S$404,MATCH($A172,'04_Property_Economics'!$AY$5:$AY$404,0)),""))</f>
        <v/>
      </c>
      <c r="Q172" s="24" t="str">
        <f t="array" ref="Q172">IF($A172="","",IFERROR(INDEX('04_Property_Economics'!$AQ$5:$AQ$404,MATCH($A172,'04_Property_Economics'!$AY$5:$AY$404,0)),""))</f>
        <v/>
      </c>
      <c r="R172" s="27" t="str">
        <f t="array" ref="R172">IF($A172="","",IFERROR(INDEX('04_Property_Economics'!$AR$5:$AR$404,MATCH($A172,'04_Property_Economics'!$AY$5:$AY$404,0)),""))</f>
        <v/>
      </c>
      <c r="S172" s="2" t="str">
        <f t="array" ref="S172">IF($A172="","",IFERROR(INDEX('04_Property_Economics'!$AS$5:$AS$404,MATCH($A172,'04_Property_Economics'!$AY$5:$AY$404,0)),""))</f>
        <v/>
      </c>
      <c r="T172" s="2" t="str">
        <f t="array" ref="T172">IF($A172="","",IFERROR(INDEX('04_Property_Economics'!$AZ$5:$AZ$404,MATCH($A172,'04_Property_Economics'!$AY$5:$AY$404,0)),""))</f>
        <v/>
      </c>
    </row>
    <row r="173" ht="15.75" customHeight="1">
      <c r="A173" s="2" t="str">
        <f t="shared" si="1"/>
        <v/>
      </c>
      <c r="B173" s="2" t="str">
        <f t="array" ref="B173">IF($A173="","",IFERROR(INDEX('04_Property_Economics'!$B$5:$B$404,MATCH($A173,'04_Property_Economics'!$AY$5:$AY$404,0)),""))</f>
        <v/>
      </c>
      <c r="C173" s="2" t="str">
        <f t="array" ref="C173">IF($A173="","",IFERROR(INDEX('04_Property_Economics'!$C$5:$C$404,MATCH($A173,'04_Property_Economics'!$AY$5:$AY$404,0)),""))</f>
        <v/>
      </c>
      <c r="D173" s="24" t="str">
        <f t="array" ref="D173">IF($A173="","",IFERROR(INDEX('04_Property_Economics'!$H$5:$H$404,MATCH($A173,'04_Property_Economics'!$AY$5:$AY$404,0)),""))</f>
        <v/>
      </c>
      <c r="E173" s="25" t="str">
        <f t="array" ref="E173">IF($A173="","",IFERROR(INDEX('04_Property_Economics'!$I$5:$I$404,MATCH($A173,'04_Property_Economics'!$AY$5:$AY$404,0)),""))</f>
        <v/>
      </c>
      <c r="F173" s="25" t="str">
        <f t="array" ref="F173">IF($A173="","",IFERROR(INDEX('04_Property_Economics'!$J$5:$J$404,MATCH($A173,'04_Property_Economics'!$AY$5:$AY$404,0)),""))</f>
        <v/>
      </c>
      <c r="G173" s="26" t="str">
        <f t="array" ref="G173">IF($A173="","",IFERROR(INDEX('04_Property_Economics'!$AC$5:$AC$404,MATCH($A173,'04_Property_Economics'!$AY$5:$AY$404,0)),""))</f>
        <v/>
      </c>
      <c r="H173" s="24" t="str">
        <f t="array" ref="H173">IF($A173="","",IFERROR(INDEX('04_Property_Economics'!$AD$5:$AD$404,MATCH($A173,'04_Property_Economics'!$AY$5:$AY$404,0)),""))</f>
        <v/>
      </c>
      <c r="I173" s="24" t="str">
        <f t="array" ref="I173">IF($A173="","",IFERROR(INDEX('04_Property_Economics'!$AH$5:$AH$404,MATCH($A173,'04_Property_Economics'!$AY$5:$AY$404,0)),""))</f>
        <v/>
      </c>
      <c r="J173" s="24" t="str">
        <f t="array" ref="J173">IF($A173="","",IFERROR(INDEX('04_Property_Economics'!$AI$5:$AI$404,MATCH($A173,'04_Property_Economics'!$AY$5:$AY$404,0)),""))</f>
        <v/>
      </c>
      <c r="K173" s="24" t="str">
        <f t="array" ref="K173">IF($A173="","",IFERROR(INDEX('04_Property_Economics'!$AJ$5:$AJ$404,MATCH($A173,'04_Property_Economics'!$AY$5:$AY$404,0)),""))</f>
        <v/>
      </c>
      <c r="L173" s="24" t="str">
        <f t="array" ref="L173">IF($A173="","",IFERROR(INDEX('04_Property_Economics'!$AF$5:$AF$404,MATCH($A173,'04_Property_Economics'!$AY$5:$AY$404,0)),""))</f>
        <v/>
      </c>
      <c r="M173" s="24" t="str">
        <f t="array" ref="M173">IF($A173="","",IFERROR(INDEX('04_Property_Economics'!$U$5:$U$404,MATCH($A173,'04_Property_Economics'!$AY$5:$AY$404,0)),""))</f>
        <v/>
      </c>
      <c r="N173" s="24" t="str">
        <f t="array" ref="N173">IF($A173="","",IFERROR(INDEX('04_Property_Economics'!$W$5:$W$404,MATCH($A173,'04_Property_Economics'!$AY$5:$AY$404,0)),""))</f>
        <v/>
      </c>
      <c r="O173" s="24" t="str">
        <f t="shared" si="2"/>
        <v/>
      </c>
      <c r="P173" s="24" t="str">
        <f t="array" ref="P173">IF($A173="","",IFERROR(INDEX('04_Property_Economics'!$S$5:$S$404,MATCH($A173,'04_Property_Economics'!$AY$5:$AY$404,0)),""))</f>
        <v/>
      </c>
      <c r="Q173" s="24" t="str">
        <f t="array" ref="Q173">IF($A173="","",IFERROR(INDEX('04_Property_Economics'!$AQ$5:$AQ$404,MATCH($A173,'04_Property_Economics'!$AY$5:$AY$404,0)),""))</f>
        <v/>
      </c>
      <c r="R173" s="27" t="str">
        <f t="array" ref="R173">IF($A173="","",IFERROR(INDEX('04_Property_Economics'!$AR$5:$AR$404,MATCH($A173,'04_Property_Economics'!$AY$5:$AY$404,0)),""))</f>
        <v/>
      </c>
      <c r="S173" s="2" t="str">
        <f t="array" ref="S173">IF($A173="","",IFERROR(INDEX('04_Property_Economics'!$AS$5:$AS$404,MATCH($A173,'04_Property_Economics'!$AY$5:$AY$404,0)),""))</f>
        <v/>
      </c>
      <c r="T173" s="2" t="str">
        <f t="array" ref="T173">IF($A173="","",IFERROR(INDEX('04_Property_Economics'!$AZ$5:$AZ$404,MATCH($A173,'04_Property_Economics'!$AY$5:$AY$404,0)),""))</f>
        <v/>
      </c>
    </row>
    <row r="174" ht="15.75" customHeight="1">
      <c r="A174" s="2" t="str">
        <f t="shared" si="1"/>
        <v/>
      </c>
      <c r="B174" s="2" t="str">
        <f t="array" ref="B174">IF($A174="","",IFERROR(INDEX('04_Property_Economics'!$B$5:$B$404,MATCH($A174,'04_Property_Economics'!$AY$5:$AY$404,0)),""))</f>
        <v/>
      </c>
      <c r="C174" s="2" t="str">
        <f t="array" ref="C174">IF($A174="","",IFERROR(INDEX('04_Property_Economics'!$C$5:$C$404,MATCH($A174,'04_Property_Economics'!$AY$5:$AY$404,0)),""))</f>
        <v/>
      </c>
      <c r="D174" s="24" t="str">
        <f t="array" ref="D174">IF($A174="","",IFERROR(INDEX('04_Property_Economics'!$H$5:$H$404,MATCH($A174,'04_Property_Economics'!$AY$5:$AY$404,0)),""))</f>
        <v/>
      </c>
      <c r="E174" s="25" t="str">
        <f t="array" ref="E174">IF($A174="","",IFERROR(INDEX('04_Property_Economics'!$I$5:$I$404,MATCH($A174,'04_Property_Economics'!$AY$5:$AY$404,0)),""))</f>
        <v/>
      </c>
      <c r="F174" s="25" t="str">
        <f t="array" ref="F174">IF($A174="","",IFERROR(INDEX('04_Property_Economics'!$J$5:$J$404,MATCH($A174,'04_Property_Economics'!$AY$5:$AY$404,0)),""))</f>
        <v/>
      </c>
      <c r="G174" s="26" t="str">
        <f t="array" ref="G174">IF($A174="","",IFERROR(INDEX('04_Property_Economics'!$AC$5:$AC$404,MATCH($A174,'04_Property_Economics'!$AY$5:$AY$404,0)),""))</f>
        <v/>
      </c>
      <c r="H174" s="24" t="str">
        <f t="array" ref="H174">IF($A174="","",IFERROR(INDEX('04_Property_Economics'!$AD$5:$AD$404,MATCH($A174,'04_Property_Economics'!$AY$5:$AY$404,0)),""))</f>
        <v/>
      </c>
      <c r="I174" s="24" t="str">
        <f t="array" ref="I174">IF($A174="","",IFERROR(INDEX('04_Property_Economics'!$AH$5:$AH$404,MATCH($A174,'04_Property_Economics'!$AY$5:$AY$404,0)),""))</f>
        <v/>
      </c>
      <c r="J174" s="24" t="str">
        <f t="array" ref="J174">IF($A174="","",IFERROR(INDEX('04_Property_Economics'!$AI$5:$AI$404,MATCH($A174,'04_Property_Economics'!$AY$5:$AY$404,0)),""))</f>
        <v/>
      </c>
      <c r="K174" s="24" t="str">
        <f t="array" ref="K174">IF($A174="","",IFERROR(INDEX('04_Property_Economics'!$AJ$5:$AJ$404,MATCH($A174,'04_Property_Economics'!$AY$5:$AY$404,0)),""))</f>
        <v/>
      </c>
      <c r="L174" s="24" t="str">
        <f t="array" ref="L174">IF($A174="","",IFERROR(INDEX('04_Property_Economics'!$AF$5:$AF$404,MATCH($A174,'04_Property_Economics'!$AY$5:$AY$404,0)),""))</f>
        <v/>
      </c>
      <c r="M174" s="24" t="str">
        <f t="array" ref="M174">IF($A174="","",IFERROR(INDEX('04_Property_Economics'!$U$5:$U$404,MATCH($A174,'04_Property_Economics'!$AY$5:$AY$404,0)),""))</f>
        <v/>
      </c>
      <c r="N174" s="24" t="str">
        <f t="array" ref="N174">IF($A174="","",IFERROR(INDEX('04_Property_Economics'!$W$5:$W$404,MATCH($A174,'04_Property_Economics'!$AY$5:$AY$404,0)),""))</f>
        <v/>
      </c>
      <c r="O174" s="24" t="str">
        <f t="shared" si="2"/>
        <v/>
      </c>
      <c r="P174" s="24" t="str">
        <f t="array" ref="P174">IF($A174="","",IFERROR(INDEX('04_Property_Economics'!$S$5:$S$404,MATCH($A174,'04_Property_Economics'!$AY$5:$AY$404,0)),""))</f>
        <v/>
      </c>
      <c r="Q174" s="24" t="str">
        <f t="array" ref="Q174">IF($A174="","",IFERROR(INDEX('04_Property_Economics'!$AQ$5:$AQ$404,MATCH($A174,'04_Property_Economics'!$AY$5:$AY$404,0)),""))</f>
        <v/>
      </c>
      <c r="R174" s="27" t="str">
        <f t="array" ref="R174">IF($A174="","",IFERROR(INDEX('04_Property_Economics'!$AR$5:$AR$404,MATCH($A174,'04_Property_Economics'!$AY$5:$AY$404,0)),""))</f>
        <v/>
      </c>
      <c r="S174" s="2" t="str">
        <f t="array" ref="S174">IF($A174="","",IFERROR(INDEX('04_Property_Economics'!$AS$5:$AS$404,MATCH($A174,'04_Property_Economics'!$AY$5:$AY$404,0)),""))</f>
        <v/>
      </c>
      <c r="T174" s="2" t="str">
        <f t="array" ref="T174">IF($A174="","",IFERROR(INDEX('04_Property_Economics'!$AZ$5:$AZ$404,MATCH($A174,'04_Property_Economics'!$AY$5:$AY$404,0)),""))</f>
        <v/>
      </c>
    </row>
    <row r="175" ht="15.75" customHeight="1">
      <c r="A175" s="2" t="str">
        <f t="shared" si="1"/>
        <v/>
      </c>
      <c r="B175" s="2" t="str">
        <f t="array" ref="B175">IF($A175="","",IFERROR(INDEX('04_Property_Economics'!$B$5:$B$404,MATCH($A175,'04_Property_Economics'!$AY$5:$AY$404,0)),""))</f>
        <v/>
      </c>
      <c r="C175" s="2" t="str">
        <f t="array" ref="C175">IF($A175="","",IFERROR(INDEX('04_Property_Economics'!$C$5:$C$404,MATCH($A175,'04_Property_Economics'!$AY$5:$AY$404,0)),""))</f>
        <v/>
      </c>
      <c r="D175" s="24" t="str">
        <f t="array" ref="D175">IF($A175="","",IFERROR(INDEX('04_Property_Economics'!$H$5:$H$404,MATCH($A175,'04_Property_Economics'!$AY$5:$AY$404,0)),""))</f>
        <v/>
      </c>
      <c r="E175" s="25" t="str">
        <f t="array" ref="E175">IF($A175="","",IFERROR(INDEX('04_Property_Economics'!$I$5:$I$404,MATCH($A175,'04_Property_Economics'!$AY$5:$AY$404,0)),""))</f>
        <v/>
      </c>
      <c r="F175" s="25" t="str">
        <f t="array" ref="F175">IF($A175="","",IFERROR(INDEX('04_Property_Economics'!$J$5:$J$404,MATCH($A175,'04_Property_Economics'!$AY$5:$AY$404,0)),""))</f>
        <v/>
      </c>
      <c r="G175" s="26" t="str">
        <f t="array" ref="G175">IF($A175="","",IFERROR(INDEX('04_Property_Economics'!$AC$5:$AC$404,MATCH($A175,'04_Property_Economics'!$AY$5:$AY$404,0)),""))</f>
        <v/>
      </c>
      <c r="H175" s="24" t="str">
        <f t="array" ref="H175">IF($A175="","",IFERROR(INDEX('04_Property_Economics'!$AD$5:$AD$404,MATCH($A175,'04_Property_Economics'!$AY$5:$AY$404,0)),""))</f>
        <v/>
      </c>
      <c r="I175" s="24" t="str">
        <f t="array" ref="I175">IF($A175="","",IFERROR(INDEX('04_Property_Economics'!$AH$5:$AH$404,MATCH($A175,'04_Property_Economics'!$AY$5:$AY$404,0)),""))</f>
        <v/>
      </c>
      <c r="J175" s="24" t="str">
        <f t="array" ref="J175">IF($A175="","",IFERROR(INDEX('04_Property_Economics'!$AI$5:$AI$404,MATCH($A175,'04_Property_Economics'!$AY$5:$AY$404,0)),""))</f>
        <v/>
      </c>
      <c r="K175" s="24" t="str">
        <f t="array" ref="K175">IF($A175="","",IFERROR(INDEX('04_Property_Economics'!$AJ$5:$AJ$404,MATCH($A175,'04_Property_Economics'!$AY$5:$AY$404,0)),""))</f>
        <v/>
      </c>
      <c r="L175" s="24" t="str">
        <f t="array" ref="L175">IF($A175="","",IFERROR(INDEX('04_Property_Economics'!$AF$5:$AF$404,MATCH($A175,'04_Property_Economics'!$AY$5:$AY$404,0)),""))</f>
        <v/>
      </c>
      <c r="M175" s="24" t="str">
        <f t="array" ref="M175">IF($A175="","",IFERROR(INDEX('04_Property_Economics'!$U$5:$U$404,MATCH($A175,'04_Property_Economics'!$AY$5:$AY$404,0)),""))</f>
        <v/>
      </c>
      <c r="N175" s="24" t="str">
        <f t="array" ref="N175">IF($A175="","",IFERROR(INDEX('04_Property_Economics'!$W$5:$W$404,MATCH($A175,'04_Property_Economics'!$AY$5:$AY$404,0)),""))</f>
        <v/>
      </c>
      <c r="O175" s="24" t="str">
        <f t="shared" si="2"/>
        <v/>
      </c>
      <c r="P175" s="24" t="str">
        <f t="array" ref="P175">IF($A175="","",IFERROR(INDEX('04_Property_Economics'!$S$5:$S$404,MATCH($A175,'04_Property_Economics'!$AY$5:$AY$404,0)),""))</f>
        <v/>
      </c>
      <c r="Q175" s="24" t="str">
        <f t="array" ref="Q175">IF($A175="","",IFERROR(INDEX('04_Property_Economics'!$AQ$5:$AQ$404,MATCH($A175,'04_Property_Economics'!$AY$5:$AY$404,0)),""))</f>
        <v/>
      </c>
      <c r="R175" s="27" t="str">
        <f t="array" ref="R175">IF($A175="","",IFERROR(INDEX('04_Property_Economics'!$AR$5:$AR$404,MATCH($A175,'04_Property_Economics'!$AY$5:$AY$404,0)),""))</f>
        <v/>
      </c>
      <c r="S175" s="2" t="str">
        <f t="array" ref="S175">IF($A175="","",IFERROR(INDEX('04_Property_Economics'!$AS$5:$AS$404,MATCH($A175,'04_Property_Economics'!$AY$5:$AY$404,0)),""))</f>
        <v/>
      </c>
      <c r="T175" s="2" t="str">
        <f t="array" ref="T175">IF($A175="","",IFERROR(INDEX('04_Property_Economics'!$AZ$5:$AZ$404,MATCH($A175,'04_Property_Economics'!$AY$5:$AY$404,0)),""))</f>
        <v/>
      </c>
    </row>
    <row r="176" ht="15.75" customHeight="1">
      <c r="A176" s="2" t="str">
        <f t="shared" si="1"/>
        <v/>
      </c>
      <c r="B176" s="2" t="str">
        <f t="array" ref="B176">IF($A176="","",IFERROR(INDEX('04_Property_Economics'!$B$5:$B$404,MATCH($A176,'04_Property_Economics'!$AY$5:$AY$404,0)),""))</f>
        <v/>
      </c>
      <c r="C176" s="2" t="str">
        <f t="array" ref="C176">IF($A176="","",IFERROR(INDEX('04_Property_Economics'!$C$5:$C$404,MATCH($A176,'04_Property_Economics'!$AY$5:$AY$404,0)),""))</f>
        <v/>
      </c>
      <c r="D176" s="24" t="str">
        <f t="array" ref="D176">IF($A176="","",IFERROR(INDEX('04_Property_Economics'!$H$5:$H$404,MATCH($A176,'04_Property_Economics'!$AY$5:$AY$404,0)),""))</f>
        <v/>
      </c>
      <c r="E176" s="25" t="str">
        <f t="array" ref="E176">IF($A176="","",IFERROR(INDEX('04_Property_Economics'!$I$5:$I$404,MATCH($A176,'04_Property_Economics'!$AY$5:$AY$404,0)),""))</f>
        <v/>
      </c>
      <c r="F176" s="25" t="str">
        <f t="array" ref="F176">IF($A176="","",IFERROR(INDEX('04_Property_Economics'!$J$5:$J$404,MATCH($A176,'04_Property_Economics'!$AY$5:$AY$404,0)),""))</f>
        <v/>
      </c>
      <c r="G176" s="26" t="str">
        <f t="array" ref="G176">IF($A176="","",IFERROR(INDEX('04_Property_Economics'!$AC$5:$AC$404,MATCH($A176,'04_Property_Economics'!$AY$5:$AY$404,0)),""))</f>
        <v/>
      </c>
      <c r="H176" s="24" t="str">
        <f t="array" ref="H176">IF($A176="","",IFERROR(INDEX('04_Property_Economics'!$AD$5:$AD$404,MATCH($A176,'04_Property_Economics'!$AY$5:$AY$404,0)),""))</f>
        <v/>
      </c>
      <c r="I176" s="24" t="str">
        <f t="array" ref="I176">IF($A176="","",IFERROR(INDEX('04_Property_Economics'!$AH$5:$AH$404,MATCH($A176,'04_Property_Economics'!$AY$5:$AY$404,0)),""))</f>
        <v/>
      </c>
      <c r="J176" s="24" t="str">
        <f t="array" ref="J176">IF($A176="","",IFERROR(INDEX('04_Property_Economics'!$AI$5:$AI$404,MATCH($A176,'04_Property_Economics'!$AY$5:$AY$404,0)),""))</f>
        <v/>
      </c>
      <c r="K176" s="24" t="str">
        <f t="array" ref="K176">IF($A176="","",IFERROR(INDEX('04_Property_Economics'!$AJ$5:$AJ$404,MATCH($A176,'04_Property_Economics'!$AY$5:$AY$404,0)),""))</f>
        <v/>
      </c>
      <c r="L176" s="24" t="str">
        <f t="array" ref="L176">IF($A176="","",IFERROR(INDEX('04_Property_Economics'!$AF$5:$AF$404,MATCH($A176,'04_Property_Economics'!$AY$5:$AY$404,0)),""))</f>
        <v/>
      </c>
      <c r="M176" s="24" t="str">
        <f t="array" ref="M176">IF($A176="","",IFERROR(INDEX('04_Property_Economics'!$U$5:$U$404,MATCH($A176,'04_Property_Economics'!$AY$5:$AY$404,0)),""))</f>
        <v/>
      </c>
      <c r="N176" s="24" t="str">
        <f t="array" ref="N176">IF($A176="","",IFERROR(INDEX('04_Property_Economics'!$W$5:$W$404,MATCH($A176,'04_Property_Economics'!$AY$5:$AY$404,0)),""))</f>
        <v/>
      </c>
      <c r="O176" s="24" t="str">
        <f t="shared" si="2"/>
        <v/>
      </c>
      <c r="P176" s="24" t="str">
        <f t="array" ref="P176">IF($A176="","",IFERROR(INDEX('04_Property_Economics'!$S$5:$S$404,MATCH($A176,'04_Property_Economics'!$AY$5:$AY$404,0)),""))</f>
        <v/>
      </c>
      <c r="Q176" s="24" t="str">
        <f t="array" ref="Q176">IF($A176="","",IFERROR(INDEX('04_Property_Economics'!$AQ$5:$AQ$404,MATCH($A176,'04_Property_Economics'!$AY$5:$AY$404,0)),""))</f>
        <v/>
      </c>
      <c r="R176" s="27" t="str">
        <f t="array" ref="R176">IF($A176="","",IFERROR(INDEX('04_Property_Economics'!$AR$5:$AR$404,MATCH($A176,'04_Property_Economics'!$AY$5:$AY$404,0)),""))</f>
        <v/>
      </c>
      <c r="S176" s="2" t="str">
        <f t="array" ref="S176">IF($A176="","",IFERROR(INDEX('04_Property_Economics'!$AS$5:$AS$404,MATCH($A176,'04_Property_Economics'!$AY$5:$AY$404,0)),""))</f>
        <v/>
      </c>
      <c r="T176" s="2" t="str">
        <f t="array" ref="T176">IF($A176="","",IFERROR(INDEX('04_Property_Economics'!$AZ$5:$AZ$404,MATCH($A176,'04_Property_Economics'!$AY$5:$AY$404,0)),""))</f>
        <v/>
      </c>
    </row>
    <row r="177" ht="15.75" customHeight="1">
      <c r="A177" s="2" t="str">
        <f t="shared" si="1"/>
        <v/>
      </c>
      <c r="B177" s="2" t="str">
        <f t="array" ref="B177">IF($A177="","",IFERROR(INDEX('04_Property_Economics'!$B$5:$B$404,MATCH($A177,'04_Property_Economics'!$AY$5:$AY$404,0)),""))</f>
        <v/>
      </c>
      <c r="C177" s="2" t="str">
        <f t="array" ref="C177">IF($A177="","",IFERROR(INDEX('04_Property_Economics'!$C$5:$C$404,MATCH($A177,'04_Property_Economics'!$AY$5:$AY$404,0)),""))</f>
        <v/>
      </c>
      <c r="D177" s="24" t="str">
        <f t="array" ref="D177">IF($A177="","",IFERROR(INDEX('04_Property_Economics'!$H$5:$H$404,MATCH($A177,'04_Property_Economics'!$AY$5:$AY$404,0)),""))</f>
        <v/>
      </c>
      <c r="E177" s="25" t="str">
        <f t="array" ref="E177">IF($A177="","",IFERROR(INDEX('04_Property_Economics'!$I$5:$I$404,MATCH($A177,'04_Property_Economics'!$AY$5:$AY$404,0)),""))</f>
        <v/>
      </c>
      <c r="F177" s="25" t="str">
        <f t="array" ref="F177">IF($A177="","",IFERROR(INDEX('04_Property_Economics'!$J$5:$J$404,MATCH($A177,'04_Property_Economics'!$AY$5:$AY$404,0)),""))</f>
        <v/>
      </c>
      <c r="G177" s="26" t="str">
        <f t="array" ref="G177">IF($A177="","",IFERROR(INDEX('04_Property_Economics'!$AC$5:$AC$404,MATCH($A177,'04_Property_Economics'!$AY$5:$AY$404,0)),""))</f>
        <v/>
      </c>
      <c r="H177" s="24" t="str">
        <f t="array" ref="H177">IF($A177="","",IFERROR(INDEX('04_Property_Economics'!$AD$5:$AD$404,MATCH($A177,'04_Property_Economics'!$AY$5:$AY$404,0)),""))</f>
        <v/>
      </c>
      <c r="I177" s="24" t="str">
        <f t="array" ref="I177">IF($A177="","",IFERROR(INDEX('04_Property_Economics'!$AH$5:$AH$404,MATCH($A177,'04_Property_Economics'!$AY$5:$AY$404,0)),""))</f>
        <v/>
      </c>
      <c r="J177" s="24" t="str">
        <f t="array" ref="J177">IF($A177="","",IFERROR(INDEX('04_Property_Economics'!$AI$5:$AI$404,MATCH($A177,'04_Property_Economics'!$AY$5:$AY$404,0)),""))</f>
        <v/>
      </c>
      <c r="K177" s="24" t="str">
        <f t="array" ref="K177">IF($A177="","",IFERROR(INDEX('04_Property_Economics'!$AJ$5:$AJ$404,MATCH($A177,'04_Property_Economics'!$AY$5:$AY$404,0)),""))</f>
        <v/>
      </c>
      <c r="L177" s="24" t="str">
        <f t="array" ref="L177">IF($A177="","",IFERROR(INDEX('04_Property_Economics'!$AF$5:$AF$404,MATCH($A177,'04_Property_Economics'!$AY$5:$AY$404,0)),""))</f>
        <v/>
      </c>
      <c r="M177" s="24" t="str">
        <f t="array" ref="M177">IF($A177="","",IFERROR(INDEX('04_Property_Economics'!$U$5:$U$404,MATCH($A177,'04_Property_Economics'!$AY$5:$AY$404,0)),""))</f>
        <v/>
      </c>
      <c r="N177" s="24" t="str">
        <f t="array" ref="N177">IF($A177="","",IFERROR(INDEX('04_Property_Economics'!$W$5:$W$404,MATCH($A177,'04_Property_Economics'!$AY$5:$AY$404,0)),""))</f>
        <v/>
      </c>
      <c r="O177" s="24" t="str">
        <f t="shared" si="2"/>
        <v/>
      </c>
      <c r="P177" s="24" t="str">
        <f t="array" ref="P177">IF($A177="","",IFERROR(INDEX('04_Property_Economics'!$S$5:$S$404,MATCH($A177,'04_Property_Economics'!$AY$5:$AY$404,0)),""))</f>
        <v/>
      </c>
      <c r="Q177" s="24" t="str">
        <f t="array" ref="Q177">IF($A177="","",IFERROR(INDEX('04_Property_Economics'!$AQ$5:$AQ$404,MATCH($A177,'04_Property_Economics'!$AY$5:$AY$404,0)),""))</f>
        <v/>
      </c>
      <c r="R177" s="27" t="str">
        <f t="array" ref="R177">IF($A177="","",IFERROR(INDEX('04_Property_Economics'!$AR$5:$AR$404,MATCH($A177,'04_Property_Economics'!$AY$5:$AY$404,0)),""))</f>
        <v/>
      </c>
      <c r="S177" s="2" t="str">
        <f t="array" ref="S177">IF($A177="","",IFERROR(INDEX('04_Property_Economics'!$AS$5:$AS$404,MATCH($A177,'04_Property_Economics'!$AY$5:$AY$404,0)),""))</f>
        <v/>
      </c>
      <c r="T177" s="2" t="str">
        <f t="array" ref="T177">IF($A177="","",IFERROR(INDEX('04_Property_Economics'!$AZ$5:$AZ$404,MATCH($A177,'04_Property_Economics'!$AY$5:$AY$404,0)),""))</f>
        <v/>
      </c>
    </row>
    <row r="178" ht="15.75" customHeight="1">
      <c r="A178" s="2" t="str">
        <f t="shared" si="1"/>
        <v/>
      </c>
      <c r="B178" s="2" t="str">
        <f t="array" ref="B178">IF($A178="","",IFERROR(INDEX('04_Property_Economics'!$B$5:$B$404,MATCH($A178,'04_Property_Economics'!$AY$5:$AY$404,0)),""))</f>
        <v/>
      </c>
      <c r="C178" s="2" t="str">
        <f t="array" ref="C178">IF($A178="","",IFERROR(INDEX('04_Property_Economics'!$C$5:$C$404,MATCH($A178,'04_Property_Economics'!$AY$5:$AY$404,0)),""))</f>
        <v/>
      </c>
      <c r="D178" s="24" t="str">
        <f t="array" ref="D178">IF($A178="","",IFERROR(INDEX('04_Property_Economics'!$H$5:$H$404,MATCH($A178,'04_Property_Economics'!$AY$5:$AY$404,0)),""))</f>
        <v/>
      </c>
      <c r="E178" s="25" t="str">
        <f t="array" ref="E178">IF($A178="","",IFERROR(INDEX('04_Property_Economics'!$I$5:$I$404,MATCH($A178,'04_Property_Economics'!$AY$5:$AY$404,0)),""))</f>
        <v/>
      </c>
      <c r="F178" s="25" t="str">
        <f t="array" ref="F178">IF($A178="","",IFERROR(INDEX('04_Property_Economics'!$J$5:$J$404,MATCH($A178,'04_Property_Economics'!$AY$5:$AY$404,0)),""))</f>
        <v/>
      </c>
      <c r="G178" s="26" t="str">
        <f t="array" ref="G178">IF($A178="","",IFERROR(INDEX('04_Property_Economics'!$AC$5:$AC$404,MATCH($A178,'04_Property_Economics'!$AY$5:$AY$404,0)),""))</f>
        <v/>
      </c>
      <c r="H178" s="24" t="str">
        <f t="array" ref="H178">IF($A178="","",IFERROR(INDEX('04_Property_Economics'!$AD$5:$AD$404,MATCH($A178,'04_Property_Economics'!$AY$5:$AY$404,0)),""))</f>
        <v/>
      </c>
      <c r="I178" s="24" t="str">
        <f t="array" ref="I178">IF($A178="","",IFERROR(INDEX('04_Property_Economics'!$AH$5:$AH$404,MATCH($A178,'04_Property_Economics'!$AY$5:$AY$404,0)),""))</f>
        <v/>
      </c>
      <c r="J178" s="24" t="str">
        <f t="array" ref="J178">IF($A178="","",IFERROR(INDEX('04_Property_Economics'!$AI$5:$AI$404,MATCH($A178,'04_Property_Economics'!$AY$5:$AY$404,0)),""))</f>
        <v/>
      </c>
      <c r="K178" s="24" t="str">
        <f t="array" ref="K178">IF($A178="","",IFERROR(INDEX('04_Property_Economics'!$AJ$5:$AJ$404,MATCH($A178,'04_Property_Economics'!$AY$5:$AY$404,0)),""))</f>
        <v/>
      </c>
      <c r="L178" s="24" t="str">
        <f t="array" ref="L178">IF($A178="","",IFERROR(INDEX('04_Property_Economics'!$AF$5:$AF$404,MATCH($A178,'04_Property_Economics'!$AY$5:$AY$404,0)),""))</f>
        <v/>
      </c>
      <c r="M178" s="24" t="str">
        <f t="array" ref="M178">IF($A178="","",IFERROR(INDEX('04_Property_Economics'!$U$5:$U$404,MATCH($A178,'04_Property_Economics'!$AY$5:$AY$404,0)),""))</f>
        <v/>
      </c>
      <c r="N178" s="24" t="str">
        <f t="array" ref="N178">IF($A178="","",IFERROR(INDEX('04_Property_Economics'!$W$5:$W$404,MATCH($A178,'04_Property_Economics'!$AY$5:$AY$404,0)),""))</f>
        <v/>
      </c>
      <c r="O178" s="24" t="str">
        <f t="shared" si="2"/>
        <v/>
      </c>
      <c r="P178" s="24" t="str">
        <f t="array" ref="P178">IF($A178="","",IFERROR(INDEX('04_Property_Economics'!$S$5:$S$404,MATCH($A178,'04_Property_Economics'!$AY$5:$AY$404,0)),""))</f>
        <v/>
      </c>
      <c r="Q178" s="24" t="str">
        <f t="array" ref="Q178">IF($A178="","",IFERROR(INDEX('04_Property_Economics'!$AQ$5:$AQ$404,MATCH($A178,'04_Property_Economics'!$AY$5:$AY$404,0)),""))</f>
        <v/>
      </c>
      <c r="R178" s="27" t="str">
        <f t="array" ref="R178">IF($A178="","",IFERROR(INDEX('04_Property_Economics'!$AR$5:$AR$404,MATCH($A178,'04_Property_Economics'!$AY$5:$AY$404,0)),""))</f>
        <v/>
      </c>
      <c r="S178" s="2" t="str">
        <f t="array" ref="S178">IF($A178="","",IFERROR(INDEX('04_Property_Economics'!$AS$5:$AS$404,MATCH($A178,'04_Property_Economics'!$AY$5:$AY$404,0)),""))</f>
        <v/>
      </c>
      <c r="T178" s="2" t="str">
        <f t="array" ref="T178">IF($A178="","",IFERROR(INDEX('04_Property_Economics'!$AZ$5:$AZ$404,MATCH($A178,'04_Property_Economics'!$AY$5:$AY$404,0)),""))</f>
        <v/>
      </c>
    </row>
    <row r="179" ht="15.75" customHeight="1">
      <c r="A179" s="2" t="str">
        <f t="shared" si="1"/>
        <v/>
      </c>
      <c r="B179" s="2" t="str">
        <f t="array" ref="B179">IF($A179="","",IFERROR(INDEX('04_Property_Economics'!$B$5:$B$404,MATCH($A179,'04_Property_Economics'!$AY$5:$AY$404,0)),""))</f>
        <v/>
      </c>
      <c r="C179" s="2" t="str">
        <f t="array" ref="C179">IF($A179="","",IFERROR(INDEX('04_Property_Economics'!$C$5:$C$404,MATCH($A179,'04_Property_Economics'!$AY$5:$AY$404,0)),""))</f>
        <v/>
      </c>
      <c r="D179" s="24" t="str">
        <f t="array" ref="D179">IF($A179="","",IFERROR(INDEX('04_Property_Economics'!$H$5:$H$404,MATCH($A179,'04_Property_Economics'!$AY$5:$AY$404,0)),""))</f>
        <v/>
      </c>
      <c r="E179" s="25" t="str">
        <f t="array" ref="E179">IF($A179="","",IFERROR(INDEX('04_Property_Economics'!$I$5:$I$404,MATCH($A179,'04_Property_Economics'!$AY$5:$AY$404,0)),""))</f>
        <v/>
      </c>
      <c r="F179" s="25" t="str">
        <f t="array" ref="F179">IF($A179="","",IFERROR(INDEX('04_Property_Economics'!$J$5:$J$404,MATCH($A179,'04_Property_Economics'!$AY$5:$AY$404,0)),""))</f>
        <v/>
      </c>
      <c r="G179" s="26" t="str">
        <f t="array" ref="G179">IF($A179="","",IFERROR(INDEX('04_Property_Economics'!$AC$5:$AC$404,MATCH($A179,'04_Property_Economics'!$AY$5:$AY$404,0)),""))</f>
        <v/>
      </c>
      <c r="H179" s="24" t="str">
        <f t="array" ref="H179">IF($A179="","",IFERROR(INDEX('04_Property_Economics'!$AD$5:$AD$404,MATCH($A179,'04_Property_Economics'!$AY$5:$AY$404,0)),""))</f>
        <v/>
      </c>
      <c r="I179" s="24" t="str">
        <f t="array" ref="I179">IF($A179="","",IFERROR(INDEX('04_Property_Economics'!$AH$5:$AH$404,MATCH($A179,'04_Property_Economics'!$AY$5:$AY$404,0)),""))</f>
        <v/>
      </c>
      <c r="J179" s="24" t="str">
        <f t="array" ref="J179">IF($A179="","",IFERROR(INDEX('04_Property_Economics'!$AI$5:$AI$404,MATCH($A179,'04_Property_Economics'!$AY$5:$AY$404,0)),""))</f>
        <v/>
      </c>
      <c r="K179" s="24" t="str">
        <f t="array" ref="K179">IF($A179="","",IFERROR(INDEX('04_Property_Economics'!$AJ$5:$AJ$404,MATCH($A179,'04_Property_Economics'!$AY$5:$AY$404,0)),""))</f>
        <v/>
      </c>
      <c r="L179" s="24" t="str">
        <f t="array" ref="L179">IF($A179="","",IFERROR(INDEX('04_Property_Economics'!$AF$5:$AF$404,MATCH($A179,'04_Property_Economics'!$AY$5:$AY$404,0)),""))</f>
        <v/>
      </c>
      <c r="M179" s="24" t="str">
        <f t="array" ref="M179">IF($A179="","",IFERROR(INDEX('04_Property_Economics'!$U$5:$U$404,MATCH($A179,'04_Property_Economics'!$AY$5:$AY$404,0)),""))</f>
        <v/>
      </c>
      <c r="N179" s="24" t="str">
        <f t="array" ref="N179">IF($A179="","",IFERROR(INDEX('04_Property_Economics'!$W$5:$W$404,MATCH($A179,'04_Property_Economics'!$AY$5:$AY$404,0)),""))</f>
        <v/>
      </c>
      <c r="O179" s="24" t="str">
        <f t="shared" si="2"/>
        <v/>
      </c>
      <c r="P179" s="24" t="str">
        <f t="array" ref="P179">IF($A179="","",IFERROR(INDEX('04_Property_Economics'!$S$5:$S$404,MATCH($A179,'04_Property_Economics'!$AY$5:$AY$404,0)),""))</f>
        <v/>
      </c>
      <c r="Q179" s="24" t="str">
        <f t="array" ref="Q179">IF($A179="","",IFERROR(INDEX('04_Property_Economics'!$AQ$5:$AQ$404,MATCH($A179,'04_Property_Economics'!$AY$5:$AY$404,0)),""))</f>
        <v/>
      </c>
      <c r="R179" s="27" t="str">
        <f t="array" ref="R179">IF($A179="","",IFERROR(INDEX('04_Property_Economics'!$AR$5:$AR$404,MATCH($A179,'04_Property_Economics'!$AY$5:$AY$404,0)),""))</f>
        <v/>
      </c>
      <c r="S179" s="2" t="str">
        <f t="array" ref="S179">IF($A179="","",IFERROR(INDEX('04_Property_Economics'!$AS$5:$AS$404,MATCH($A179,'04_Property_Economics'!$AY$5:$AY$404,0)),""))</f>
        <v/>
      </c>
      <c r="T179" s="2" t="str">
        <f t="array" ref="T179">IF($A179="","",IFERROR(INDEX('04_Property_Economics'!$AZ$5:$AZ$404,MATCH($A179,'04_Property_Economics'!$AY$5:$AY$404,0)),""))</f>
        <v/>
      </c>
    </row>
    <row r="180" ht="15.75" customHeight="1">
      <c r="A180" s="2" t="str">
        <f t="shared" si="1"/>
        <v/>
      </c>
      <c r="B180" s="2" t="str">
        <f t="array" ref="B180">IF($A180="","",IFERROR(INDEX('04_Property_Economics'!$B$5:$B$404,MATCH($A180,'04_Property_Economics'!$AY$5:$AY$404,0)),""))</f>
        <v/>
      </c>
      <c r="C180" s="2" t="str">
        <f t="array" ref="C180">IF($A180="","",IFERROR(INDEX('04_Property_Economics'!$C$5:$C$404,MATCH($A180,'04_Property_Economics'!$AY$5:$AY$404,0)),""))</f>
        <v/>
      </c>
      <c r="D180" s="24" t="str">
        <f t="array" ref="D180">IF($A180="","",IFERROR(INDEX('04_Property_Economics'!$H$5:$H$404,MATCH($A180,'04_Property_Economics'!$AY$5:$AY$404,0)),""))</f>
        <v/>
      </c>
      <c r="E180" s="25" t="str">
        <f t="array" ref="E180">IF($A180="","",IFERROR(INDEX('04_Property_Economics'!$I$5:$I$404,MATCH($A180,'04_Property_Economics'!$AY$5:$AY$404,0)),""))</f>
        <v/>
      </c>
      <c r="F180" s="25" t="str">
        <f t="array" ref="F180">IF($A180="","",IFERROR(INDEX('04_Property_Economics'!$J$5:$J$404,MATCH($A180,'04_Property_Economics'!$AY$5:$AY$404,0)),""))</f>
        <v/>
      </c>
      <c r="G180" s="26" t="str">
        <f t="array" ref="G180">IF($A180="","",IFERROR(INDEX('04_Property_Economics'!$AC$5:$AC$404,MATCH($A180,'04_Property_Economics'!$AY$5:$AY$404,0)),""))</f>
        <v/>
      </c>
      <c r="H180" s="24" t="str">
        <f t="array" ref="H180">IF($A180="","",IFERROR(INDEX('04_Property_Economics'!$AD$5:$AD$404,MATCH($A180,'04_Property_Economics'!$AY$5:$AY$404,0)),""))</f>
        <v/>
      </c>
      <c r="I180" s="24" t="str">
        <f t="array" ref="I180">IF($A180="","",IFERROR(INDEX('04_Property_Economics'!$AH$5:$AH$404,MATCH($A180,'04_Property_Economics'!$AY$5:$AY$404,0)),""))</f>
        <v/>
      </c>
      <c r="J180" s="24" t="str">
        <f t="array" ref="J180">IF($A180="","",IFERROR(INDEX('04_Property_Economics'!$AI$5:$AI$404,MATCH($A180,'04_Property_Economics'!$AY$5:$AY$404,0)),""))</f>
        <v/>
      </c>
      <c r="K180" s="24" t="str">
        <f t="array" ref="K180">IF($A180="","",IFERROR(INDEX('04_Property_Economics'!$AJ$5:$AJ$404,MATCH($A180,'04_Property_Economics'!$AY$5:$AY$404,0)),""))</f>
        <v/>
      </c>
      <c r="L180" s="24" t="str">
        <f t="array" ref="L180">IF($A180="","",IFERROR(INDEX('04_Property_Economics'!$AF$5:$AF$404,MATCH($A180,'04_Property_Economics'!$AY$5:$AY$404,0)),""))</f>
        <v/>
      </c>
      <c r="M180" s="24" t="str">
        <f t="array" ref="M180">IF($A180="","",IFERROR(INDEX('04_Property_Economics'!$U$5:$U$404,MATCH($A180,'04_Property_Economics'!$AY$5:$AY$404,0)),""))</f>
        <v/>
      </c>
      <c r="N180" s="24" t="str">
        <f t="array" ref="N180">IF($A180="","",IFERROR(INDEX('04_Property_Economics'!$W$5:$W$404,MATCH($A180,'04_Property_Economics'!$AY$5:$AY$404,0)),""))</f>
        <v/>
      </c>
      <c r="O180" s="24" t="str">
        <f t="shared" si="2"/>
        <v/>
      </c>
      <c r="P180" s="24" t="str">
        <f t="array" ref="P180">IF($A180="","",IFERROR(INDEX('04_Property_Economics'!$S$5:$S$404,MATCH($A180,'04_Property_Economics'!$AY$5:$AY$404,0)),""))</f>
        <v/>
      </c>
      <c r="Q180" s="24" t="str">
        <f t="array" ref="Q180">IF($A180="","",IFERROR(INDEX('04_Property_Economics'!$AQ$5:$AQ$404,MATCH($A180,'04_Property_Economics'!$AY$5:$AY$404,0)),""))</f>
        <v/>
      </c>
      <c r="R180" s="27" t="str">
        <f t="array" ref="R180">IF($A180="","",IFERROR(INDEX('04_Property_Economics'!$AR$5:$AR$404,MATCH($A180,'04_Property_Economics'!$AY$5:$AY$404,0)),""))</f>
        <v/>
      </c>
      <c r="S180" s="2" t="str">
        <f t="array" ref="S180">IF($A180="","",IFERROR(INDEX('04_Property_Economics'!$AS$5:$AS$404,MATCH($A180,'04_Property_Economics'!$AY$5:$AY$404,0)),""))</f>
        <v/>
      </c>
      <c r="T180" s="2" t="str">
        <f t="array" ref="T180">IF($A180="","",IFERROR(INDEX('04_Property_Economics'!$AZ$5:$AZ$404,MATCH($A180,'04_Property_Economics'!$AY$5:$AY$404,0)),""))</f>
        <v/>
      </c>
    </row>
    <row r="181" ht="15.75" customHeight="1">
      <c r="A181" s="2" t="str">
        <f t="shared" si="1"/>
        <v/>
      </c>
      <c r="B181" s="2" t="str">
        <f t="array" ref="B181">IF($A181="","",IFERROR(INDEX('04_Property_Economics'!$B$5:$B$404,MATCH($A181,'04_Property_Economics'!$AY$5:$AY$404,0)),""))</f>
        <v/>
      </c>
      <c r="C181" s="2" t="str">
        <f t="array" ref="C181">IF($A181="","",IFERROR(INDEX('04_Property_Economics'!$C$5:$C$404,MATCH($A181,'04_Property_Economics'!$AY$5:$AY$404,0)),""))</f>
        <v/>
      </c>
      <c r="D181" s="24" t="str">
        <f t="array" ref="D181">IF($A181="","",IFERROR(INDEX('04_Property_Economics'!$H$5:$H$404,MATCH($A181,'04_Property_Economics'!$AY$5:$AY$404,0)),""))</f>
        <v/>
      </c>
      <c r="E181" s="25" t="str">
        <f t="array" ref="E181">IF($A181="","",IFERROR(INDEX('04_Property_Economics'!$I$5:$I$404,MATCH($A181,'04_Property_Economics'!$AY$5:$AY$404,0)),""))</f>
        <v/>
      </c>
      <c r="F181" s="25" t="str">
        <f t="array" ref="F181">IF($A181="","",IFERROR(INDEX('04_Property_Economics'!$J$5:$J$404,MATCH($A181,'04_Property_Economics'!$AY$5:$AY$404,0)),""))</f>
        <v/>
      </c>
      <c r="G181" s="26" t="str">
        <f t="array" ref="G181">IF($A181="","",IFERROR(INDEX('04_Property_Economics'!$AC$5:$AC$404,MATCH($A181,'04_Property_Economics'!$AY$5:$AY$404,0)),""))</f>
        <v/>
      </c>
      <c r="H181" s="24" t="str">
        <f t="array" ref="H181">IF($A181="","",IFERROR(INDEX('04_Property_Economics'!$AD$5:$AD$404,MATCH($A181,'04_Property_Economics'!$AY$5:$AY$404,0)),""))</f>
        <v/>
      </c>
      <c r="I181" s="24" t="str">
        <f t="array" ref="I181">IF($A181="","",IFERROR(INDEX('04_Property_Economics'!$AH$5:$AH$404,MATCH($A181,'04_Property_Economics'!$AY$5:$AY$404,0)),""))</f>
        <v/>
      </c>
      <c r="J181" s="24" t="str">
        <f t="array" ref="J181">IF($A181="","",IFERROR(INDEX('04_Property_Economics'!$AI$5:$AI$404,MATCH($A181,'04_Property_Economics'!$AY$5:$AY$404,0)),""))</f>
        <v/>
      </c>
      <c r="K181" s="24" t="str">
        <f t="array" ref="K181">IF($A181="","",IFERROR(INDEX('04_Property_Economics'!$AJ$5:$AJ$404,MATCH($A181,'04_Property_Economics'!$AY$5:$AY$404,0)),""))</f>
        <v/>
      </c>
      <c r="L181" s="24" t="str">
        <f t="array" ref="L181">IF($A181="","",IFERROR(INDEX('04_Property_Economics'!$AF$5:$AF$404,MATCH($A181,'04_Property_Economics'!$AY$5:$AY$404,0)),""))</f>
        <v/>
      </c>
      <c r="M181" s="24" t="str">
        <f t="array" ref="M181">IF($A181="","",IFERROR(INDEX('04_Property_Economics'!$U$5:$U$404,MATCH($A181,'04_Property_Economics'!$AY$5:$AY$404,0)),""))</f>
        <v/>
      </c>
      <c r="N181" s="24" t="str">
        <f t="array" ref="N181">IF($A181="","",IFERROR(INDEX('04_Property_Economics'!$W$5:$W$404,MATCH($A181,'04_Property_Economics'!$AY$5:$AY$404,0)),""))</f>
        <v/>
      </c>
      <c r="O181" s="24" t="str">
        <f t="shared" si="2"/>
        <v/>
      </c>
      <c r="P181" s="24" t="str">
        <f t="array" ref="P181">IF($A181="","",IFERROR(INDEX('04_Property_Economics'!$S$5:$S$404,MATCH($A181,'04_Property_Economics'!$AY$5:$AY$404,0)),""))</f>
        <v/>
      </c>
      <c r="Q181" s="24" t="str">
        <f t="array" ref="Q181">IF($A181="","",IFERROR(INDEX('04_Property_Economics'!$AQ$5:$AQ$404,MATCH($A181,'04_Property_Economics'!$AY$5:$AY$404,0)),""))</f>
        <v/>
      </c>
      <c r="R181" s="27" t="str">
        <f t="array" ref="R181">IF($A181="","",IFERROR(INDEX('04_Property_Economics'!$AR$5:$AR$404,MATCH($A181,'04_Property_Economics'!$AY$5:$AY$404,0)),""))</f>
        <v/>
      </c>
      <c r="S181" s="2" t="str">
        <f t="array" ref="S181">IF($A181="","",IFERROR(INDEX('04_Property_Economics'!$AS$5:$AS$404,MATCH($A181,'04_Property_Economics'!$AY$5:$AY$404,0)),""))</f>
        <v/>
      </c>
      <c r="T181" s="2" t="str">
        <f t="array" ref="T181">IF($A181="","",IFERROR(INDEX('04_Property_Economics'!$AZ$5:$AZ$404,MATCH($A181,'04_Property_Economics'!$AY$5:$AY$404,0)),""))</f>
        <v/>
      </c>
    </row>
    <row r="182" ht="15.75" customHeight="1">
      <c r="A182" s="2" t="str">
        <f t="shared" si="1"/>
        <v/>
      </c>
      <c r="B182" s="2" t="str">
        <f t="array" ref="B182">IF($A182="","",IFERROR(INDEX('04_Property_Economics'!$B$5:$B$404,MATCH($A182,'04_Property_Economics'!$AY$5:$AY$404,0)),""))</f>
        <v/>
      </c>
      <c r="C182" s="2" t="str">
        <f t="array" ref="C182">IF($A182="","",IFERROR(INDEX('04_Property_Economics'!$C$5:$C$404,MATCH($A182,'04_Property_Economics'!$AY$5:$AY$404,0)),""))</f>
        <v/>
      </c>
      <c r="D182" s="24" t="str">
        <f t="array" ref="D182">IF($A182="","",IFERROR(INDEX('04_Property_Economics'!$H$5:$H$404,MATCH($A182,'04_Property_Economics'!$AY$5:$AY$404,0)),""))</f>
        <v/>
      </c>
      <c r="E182" s="25" t="str">
        <f t="array" ref="E182">IF($A182="","",IFERROR(INDEX('04_Property_Economics'!$I$5:$I$404,MATCH($A182,'04_Property_Economics'!$AY$5:$AY$404,0)),""))</f>
        <v/>
      </c>
      <c r="F182" s="25" t="str">
        <f t="array" ref="F182">IF($A182="","",IFERROR(INDEX('04_Property_Economics'!$J$5:$J$404,MATCH($A182,'04_Property_Economics'!$AY$5:$AY$404,0)),""))</f>
        <v/>
      </c>
      <c r="G182" s="26" t="str">
        <f t="array" ref="G182">IF($A182="","",IFERROR(INDEX('04_Property_Economics'!$AC$5:$AC$404,MATCH($A182,'04_Property_Economics'!$AY$5:$AY$404,0)),""))</f>
        <v/>
      </c>
      <c r="H182" s="24" t="str">
        <f t="array" ref="H182">IF($A182="","",IFERROR(INDEX('04_Property_Economics'!$AD$5:$AD$404,MATCH($A182,'04_Property_Economics'!$AY$5:$AY$404,0)),""))</f>
        <v/>
      </c>
      <c r="I182" s="24" t="str">
        <f t="array" ref="I182">IF($A182="","",IFERROR(INDEX('04_Property_Economics'!$AH$5:$AH$404,MATCH($A182,'04_Property_Economics'!$AY$5:$AY$404,0)),""))</f>
        <v/>
      </c>
      <c r="J182" s="24" t="str">
        <f t="array" ref="J182">IF($A182="","",IFERROR(INDEX('04_Property_Economics'!$AI$5:$AI$404,MATCH($A182,'04_Property_Economics'!$AY$5:$AY$404,0)),""))</f>
        <v/>
      </c>
      <c r="K182" s="24" t="str">
        <f t="array" ref="K182">IF($A182="","",IFERROR(INDEX('04_Property_Economics'!$AJ$5:$AJ$404,MATCH($A182,'04_Property_Economics'!$AY$5:$AY$404,0)),""))</f>
        <v/>
      </c>
      <c r="L182" s="24" t="str">
        <f t="array" ref="L182">IF($A182="","",IFERROR(INDEX('04_Property_Economics'!$AF$5:$AF$404,MATCH($A182,'04_Property_Economics'!$AY$5:$AY$404,0)),""))</f>
        <v/>
      </c>
      <c r="M182" s="24" t="str">
        <f t="array" ref="M182">IF($A182="","",IFERROR(INDEX('04_Property_Economics'!$U$5:$U$404,MATCH($A182,'04_Property_Economics'!$AY$5:$AY$404,0)),""))</f>
        <v/>
      </c>
      <c r="N182" s="24" t="str">
        <f t="array" ref="N182">IF($A182="","",IFERROR(INDEX('04_Property_Economics'!$W$5:$W$404,MATCH($A182,'04_Property_Economics'!$AY$5:$AY$404,0)),""))</f>
        <v/>
      </c>
      <c r="O182" s="24" t="str">
        <f t="shared" si="2"/>
        <v/>
      </c>
      <c r="P182" s="24" t="str">
        <f t="array" ref="P182">IF($A182="","",IFERROR(INDEX('04_Property_Economics'!$S$5:$S$404,MATCH($A182,'04_Property_Economics'!$AY$5:$AY$404,0)),""))</f>
        <v/>
      </c>
      <c r="Q182" s="24" t="str">
        <f t="array" ref="Q182">IF($A182="","",IFERROR(INDEX('04_Property_Economics'!$AQ$5:$AQ$404,MATCH($A182,'04_Property_Economics'!$AY$5:$AY$404,0)),""))</f>
        <v/>
      </c>
      <c r="R182" s="27" t="str">
        <f t="array" ref="R182">IF($A182="","",IFERROR(INDEX('04_Property_Economics'!$AR$5:$AR$404,MATCH($A182,'04_Property_Economics'!$AY$5:$AY$404,0)),""))</f>
        <v/>
      </c>
      <c r="S182" s="2" t="str">
        <f t="array" ref="S182">IF($A182="","",IFERROR(INDEX('04_Property_Economics'!$AS$5:$AS$404,MATCH($A182,'04_Property_Economics'!$AY$5:$AY$404,0)),""))</f>
        <v/>
      </c>
      <c r="T182" s="2" t="str">
        <f t="array" ref="T182">IF($A182="","",IFERROR(INDEX('04_Property_Economics'!$AZ$5:$AZ$404,MATCH($A182,'04_Property_Economics'!$AY$5:$AY$404,0)),""))</f>
        <v/>
      </c>
    </row>
    <row r="183" ht="15.75" customHeight="1">
      <c r="A183" s="2" t="str">
        <f t="shared" si="1"/>
        <v/>
      </c>
      <c r="B183" s="2" t="str">
        <f t="array" ref="B183">IF($A183="","",IFERROR(INDEX('04_Property_Economics'!$B$5:$B$404,MATCH($A183,'04_Property_Economics'!$AY$5:$AY$404,0)),""))</f>
        <v/>
      </c>
      <c r="C183" s="2" t="str">
        <f t="array" ref="C183">IF($A183="","",IFERROR(INDEX('04_Property_Economics'!$C$5:$C$404,MATCH($A183,'04_Property_Economics'!$AY$5:$AY$404,0)),""))</f>
        <v/>
      </c>
      <c r="D183" s="24" t="str">
        <f t="array" ref="D183">IF($A183="","",IFERROR(INDEX('04_Property_Economics'!$H$5:$H$404,MATCH($A183,'04_Property_Economics'!$AY$5:$AY$404,0)),""))</f>
        <v/>
      </c>
      <c r="E183" s="25" t="str">
        <f t="array" ref="E183">IF($A183="","",IFERROR(INDEX('04_Property_Economics'!$I$5:$I$404,MATCH($A183,'04_Property_Economics'!$AY$5:$AY$404,0)),""))</f>
        <v/>
      </c>
      <c r="F183" s="25" t="str">
        <f t="array" ref="F183">IF($A183="","",IFERROR(INDEX('04_Property_Economics'!$J$5:$J$404,MATCH($A183,'04_Property_Economics'!$AY$5:$AY$404,0)),""))</f>
        <v/>
      </c>
      <c r="G183" s="26" t="str">
        <f t="array" ref="G183">IF($A183="","",IFERROR(INDEX('04_Property_Economics'!$AC$5:$AC$404,MATCH($A183,'04_Property_Economics'!$AY$5:$AY$404,0)),""))</f>
        <v/>
      </c>
      <c r="H183" s="24" t="str">
        <f t="array" ref="H183">IF($A183="","",IFERROR(INDEX('04_Property_Economics'!$AD$5:$AD$404,MATCH($A183,'04_Property_Economics'!$AY$5:$AY$404,0)),""))</f>
        <v/>
      </c>
      <c r="I183" s="24" t="str">
        <f t="array" ref="I183">IF($A183="","",IFERROR(INDEX('04_Property_Economics'!$AH$5:$AH$404,MATCH($A183,'04_Property_Economics'!$AY$5:$AY$404,0)),""))</f>
        <v/>
      </c>
      <c r="J183" s="24" t="str">
        <f t="array" ref="J183">IF($A183="","",IFERROR(INDEX('04_Property_Economics'!$AI$5:$AI$404,MATCH($A183,'04_Property_Economics'!$AY$5:$AY$404,0)),""))</f>
        <v/>
      </c>
      <c r="K183" s="24" t="str">
        <f t="array" ref="K183">IF($A183="","",IFERROR(INDEX('04_Property_Economics'!$AJ$5:$AJ$404,MATCH($A183,'04_Property_Economics'!$AY$5:$AY$404,0)),""))</f>
        <v/>
      </c>
      <c r="L183" s="24" t="str">
        <f t="array" ref="L183">IF($A183="","",IFERROR(INDEX('04_Property_Economics'!$AF$5:$AF$404,MATCH($A183,'04_Property_Economics'!$AY$5:$AY$404,0)),""))</f>
        <v/>
      </c>
      <c r="M183" s="24" t="str">
        <f t="array" ref="M183">IF($A183="","",IFERROR(INDEX('04_Property_Economics'!$U$5:$U$404,MATCH($A183,'04_Property_Economics'!$AY$5:$AY$404,0)),""))</f>
        <v/>
      </c>
      <c r="N183" s="24" t="str">
        <f t="array" ref="N183">IF($A183="","",IFERROR(INDEX('04_Property_Economics'!$W$5:$W$404,MATCH($A183,'04_Property_Economics'!$AY$5:$AY$404,0)),""))</f>
        <v/>
      </c>
      <c r="O183" s="24" t="str">
        <f t="shared" si="2"/>
        <v/>
      </c>
      <c r="P183" s="24" t="str">
        <f t="array" ref="P183">IF($A183="","",IFERROR(INDEX('04_Property_Economics'!$S$5:$S$404,MATCH($A183,'04_Property_Economics'!$AY$5:$AY$404,0)),""))</f>
        <v/>
      </c>
      <c r="Q183" s="24" t="str">
        <f t="array" ref="Q183">IF($A183="","",IFERROR(INDEX('04_Property_Economics'!$AQ$5:$AQ$404,MATCH($A183,'04_Property_Economics'!$AY$5:$AY$404,0)),""))</f>
        <v/>
      </c>
      <c r="R183" s="27" t="str">
        <f t="array" ref="R183">IF($A183="","",IFERROR(INDEX('04_Property_Economics'!$AR$5:$AR$404,MATCH($A183,'04_Property_Economics'!$AY$5:$AY$404,0)),""))</f>
        <v/>
      </c>
      <c r="S183" s="2" t="str">
        <f t="array" ref="S183">IF($A183="","",IFERROR(INDEX('04_Property_Economics'!$AS$5:$AS$404,MATCH($A183,'04_Property_Economics'!$AY$5:$AY$404,0)),""))</f>
        <v/>
      </c>
      <c r="T183" s="2" t="str">
        <f t="array" ref="T183">IF($A183="","",IFERROR(INDEX('04_Property_Economics'!$AZ$5:$AZ$404,MATCH($A183,'04_Property_Economics'!$AY$5:$AY$404,0)),""))</f>
        <v/>
      </c>
    </row>
    <row r="184" ht="15.75" customHeight="1">
      <c r="A184" s="2" t="str">
        <f t="shared" si="1"/>
        <v/>
      </c>
      <c r="B184" s="2" t="str">
        <f t="array" ref="B184">IF($A184="","",IFERROR(INDEX('04_Property_Economics'!$B$5:$B$404,MATCH($A184,'04_Property_Economics'!$AY$5:$AY$404,0)),""))</f>
        <v/>
      </c>
      <c r="C184" s="2" t="str">
        <f t="array" ref="C184">IF($A184="","",IFERROR(INDEX('04_Property_Economics'!$C$5:$C$404,MATCH($A184,'04_Property_Economics'!$AY$5:$AY$404,0)),""))</f>
        <v/>
      </c>
      <c r="D184" s="24" t="str">
        <f t="array" ref="D184">IF($A184="","",IFERROR(INDEX('04_Property_Economics'!$H$5:$H$404,MATCH($A184,'04_Property_Economics'!$AY$5:$AY$404,0)),""))</f>
        <v/>
      </c>
      <c r="E184" s="25" t="str">
        <f t="array" ref="E184">IF($A184="","",IFERROR(INDEX('04_Property_Economics'!$I$5:$I$404,MATCH($A184,'04_Property_Economics'!$AY$5:$AY$404,0)),""))</f>
        <v/>
      </c>
      <c r="F184" s="25" t="str">
        <f t="array" ref="F184">IF($A184="","",IFERROR(INDEX('04_Property_Economics'!$J$5:$J$404,MATCH($A184,'04_Property_Economics'!$AY$5:$AY$404,0)),""))</f>
        <v/>
      </c>
      <c r="G184" s="26" t="str">
        <f t="array" ref="G184">IF($A184="","",IFERROR(INDEX('04_Property_Economics'!$AC$5:$AC$404,MATCH($A184,'04_Property_Economics'!$AY$5:$AY$404,0)),""))</f>
        <v/>
      </c>
      <c r="H184" s="24" t="str">
        <f t="array" ref="H184">IF($A184="","",IFERROR(INDEX('04_Property_Economics'!$AD$5:$AD$404,MATCH($A184,'04_Property_Economics'!$AY$5:$AY$404,0)),""))</f>
        <v/>
      </c>
      <c r="I184" s="24" t="str">
        <f t="array" ref="I184">IF($A184="","",IFERROR(INDEX('04_Property_Economics'!$AH$5:$AH$404,MATCH($A184,'04_Property_Economics'!$AY$5:$AY$404,0)),""))</f>
        <v/>
      </c>
      <c r="J184" s="24" t="str">
        <f t="array" ref="J184">IF($A184="","",IFERROR(INDEX('04_Property_Economics'!$AI$5:$AI$404,MATCH($A184,'04_Property_Economics'!$AY$5:$AY$404,0)),""))</f>
        <v/>
      </c>
      <c r="K184" s="24" t="str">
        <f t="array" ref="K184">IF($A184="","",IFERROR(INDEX('04_Property_Economics'!$AJ$5:$AJ$404,MATCH($A184,'04_Property_Economics'!$AY$5:$AY$404,0)),""))</f>
        <v/>
      </c>
      <c r="L184" s="24" t="str">
        <f t="array" ref="L184">IF($A184="","",IFERROR(INDEX('04_Property_Economics'!$AF$5:$AF$404,MATCH($A184,'04_Property_Economics'!$AY$5:$AY$404,0)),""))</f>
        <v/>
      </c>
      <c r="M184" s="24" t="str">
        <f t="array" ref="M184">IF($A184="","",IFERROR(INDEX('04_Property_Economics'!$U$5:$U$404,MATCH($A184,'04_Property_Economics'!$AY$5:$AY$404,0)),""))</f>
        <v/>
      </c>
      <c r="N184" s="24" t="str">
        <f t="array" ref="N184">IF($A184="","",IFERROR(INDEX('04_Property_Economics'!$W$5:$W$404,MATCH($A184,'04_Property_Economics'!$AY$5:$AY$404,0)),""))</f>
        <v/>
      </c>
      <c r="O184" s="24" t="str">
        <f t="shared" si="2"/>
        <v/>
      </c>
      <c r="P184" s="24" t="str">
        <f t="array" ref="P184">IF($A184="","",IFERROR(INDEX('04_Property_Economics'!$S$5:$S$404,MATCH($A184,'04_Property_Economics'!$AY$5:$AY$404,0)),""))</f>
        <v/>
      </c>
      <c r="Q184" s="24" t="str">
        <f t="array" ref="Q184">IF($A184="","",IFERROR(INDEX('04_Property_Economics'!$AQ$5:$AQ$404,MATCH($A184,'04_Property_Economics'!$AY$5:$AY$404,0)),""))</f>
        <v/>
      </c>
      <c r="R184" s="27" t="str">
        <f t="array" ref="R184">IF($A184="","",IFERROR(INDEX('04_Property_Economics'!$AR$5:$AR$404,MATCH($A184,'04_Property_Economics'!$AY$5:$AY$404,0)),""))</f>
        <v/>
      </c>
      <c r="S184" s="2" t="str">
        <f t="array" ref="S184">IF($A184="","",IFERROR(INDEX('04_Property_Economics'!$AS$5:$AS$404,MATCH($A184,'04_Property_Economics'!$AY$5:$AY$404,0)),""))</f>
        <v/>
      </c>
      <c r="T184" s="2" t="str">
        <f t="array" ref="T184">IF($A184="","",IFERROR(INDEX('04_Property_Economics'!$AZ$5:$AZ$404,MATCH($A184,'04_Property_Economics'!$AY$5:$AY$404,0)),""))</f>
        <v/>
      </c>
    </row>
    <row r="185" ht="15.75" customHeight="1">
      <c r="A185" s="2" t="str">
        <f t="shared" si="1"/>
        <v/>
      </c>
      <c r="B185" s="2" t="str">
        <f t="array" ref="B185">IF($A185="","",IFERROR(INDEX('04_Property_Economics'!$B$5:$B$404,MATCH($A185,'04_Property_Economics'!$AY$5:$AY$404,0)),""))</f>
        <v/>
      </c>
      <c r="C185" s="2" t="str">
        <f t="array" ref="C185">IF($A185="","",IFERROR(INDEX('04_Property_Economics'!$C$5:$C$404,MATCH($A185,'04_Property_Economics'!$AY$5:$AY$404,0)),""))</f>
        <v/>
      </c>
      <c r="D185" s="24" t="str">
        <f t="array" ref="D185">IF($A185="","",IFERROR(INDEX('04_Property_Economics'!$H$5:$H$404,MATCH($A185,'04_Property_Economics'!$AY$5:$AY$404,0)),""))</f>
        <v/>
      </c>
      <c r="E185" s="25" t="str">
        <f t="array" ref="E185">IF($A185="","",IFERROR(INDEX('04_Property_Economics'!$I$5:$I$404,MATCH($A185,'04_Property_Economics'!$AY$5:$AY$404,0)),""))</f>
        <v/>
      </c>
      <c r="F185" s="25" t="str">
        <f t="array" ref="F185">IF($A185="","",IFERROR(INDEX('04_Property_Economics'!$J$5:$J$404,MATCH($A185,'04_Property_Economics'!$AY$5:$AY$404,0)),""))</f>
        <v/>
      </c>
      <c r="G185" s="26" t="str">
        <f t="array" ref="G185">IF($A185="","",IFERROR(INDEX('04_Property_Economics'!$AC$5:$AC$404,MATCH($A185,'04_Property_Economics'!$AY$5:$AY$404,0)),""))</f>
        <v/>
      </c>
      <c r="H185" s="24" t="str">
        <f t="array" ref="H185">IF($A185="","",IFERROR(INDEX('04_Property_Economics'!$AD$5:$AD$404,MATCH($A185,'04_Property_Economics'!$AY$5:$AY$404,0)),""))</f>
        <v/>
      </c>
      <c r="I185" s="24" t="str">
        <f t="array" ref="I185">IF($A185="","",IFERROR(INDEX('04_Property_Economics'!$AH$5:$AH$404,MATCH($A185,'04_Property_Economics'!$AY$5:$AY$404,0)),""))</f>
        <v/>
      </c>
      <c r="J185" s="24" t="str">
        <f t="array" ref="J185">IF($A185="","",IFERROR(INDEX('04_Property_Economics'!$AI$5:$AI$404,MATCH($A185,'04_Property_Economics'!$AY$5:$AY$404,0)),""))</f>
        <v/>
      </c>
      <c r="K185" s="24" t="str">
        <f t="array" ref="K185">IF($A185="","",IFERROR(INDEX('04_Property_Economics'!$AJ$5:$AJ$404,MATCH($A185,'04_Property_Economics'!$AY$5:$AY$404,0)),""))</f>
        <v/>
      </c>
      <c r="L185" s="24" t="str">
        <f t="array" ref="L185">IF($A185="","",IFERROR(INDEX('04_Property_Economics'!$AF$5:$AF$404,MATCH($A185,'04_Property_Economics'!$AY$5:$AY$404,0)),""))</f>
        <v/>
      </c>
      <c r="M185" s="24" t="str">
        <f t="array" ref="M185">IF($A185="","",IFERROR(INDEX('04_Property_Economics'!$U$5:$U$404,MATCH($A185,'04_Property_Economics'!$AY$5:$AY$404,0)),""))</f>
        <v/>
      </c>
      <c r="N185" s="24" t="str">
        <f t="array" ref="N185">IF($A185="","",IFERROR(INDEX('04_Property_Economics'!$W$5:$W$404,MATCH($A185,'04_Property_Economics'!$AY$5:$AY$404,0)),""))</f>
        <v/>
      </c>
      <c r="O185" s="24" t="str">
        <f t="shared" si="2"/>
        <v/>
      </c>
      <c r="P185" s="24" t="str">
        <f t="array" ref="P185">IF($A185="","",IFERROR(INDEX('04_Property_Economics'!$S$5:$S$404,MATCH($A185,'04_Property_Economics'!$AY$5:$AY$404,0)),""))</f>
        <v/>
      </c>
      <c r="Q185" s="24" t="str">
        <f t="array" ref="Q185">IF($A185="","",IFERROR(INDEX('04_Property_Economics'!$AQ$5:$AQ$404,MATCH($A185,'04_Property_Economics'!$AY$5:$AY$404,0)),""))</f>
        <v/>
      </c>
      <c r="R185" s="27" t="str">
        <f t="array" ref="R185">IF($A185="","",IFERROR(INDEX('04_Property_Economics'!$AR$5:$AR$404,MATCH($A185,'04_Property_Economics'!$AY$5:$AY$404,0)),""))</f>
        <v/>
      </c>
      <c r="S185" s="2" t="str">
        <f t="array" ref="S185">IF($A185="","",IFERROR(INDEX('04_Property_Economics'!$AS$5:$AS$404,MATCH($A185,'04_Property_Economics'!$AY$5:$AY$404,0)),""))</f>
        <v/>
      </c>
      <c r="T185" s="2" t="str">
        <f t="array" ref="T185">IF($A185="","",IFERROR(INDEX('04_Property_Economics'!$AZ$5:$AZ$404,MATCH($A185,'04_Property_Economics'!$AY$5:$AY$404,0)),""))</f>
        <v/>
      </c>
    </row>
    <row r="186" ht="15.75" customHeight="1">
      <c r="A186" s="2" t="str">
        <f t="shared" si="1"/>
        <v/>
      </c>
      <c r="B186" s="2" t="str">
        <f t="array" ref="B186">IF($A186="","",IFERROR(INDEX('04_Property_Economics'!$B$5:$B$404,MATCH($A186,'04_Property_Economics'!$AY$5:$AY$404,0)),""))</f>
        <v/>
      </c>
      <c r="C186" s="2" t="str">
        <f t="array" ref="C186">IF($A186="","",IFERROR(INDEX('04_Property_Economics'!$C$5:$C$404,MATCH($A186,'04_Property_Economics'!$AY$5:$AY$404,0)),""))</f>
        <v/>
      </c>
      <c r="D186" s="24" t="str">
        <f t="array" ref="D186">IF($A186="","",IFERROR(INDEX('04_Property_Economics'!$H$5:$H$404,MATCH($A186,'04_Property_Economics'!$AY$5:$AY$404,0)),""))</f>
        <v/>
      </c>
      <c r="E186" s="25" t="str">
        <f t="array" ref="E186">IF($A186="","",IFERROR(INDEX('04_Property_Economics'!$I$5:$I$404,MATCH($A186,'04_Property_Economics'!$AY$5:$AY$404,0)),""))</f>
        <v/>
      </c>
      <c r="F186" s="25" t="str">
        <f t="array" ref="F186">IF($A186="","",IFERROR(INDEX('04_Property_Economics'!$J$5:$J$404,MATCH($A186,'04_Property_Economics'!$AY$5:$AY$404,0)),""))</f>
        <v/>
      </c>
      <c r="G186" s="26" t="str">
        <f t="array" ref="G186">IF($A186="","",IFERROR(INDEX('04_Property_Economics'!$AC$5:$AC$404,MATCH($A186,'04_Property_Economics'!$AY$5:$AY$404,0)),""))</f>
        <v/>
      </c>
      <c r="H186" s="24" t="str">
        <f t="array" ref="H186">IF($A186="","",IFERROR(INDEX('04_Property_Economics'!$AD$5:$AD$404,MATCH($A186,'04_Property_Economics'!$AY$5:$AY$404,0)),""))</f>
        <v/>
      </c>
      <c r="I186" s="24" t="str">
        <f t="array" ref="I186">IF($A186="","",IFERROR(INDEX('04_Property_Economics'!$AH$5:$AH$404,MATCH($A186,'04_Property_Economics'!$AY$5:$AY$404,0)),""))</f>
        <v/>
      </c>
      <c r="J186" s="24" t="str">
        <f t="array" ref="J186">IF($A186="","",IFERROR(INDEX('04_Property_Economics'!$AI$5:$AI$404,MATCH($A186,'04_Property_Economics'!$AY$5:$AY$404,0)),""))</f>
        <v/>
      </c>
      <c r="K186" s="24" t="str">
        <f t="array" ref="K186">IF($A186="","",IFERROR(INDEX('04_Property_Economics'!$AJ$5:$AJ$404,MATCH($A186,'04_Property_Economics'!$AY$5:$AY$404,0)),""))</f>
        <v/>
      </c>
      <c r="L186" s="24" t="str">
        <f t="array" ref="L186">IF($A186="","",IFERROR(INDEX('04_Property_Economics'!$AF$5:$AF$404,MATCH($A186,'04_Property_Economics'!$AY$5:$AY$404,0)),""))</f>
        <v/>
      </c>
      <c r="M186" s="24" t="str">
        <f t="array" ref="M186">IF($A186="","",IFERROR(INDEX('04_Property_Economics'!$U$5:$U$404,MATCH($A186,'04_Property_Economics'!$AY$5:$AY$404,0)),""))</f>
        <v/>
      </c>
      <c r="N186" s="24" t="str">
        <f t="array" ref="N186">IF($A186="","",IFERROR(INDEX('04_Property_Economics'!$W$5:$W$404,MATCH($A186,'04_Property_Economics'!$AY$5:$AY$404,0)),""))</f>
        <v/>
      </c>
      <c r="O186" s="24" t="str">
        <f t="shared" si="2"/>
        <v/>
      </c>
      <c r="P186" s="24" t="str">
        <f t="array" ref="P186">IF($A186="","",IFERROR(INDEX('04_Property_Economics'!$S$5:$S$404,MATCH($A186,'04_Property_Economics'!$AY$5:$AY$404,0)),""))</f>
        <v/>
      </c>
      <c r="Q186" s="24" t="str">
        <f t="array" ref="Q186">IF($A186="","",IFERROR(INDEX('04_Property_Economics'!$AQ$5:$AQ$404,MATCH($A186,'04_Property_Economics'!$AY$5:$AY$404,0)),""))</f>
        <v/>
      </c>
      <c r="R186" s="27" t="str">
        <f t="array" ref="R186">IF($A186="","",IFERROR(INDEX('04_Property_Economics'!$AR$5:$AR$404,MATCH($A186,'04_Property_Economics'!$AY$5:$AY$404,0)),""))</f>
        <v/>
      </c>
      <c r="S186" s="2" t="str">
        <f t="array" ref="S186">IF($A186="","",IFERROR(INDEX('04_Property_Economics'!$AS$5:$AS$404,MATCH($A186,'04_Property_Economics'!$AY$5:$AY$404,0)),""))</f>
        <v/>
      </c>
      <c r="T186" s="2" t="str">
        <f t="array" ref="T186">IF($A186="","",IFERROR(INDEX('04_Property_Economics'!$AZ$5:$AZ$404,MATCH($A186,'04_Property_Economics'!$AY$5:$AY$404,0)),""))</f>
        <v/>
      </c>
    </row>
    <row r="187" ht="15.75" customHeight="1">
      <c r="A187" s="2" t="str">
        <f t="shared" si="1"/>
        <v/>
      </c>
      <c r="B187" s="2" t="str">
        <f t="array" ref="B187">IF($A187="","",IFERROR(INDEX('04_Property_Economics'!$B$5:$B$404,MATCH($A187,'04_Property_Economics'!$AY$5:$AY$404,0)),""))</f>
        <v/>
      </c>
      <c r="C187" s="2" t="str">
        <f t="array" ref="C187">IF($A187="","",IFERROR(INDEX('04_Property_Economics'!$C$5:$C$404,MATCH($A187,'04_Property_Economics'!$AY$5:$AY$404,0)),""))</f>
        <v/>
      </c>
      <c r="D187" s="24" t="str">
        <f t="array" ref="D187">IF($A187="","",IFERROR(INDEX('04_Property_Economics'!$H$5:$H$404,MATCH($A187,'04_Property_Economics'!$AY$5:$AY$404,0)),""))</f>
        <v/>
      </c>
      <c r="E187" s="25" t="str">
        <f t="array" ref="E187">IF($A187="","",IFERROR(INDEX('04_Property_Economics'!$I$5:$I$404,MATCH($A187,'04_Property_Economics'!$AY$5:$AY$404,0)),""))</f>
        <v/>
      </c>
      <c r="F187" s="25" t="str">
        <f t="array" ref="F187">IF($A187="","",IFERROR(INDEX('04_Property_Economics'!$J$5:$J$404,MATCH($A187,'04_Property_Economics'!$AY$5:$AY$404,0)),""))</f>
        <v/>
      </c>
      <c r="G187" s="26" t="str">
        <f t="array" ref="G187">IF($A187="","",IFERROR(INDEX('04_Property_Economics'!$AC$5:$AC$404,MATCH($A187,'04_Property_Economics'!$AY$5:$AY$404,0)),""))</f>
        <v/>
      </c>
      <c r="H187" s="24" t="str">
        <f t="array" ref="H187">IF($A187="","",IFERROR(INDEX('04_Property_Economics'!$AD$5:$AD$404,MATCH($A187,'04_Property_Economics'!$AY$5:$AY$404,0)),""))</f>
        <v/>
      </c>
      <c r="I187" s="24" t="str">
        <f t="array" ref="I187">IF($A187="","",IFERROR(INDEX('04_Property_Economics'!$AH$5:$AH$404,MATCH($A187,'04_Property_Economics'!$AY$5:$AY$404,0)),""))</f>
        <v/>
      </c>
      <c r="J187" s="24" t="str">
        <f t="array" ref="J187">IF($A187="","",IFERROR(INDEX('04_Property_Economics'!$AI$5:$AI$404,MATCH($A187,'04_Property_Economics'!$AY$5:$AY$404,0)),""))</f>
        <v/>
      </c>
      <c r="K187" s="24" t="str">
        <f t="array" ref="K187">IF($A187="","",IFERROR(INDEX('04_Property_Economics'!$AJ$5:$AJ$404,MATCH($A187,'04_Property_Economics'!$AY$5:$AY$404,0)),""))</f>
        <v/>
      </c>
      <c r="L187" s="24" t="str">
        <f t="array" ref="L187">IF($A187="","",IFERROR(INDEX('04_Property_Economics'!$AF$5:$AF$404,MATCH($A187,'04_Property_Economics'!$AY$5:$AY$404,0)),""))</f>
        <v/>
      </c>
      <c r="M187" s="24" t="str">
        <f t="array" ref="M187">IF($A187="","",IFERROR(INDEX('04_Property_Economics'!$U$5:$U$404,MATCH($A187,'04_Property_Economics'!$AY$5:$AY$404,0)),""))</f>
        <v/>
      </c>
      <c r="N187" s="24" t="str">
        <f t="array" ref="N187">IF($A187="","",IFERROR(INDEX('04_Property_Economics'!$W$5:$W$404,MATCH($A187,'04_Property_Economics'!$AY$5:$AY$404,0)),""))</f>
        <v/>
      </c>
      <c r="O187" s="24" t="str">
        <f t="shared" si="2"/>
        <v/>
      </c>
      <c r="P187" s="24" t="str">
        <f t="array" ref="P187">IF($A187="","",IFERROR(INDEX('04_Property_Economics'!$S$5:$S$404,MATCH($A187,'04_Property_Economics'!$AY$5:$AY$404,0)),""))</f>
        <v/>
      </c>
      <c r="Q187" s="24" t="str">
        <f t="array" ref="Q187">IF($A187="","",IFERROR(INDEX('04_Property_Economics'!$AQ$5:$AQ$404,MATCH($A187,'04_Property_Economics'!$AY$5:$AY$404,0)),""))</f>
        <v/>
      </c>
      <c r="R187" s="27" t="str">
        <f t="array" ref="R187">IF($A187="","",IFERROR(INDEX('04_Property_Economics'!$AR$5:$AR$404,MATCH($A187,'04_Property_Economics'!$AY$5:$AY$404,0)),""))</f>
        <v/>
      </c>
      <c r="S187" s="2" t="str">
        <f t="array" ref="S187">IF($A187="","",IFERROR(INDEX('04_Property_Economics'!$AS$5:$AS$404,MATCH($A187,'04_Property_Economics'!$AY$5:$AY$404,0)),""))</f>
        <v/>
      </c>
      <c r="T187" s="2" t="str">
        <f t="array" ref="T187">IF($A187="","",IFERROR(INDEX('04_Property_Economics'!$AZ$5:$AZ$404,MATCH($A187,'04_Property_Economics'!$AY$5:$AY$404,0)),""))</f>
        <v/>
      </c>
    </row>
    <row r="188" ht="15.75" customHeight="1">
      <c r="A188" s="2" t="str">
        <f t="shared" si="1"/>
        <v/>
      </c>
      <c r="B188" s="2" t="str">
        <f t="array" ref="B188">IF($A188="","",IFERROR(INDEX('04_Property_Economics'!$B$5:$B$404,MATCH($A188,'04_Property_Economics'!$AY$5:$AY$404,0)),""))</f>
        <v/>
      </c>
      <c r="C188" s="2" t="str">
        <f t="array" ref="C188">IF($A188="","",IFERROR(INDEX('04_Property_Economics'!$C$5:$C$404,MATCH($A188,'04_Property_Economics'!$AY$5:$AY$404,0)),""))</f>
        <v/>
      </c>
      <c r="D188" s="24" t="str">
        <f t="array" ref="D188">IF($A188="","",IFERROR(INDEX('04_Property_Economics'!$H$5:$H$404,MATCH($A188,'04_Property_Economics'!$AY$5:$AY$404,0)),""))</f>
        <v/>
      </c>
      <c r="E188" s="25" t="str">
        <f t="array" ref="E188">IF($A188="","",IFERROR(INDEX('04_Property_Economics'!$I$5:$I$404,MATCH($A188,'04_Property_Economics'!$AY$5:$AY$404,0)),""))</f>
        <v/>
      </c>
      <c r="F188" s="25" t="str">
        <f t="array" ref="F188">IF($A188="","",IFERROR(INDEX('04_Property_Economics'!$J$5:$J$404,MATCH($A188,'04_Property_Economics'!$AY$5:$AY$404,0)),""))</f>
        <v/>
      </c>
      <c r="G188" s="26" t="str">
        <f t="array" ref="G188">IF($A188="","",IFERROR(INDEX('04_Property_Economics'!$AC$5:$AC$404,MATCH($A188,'04_Property_Economics'!$AY$5:$AY$404,0)),""))</f>
        <v/>
      </c>
      <c r="H188" s="24" t="str">
        <f t="array" ref="H188">IF($A188="","",IFERROR(INDEX('04_Property_Economics'!$AD$5:$AD$404,MATCH($A188,'04_Property_Economics'!$AY$5:$AY$404,0)),""))</f>
        <v/>
      </c>
      <c r="I188" s="24" t="str">
        <f t="array" ref="I188">IF($A188="","",IFERROR(INDEX('04_Property_Economics'!$AH$5:$AH$404,MATCH($A188,'04_Property_Economics'!$AY$5:$AY$404,0)),""))</f>
        <v/>
      </c>
      <c r="J188" s="24" t="str">
        <f t="array" ref="J188">IF($A188="","",IFERROR(INDEX('04_Property_Economics'!$AI$5:$AI$404,MATCH($A188,'04_Property_Economics'!$AY$5:$AY$404,0)),""))</f>
        <v/>
      </c>
      <c r="K188" s="24" t="str">
        <f t="array" ref="K188">IF($A188="","",IFERROR(INDEX('04_Property_Economics'!$AJ$5:$AJ$404,MATCH($A188,'04_Property_Economics'!$AY$5:$AY$404,0)),""))</f>
        <v/>
      </c>
      <c r="L188" s="24" t="str">
        <f t="array" ref="L188">IF($A188="","",IFERROR(INDEX('04_Property_Economics'!$AF$5:$AF$404,MATCH($A188,'04_Property_Economics'!$AY$5:$AY$404,0)),""))</f>
        <v/>
      </c>
      <c r="M188" s="24" t="str">
        <f t="array" ref="M188">IF($A188="","",IFERROR(INDEX('04_Property_Economics'!$U$5:$U$404,MATCH($A188,'04_Property_Economics'!$AY$5:$AY$404,0)),""))</f>
        <v/>
      </c>
      <c r="N188" s="24" t="str">
        <f t="array" ref="N188">IF($A188="","",IFERROR(INDEX('04_Property_Economics'!$W$5:$W$404,MATCH($A188,'04_Property_Economics'!$AY$5:$AY$404,0)),""))</f>
        <v/>
      </c>
      <c r="O188" s="24" t="str">
        <f t="shared" si="2"/>
        <v/>
      </c>
      <c r="P188" s="24" t="str">
        <f t="array" ref="P188">IF($A188="","",IFERROR(INDEX('04_Property_Economics'!$S$5:$S$404,MATCH($A188,'04_Property_Economics'!$AY$5:$AY$404,0)),""))</f>
        <v/>
      </c>
      <c r="Q188" s="24" t="str">
        <f t="array" ref="Q188">IF($A188="","",IFERROR(INDEX('04_Property_Economics'!$AQ$5:$AQ$404,MATCH($A188,'04_Property_Economics'!$AY$5:$AY$404,0)),""))</f>
        <v/>
      </c>
      <c r="R188" s="27" t="str">
        <f t="array" ref="R188">IF($A188="","",IFERROR(INDEX('04_Property_Economics'!$AR$5:$AR$404,MATCH($A188,'04_Property_Economics'!$AY$5:$AY$404,0)),""))</f>
        <v/>
      </c>
      <c r="S188" s="2" t="str">
        <f t="array" ref="S188">IF($A188="","",IFERROR(INDEX('04_Property_Economics'!$AS$5:$AS$404,MATCH($A188,'04_Property_Economics'!$AY$5:$AY$404,0)),""))</f>
        <v/>
      </c>
      <c r="T188" s="2" t="str">
        <f t="array" ref="T188">IF($A188="","",IFERROR(INDEX('04_Property_Economics'!$AZ$5:$AZ$404,MATCH($A188,'04_Property_Economics'!$AY$5:$AY$404,0)),""))</f>
        <v/>
      </c>
    </row>
    <row r="189" ht="15.75" customHeight="1">
      <c r="A189" s="2" t="str">
        <f t="shared" si="1"/>
        <v/>
      </c>
      <c r="B189" s="2" t="str">
        <f t="array" ref="B189">IF($A189="","",IFERROR(INDEX('04_Property_Economics'!$B$5:$B$404,MATCH($A189,'04_Property_Economics'!$AY$5:$AY$404,0)),""))</f>
        <v/>
      </c>
      <c r="C189" s="2" t="str">
        <f t="array" ref="C189">IF($A189="","",IFERROR(INDEX('04_Property_Economics'!$C$5:$C$404,MATCH($A189,'04_Property_Economics'!$AY$5:$AY$404,0)),""))</f>
        <v/>
      </c>
      <c r="D189" s="24" t="str">
        <f t="array" ref="D189">IF($A189="","",IFERROR(INDEX('04_Property_Economics'!$H$5:$H$404,MATCH($A189,'04_Property_Economics'!$AY$5:$AY$404,0)),""))</f>
        <v/>
      </c>
      <c r="E189" s="25" t="str">
        <f t="array" ref="E189">IF($A189="","",IFERROR(INDEX('04_Property_Economics'!$I$5:$I$404,MATCH($A189,'04_Property_Economics'!$AY$5:$AY$404,0)),""))</f>
        <v/>
      </c>
      <c r="F189" s="25" t="str">
        <f t="array" ref="F189">IF($A189="","",IFERROR(INDEX('04_Property_Economics'!$J$5:$J$404,MATCH($A189,'04_Property_Economics'!$AY$5:$AY$404,0)),""))</f>
        <v/>
      </c>
      <c r="G189" s="26" t="str">
        <f t="array" ref="G189">IF($A189="","",IFERROR(INDEX('04_Property_Economics'!$AC$5:$AC$404,MATCH($A189,'04_Property_Economics'!$AY$5:$AY$404,0)),""))</f>
        <v/>
      </c>
      <c r="H189" s="24" t="str">
        <f t="array" ref="H189">IF($A189="","",IFERROR(INDEX('04_Property_Economics'!$AD$5:$AD$404,MATCH($A189,'04_Property_Economics'!$AY$5:$AY$404,0)),""))</f>
        <v/>
      </c>
      <c r="I189" s="24" t="str">
        <f t="array" ref="I189">IF($A189="","",IFERROR(INDEX('04_Property_Economics'!$AH$5:$AH$404,MATCH($A189,'04_Property_Economics'!$AY$5:$AY$404,0)),""))</f>
        <v/>
      </c>
      <c r="J189" s="24" t="str">
        <f t="array" ref="J189">IF($A189="","",IFERROR(INDEX('04_Property_Economics'!$AI$5:$AI$404,MATCH($A189,'04_Property_Economics'!$AY$5:$AY$404,0)),""))</f>
        <v/>
      </c>
      <c r="K189" s="24" t="str">
        <f t="array" ref="K189">IF($A189="","",IFERROR(INDEX('04_Property_Economics'!$AJ$5:$AJ$404,MATCH($A189,'04_Property_Economics'!$AY$5:$AY$404,0)),""))</f>
        <v/>
      </c>
      <c r="L189" s="24" t="str">
        <f t="array" ref="L189">IF($A189="","",IFERROR(INDEX('04_Property_Economics'!$AF$5:$AF$404,MATCH($A189,'04_Property_Economics'!$AY$5:$AY$404,0)),""))</f>
        <v/>
      </c>
      <c r="M189" s="24" t="str">
        <f t="array" ref="M189">IF($A189="","",IFERROR(INDEX('04_Property_Economics'!$U$5:$U$404,MATCH($A189,'04_Property_Economics'!$AY$5:$AY$404,0)),""))</f>
        <v/>
      </c>
      <c r="N189" s="24" t="str">
        <f t="array" ref="N189">IF($A189="","",IFERROR(INDEX('04_Property_Economics'!$W$5:$W$404,MATCH($A189,'04_Property_Economics'!$AY$5:$AY$404,0)),""))</f>
        <v/>
      </c>
      <c r="O189" s="24" t="str">
        <f t="shared" si="2"/>
        <v/>
      </c>
      <c r="P189" s="24" t="str">
        <f t="array" ref="P189">IF($A189="","",IFERROR(INDEX('04_Property_Economics'!$S$5:$S$404,MATCH($A189,'04_Property_Economics'!$AY$5:$AY$404,0)),""))</f>
        <v/>
      </c>
      <c r="Q189" s="24" t="str">
        <f t="array" ref="Q189">IF($A189="","",IFERROR(INDEX('04_Property_Economics'!$AQ$5:$AQ$404,MATCH($A189,'04_Property_Economics'!$AY$5:$AY$404,0)),""))</f>
        <v/>
      </c>
      <c r="R189" s="27" t="str">
        <f t="array" ref="R189">IF($A189="","",IFERROR(INDEX('04_Property_Economics'!$AR$5:$AR$404,MATCH($A189,'04_Property_Economics'!$AY$5:$AY$404,0)),""))</f>
        <v/>
      </c>
      <c r="S189" s="2" t="str">
        <f t="array" ref="S189">IF($A189="","",IFERROR(INDEX('04_Property_Economics'!$AS$5:$AS$404,MATCH($A189,'04_Property_Economics'!$AY$5:$AY$404,0)),""))</f>
        <v/>
      </c>
      <c r="T189" s="2" t="str">
        <f t="array" ref="T189">IF($A189="","",IFERROR(INDEX('04_Property_Economics'!$AZ$5:$AZ$404,MATCH($A189,'04_Property_Economics'!$AY$5:$AY$404,0)),""))</f>
        <v/>
      </c>
    </row>
    <row r="190" ht="15.75" customHeight="1">
      <c r="A190" s="2" t="str">
        <f t="shared" si="1"/>
        <v/>
      </c>
      <c r="B190" s="2" t="str">
        <f t="array" ref="B190">IF($A190="","",IFERROR(INDEX('04_Property_Economics'!$B$5:$B$404,MATCH($A190,'04_Property_Economics'!$AY$5:$AY$404,0)),""))</f>
        <v/>
      </c>
      <c r="C190" s="2" t="str">
        <f t="array" ref="C190">IF($A190="","",IFERROR(INDEX('04_Property_Economics'!$C$5:$C$404,MATCH($A190,'04_Property_Economics'!$AY$5:$AY$404,0)),""))</f>
        <v/>
      </c>
      <c r="D190" s="24" t="str">
        <f t="array" ref="D190">IF($A190="","",IFERROR(INDEX('04_Property_Economics'!$H$5:$H$404,MATCH($A190,'04_Property_Economics'!$AY$5:$AY$404,0)),""))</f>
        <v/>
      </c>
      <c r="E190" s="25" t="str">
        <f t="array" ref="E190">IF($A190="","",IFERROR(INDEX('04_Property_Economics'!$I$5:$I$404,MATCH($A190,'04_Property_Economics'!$AY$5:$AY$404,0)),""))</f>
        <v/>
      </c>
      <c r="F190" s="25" t="str">
        <f t="array" ref="F190">IF($A190="","",IFERROR(INDEX('04_Property_Economics'!$J$5:$J$404,MATCH($A190,'04_Property_Economics'!$AY$5:$AY$404,0)),""))</f>
        <v/>
      </c>
      <c r="G190" s="26" t="str">
        <f t="array" ref="G190">IF($A190="","",IFERROR(INDEX('04_Property_Economics'!$AC$5:$AC$404,MATCH($A190,'04_Property_Economics'!$AY$5:$AY$404,0)),""))</f>
        <v/>
      </c>
      <c r="H190" s="24" t="str">
        <f t="array" ref="H190">IF($A190="","",IFERROR(INDEX('04_Property_Economics'!$AD$5:$AD$404,MATCH($A190,'04_Property_Economics'!$AY$5:$AY$404,0)),""))</f>
        <v/>
      </c>
      <c r="I190" s="24" t="str">
        <f t="array" ref="I190">IF($A190="","",IFERROR(INDEX('04_Property_Economics'!$AH$5:$AH$404,MATCH($A190,'04_Property_Economics'!$AY$5:$AY$404,0)),""))</f>
        <v/>
      </c>
      <c r="J190" s="24" t="str">
        <f t="array" ref="J190">IF($A190="","",IFERROR(INDEX('04_Property_Economics'!$AI$5:$AI$404,MATCH($A190,'04_Property_Economics'!$AY$5:$AY$404,0)),""))</f>
        <v/>
      </c>
      <c r="K190" s="24" t="str">
        <f t="array" ref="K190">IF($A190="","",IFERROR(INDEX('04_Property_Economics'!$AJ$5:$AJ$404,MATCH($A190,'04_Property_Economics'!$AY$5:$AY$404,0)),""))</f>
        <v/>
      </c>
      <c r="L190" s="24" t="str">
        <f t="array" ref="L190">IF($A190="","",IFERROR(INDEX('04_Property_Economics'!$AF$5:$AF$404,MATCH($A190,'04_Property_Economics'!$AY$5:$AY$404,0)),""))</f>
        <v/>
      </c>
      <c r="M190" s="24" t="str">
        <f t="array" ref="M190">IF($A190="","",IFERROR(INDEX('04_Property_Economics'!$U$5:$U$404,MATCH($A190,'04_Property_Economics'!$AY$5:$AY$404,0)),""))</f>
        <v/>
      </c>
      <c r="N190" s="24" t="str">
        <f t="array" ref="N190">IF($A190="","",IFERROR(INDEX('04_Property_Economics'!$W$5:$W$404,MATCH($A190,'04_Property_Economics'!$AY$5:$AY$404,0)),""))</f>
        <v/>
      </c>
      <c r="O190" s="24" t="str">
        <f t="shared" si="2"/>
        <v/>
      </c>
      <c r="P190" s="24" t="str">
        <f t="array" ref="P190">IF($A190="","",IFERROR(INDEX('04_Property_Economics'!$S$5:$S$404,MATCH($A190,'04_Property_Economics'!$AY$5:$AY$404,0)),""))</f>
        <v/>
      </c>
      <c r="Q190" s="24" t="str">
        <f t="array" ref="Q190">IF($A190="","",IFERROR(INDEX('04_Property_Economics'!$AQ$5:$AQ$404,MATCH($A190,'04_Property_Economics'!$AY$5:$AY$404,0)),""))</f>
        <v/>
      </c>
      <c r="R190" s="27" t="str">
        <f t="array" ref="R190">IF($A190="","",IFERROR(INDEX('04_Property_Economics'!$AR$5:$AR$404,MATCH($A190,'04_Property_Economics'!$AY$5:$AY$404,0)),""))</f>
        <v/>
      </c>
      <c r="S190" s="2" t="str">
        <f t="array" ref="S190">IF($A190="","",IFERROR(INDEX('04_Property_Economics'!$AS$5:$AS$404,MATCH($A190,'04_Property_Economics'!$AY$5:$AY$404,0)),""))</f>
        <v/>
      </c>
      <c r="T190" s="2" t="str">
        <f t="array" ref="T190">IF($A190="","",IFERROR(INDEX('04_Property_Economics'!$AZ$5:$AZ$404,MATCH($A190,'04_Property_Economics'!$AY$5:$AY$404,0)),""))</f>
        <v/>
      </c>
    </row>
    <row r="191" ht="15.75" customHeight="1">
      <c r="A191" s="2" t="str">
        <f t="shared" si="1"/>
        <v/>
      </c>
      <c r="B191" s="2" t="str">
        <f t="array" ref="B191">IF($A191="","",IFERROR(INDEX('04_Property_Economics'!$B$5:$B$404,MATCH($A191,'04_Property_Economics'!$AY$5:$AY$404,0)),""))</f>
        <v/>
      </c>
      <c r="C191" s="2" t="str">
        <f t="array" ref="C191">IF($A191="","",IFERROR(INDEX('04_Property_Economics'!$C$5:$C$404,MATCH($A191,'04_Property_Economics'!$AY$5:$AY$404,0)),""))</f>
        <v/>
      </c>
      <c r="D191" s="24" t="str">
        <f t="array" ref="D191">IF($A191="","",IFERROR(INDEX('04_Property_Economics'!$H$5:$H$404,MATCH($A191,'04_Property_Economics'!$AY$5:$AY$404,0)),""))</f>
        <v/>
      </c>
      <c r="E191" s="25" t="str">
        <f t="array" ref="E191">IF($A191="","",IFERROR(INDEX('04_Property_Economics'!$I$5:$I$404,MATCH($A191,'04_Property_Economics'!$AY$5:$AY$404,0)),""))</f>
        <v/>
      </c>
      <c r="F191" s="25" t="str">
        <f t="array" ref="F191">IF($A191="","",IFERROR(INDEX('04_Property_Economics'!$J$5:$J$404,MATCH($A191,'04_Property_Economics'!$AY$5:$AY$404,0)),""))</f>
        <v/>
      </c>
      <c r="G191" s="26" t="str">
        <f t="array" ref="G191">IF($A191="","",IFERROR(INDEX('04_Property_Economics'!$AC$5:$AC$404,MATCH($A191,'04_Property_Economics'!$AY$5:$AY$404,0)),""))</f>
        <v/>
      </c>
      <c r="H191" s="24" t="str">
        <f t="array" ref="H191">IF($A191="","",IFERROR(INDEX('04_Property_Economics'!$AD$5:$AD$404,MATCH($A191,'04_Property_Economics'!$AY$5:$AY$404,0)),""))</f>
        <v/>
      </c>
      <c r="I191" s="24" t="str">
        <f t="array" ref="I191">IF($A191="","",IFERROR(INDEX('04_Property_Economics'!$AH$5:$AH$404,MATCH($A191,'04_Property_Economics'!$AY$5:$AY$404,0)),""))</f>
        <v/>
      </c>
      <c r="J191" s="24" t="str">
        <f t="array" ref="J191">IF($A191="","",IFERROR(INDEX('04_Property_Economics'!$AI$5:$AI$404,MATCH($A191,'04_Property_Economics'!$AY$5:$AY$404,0)),""))</f>
        <v/>
      </c>
      <c r="K191" s="24" t="str">
        <f t="array" ref="K191">IF($A191="","",IFERROR(INDEX('04_Property_Economics'!$AJ$5:$AJ$404,MATCH($A191,'04_Property_Economics'!$AY$5:$AY$404,0)),""))</f>
        <v/>
      </c>
      <c r="L191" s="24" t="str">
        <f t="array" ref="L191">IF($A191="","",IFERROR(INDEX('04_Property_Economics'!$AF$5:$AF$404,MATCH($A191,'04_Property_Economics'!$AY$5:$AY$404,0)),""))</f>
        <v/>
      </c>
      <c r="M191" s="24" t="str">
        <f t="array" ref="M191">IF($A191="","",IFERROR(INDEX('04_Property_Economics'!$U$5:$U$404,MATCH($A191,'04_Property_Economics'!$AY$5:$AY$404,0)),""))</f>
        <v/>
      </c>
      <c r="N191" s="24" t="str">
        <f t="array" ref="N191">IF($A191="","",IFERROR(INDEX('04_Property_Economics'!$W$5:$W$404,MATCH($A191,'04_Property_Economics'!$AY$5:$AY$404,0)),""))</f>
        <v/>
      </c>
      <c r="O191" s="24" t="str">
        <f t="shared" si="2"/>
        <v/>
      </c>
      <c r="P191" s="24" t="str">
        <f t="array" ref="P191">IF($A191="","",IFERROR(INDEX('04_Property_Economics'!$S$5:$S$404,MATCH($A191,'04_Property_Economics'!$AY$5:$AY$404,0)),""))</f>
        <v/>
      </c>
      <c r="Q191" s="24" t="str">
        <f t="array" ref="Q191">IF($A191="","",IFERROR(INDEX('04_Property_Economics'!$AQ$5:$AQ$404,MATCH($A191,'04_Property_Economics'!$AY$5:$AY$404,0)),""))</f>
        <v/>
      </c>
      <c r="R191" s="27" t="str">
        <f t="array" ref="R191">IF($A191="","",IFERROR(INDEX('04_Property_Economics'!$AR$5:$AR$404,MATCH($A191,'04_Property_Economics'!$AY$5:$AY$404,0)),""))</f>
        <v/>
      </c>
      <c r="S191" s="2" t="str">
        <f t="array" ref="S191">IF($A191="","",IFERROR(INDEX('04_Property_Economics'!$AS$5:$AS$404,MATCH($A191,'04_Property_Economics'!$AY$5:$AY$404,0)),""))</f>
        <v/>
      </c>
      <c r="T191" s="2" t="str">
        <f t="array" ref="T191">IF($A191="","",IFERROR(INDEX('04_Property_Economics'!$AZ$5:$AZ$404,MATCH($A191,'04_Property_Economics'!$AY$5:$AY$404,0)),""))</f>
        <v/>
      </c>
    </row>
    <row r="192" ht="15.75" customHeight="1">
      <c r="A192" s="2" t="str">
        <f t="shared" si="1"/>
        <v/>
      </c>
      <c r="B192" s="2" t="str">
        <f t="array" ref="B192">IF($A192="","",IFERROR(INDEX('04_Property_Economics'!$B$5:$B$404,MATCH($A192,'04_Property_Economics'!$AY$5:$AY$404,0)),""))</f>
        <v/>
      </c>
      <c r="C192" s="2" t="str">
        <f t="array" ref="C192">IF($A192="","",IFERROR(INDEX('04_Property_Economics'!$C$5:$C$404,MATCH($A192,'04_Property_Economics'!$AY$5:$AY$404,0)),""))</f>
        <v/>
      </c>
      <c r="D192" s="24" t="str">
        <f t="array" ref="D192">IF($A192="","",IFERROR(INDEX('04_Property_Economics'!$H$5:$H$404,MATCH($A192,'04_Property_Economics'!$AY$5:$AY$404,0)),""))</f>
        <v/>
      </c>
      <c r="E192" s="25" t="str">
        <f t="array" ref="E192">IF($A192="","",IFERROR(INDEX('04_Property_Economics'!$I$5:$I$404,MATCH($A192,'04_Property_Economics'!$AY$5:$AY$404,0)),""))</f>
        <v/>
      </c>
      <c r="F192" s="25" t="str">
        <f t="array" ref="F192">IF($A192="","",IFERROR(INDEX('04_Property_Economics'!$J$5:$J$404,MATCH($A192,'04_Property_Economics'!$AY$5:$AY$404,0)),""))</f>
        <v/>
      </c>
      <c r="G192" s="26" t="str">
        <f t="array" ref="G192">IF($A192="","",IFERROR(INDEX('04_Property_Economics'!$AC$5:$AC$404,MATCH($A192,'04_Property_Economics'!$AY$5:$AY$404,0)),""))</f>
        <v/>
      </c>
      <c r="H192" s="24" t="str">
        <f t="array" ref="H192">IF($A192="","",IFERROR(INDEX('04_Property_Economics'!$AD$5:$AD$404,MATCH($A192,'04_Property_Economics'!$AY$5:$AY$404,0)),""))</f>
        <v/>
      </c>
      <c r="I192" s="24" t="str">
        <f t="array" ref="I192">IF($A192="","",IFERROR(INDEX('04_Property_Economics'!$AH$5:$AH$404,MATCH($A192,'04_Property_Economics'!$AY$5:$AY$404,0)),""))</f>
        <v/>
      </c>
      <c r="J192" s="24" t="str">
        <f t="array" ref="J192">IF($A192="","",IFERROR(INDEX('04_Property_Economics'!$AI$5:$AI$404,MATCH($A192,'04_Property_Economics'!$AY$5:$AY$404,0)),""))</f>
        <v/>
      </c>
      <c r="K192" s="24" t="str">
        <f t="array" ref="K192">IF($A192="","",IFERROR(INDEX('04_Property_Economics'!$AJ$5:$AJ$404,MATCH($A192,'04_Property_Economics'!$AY$5:$AY$404,0)),""))</f>
        <v/>
      </c>
      <c r="L192" s="24" t="str">
        <f t="array" ref="L192">IF($A192="","",IFERROR(INDEX('04_Property_Economics'!$AF$5:$AF$404,MATCH($A192,'04_Property_Economics'!$AY$5:$AY$404,0)),""))</f>
        <v/>
      </c>
      <c r="M192" s="24" t="str">
        <f t="array" ref="M192">IF($A192="","",IFERROR(INDEX('04_Property_Economics'!$U$5:$U$404,MATCH($A192,'04_Property_Economics'!$AY$5:$AY$404,0)),""))</f>
        <v/>
      </c>
      <c r="N192" s="24" t="str">
        <f t="array" ref="N192">IF($A192="","",IFERROR(INDEX('04_Property_Economics'!$W$5:$W$404,MATCH($A192,'04_Property_Economics'!$AY$5:$AY$404,0)),""))</f>
        <v/>
      </c>
      <c r="O192" s="24" t="str">
        <f t="shared" si="2"/>
        <v/>
      </c>
      <c r="P192" s="24" t="str">
        <f t="array" ref="P192">IF($A192="","",IFERROR(INDEX('04_Property_Economics'!$S$5:$S$404,MATCH($A192,'04_Property_Economics'!$AY$5:$AY$404,0)),""))</f>
        <v/>
      </c>
      <c r="Q192" s="24" t="str">
        <f t="array" ref="Q192">IF($A192="","",IFERROR(INDEX('04_Property_Economics'!$AQ$5:$AQ$404,MATCH($A192,'04_Property_Economics'!$AY$5:$AY$404,0)),""))</f>
        <v/>
      </c>
      <c r="R192" s="27" t="str">
        <f t="array" ref="R192">IF($A192="","",IFERROR(INDEX('04_Property_Economics'!$AR$5:$AR$404,MATCH($A192,'04_Property_Economics'!$AY$5:$AY$404,0)),""))</f>
        <v/>
      </c>
      <c r="S192" s="2" t="str">
        <f t="array" ref="S192">IF($A192="","",IFERROR(INDEX('04_Property_Economics'!$AS$5:$AS$404,MATCH($A192,'04_Property_Economics'!$AY$5:$AY$404,0)),""))</f>
        <v/>
      </c>
      <c r="T192" s="2" t="str">
        <f t="array" ref="T192">IF($A192="","",IFERROR(INDEX('04_Property_Economics'!$AZ$5:$AZ$404,MATCH($A192,'04_Property_Economics'!$AY$5:$AY$404,0)),""))</f>
        <v/>
      </c>
    </row>
    <row r="193" ht="15.75" customHeight="1">
      <c r="A193" s="2" t="str">
        <f t="shared" si="1"/>
        <v/>
      </c>
      <c r="B193" s="2" t="str">
        <f t="array" ref="B193">IF($A193="","",IFERROR(INDEX('04_Property_Economics'!$B$5:$B$404,MATCH($A193,'04_Property_Economics'!$AY$5:$AY$404,0)),""))</f>
        <v/>
      </c>
      <c r="C193" s="2" t="str">
        <f t="array" ref="C193">IF($A193="","",IFERROR(INDEX('04_Property_Economics'!$C$5:$C$404,MATCH($A193,'04_Property_Economics'!$AY$5:$AY$404,0)),""))</f>
        <v/>
      </c>
      <c r="D193" s="24" t="str">
        <f t="array" ref="D193">IF($A193="","",IFERROR(INDEX('04_Property_Economics'!$H$5:$H$404,MATCH($A193,'04_Property_Economics'!$AY$5:$AY$404,0)),""))</f>
        <v/>
      </c>
      <c r="E193" s="25" t="str">
        <f t="array" ref="E193">IF($A193="","",IFERROR(INDEX('04_Property_Economics'!$I$5:$I$404,MATCH($A193,'04_Property_Economics'!$AY$5:$AY$404,0)),""))</f>
        <v/>
      </c>
      <c r="F193" s="25" t="str">
        <f t="array" ref="F193">IF($A193="","",IFERROR(INDEX('04_Property_Economics'!$J$5:$J$404,MATCH($A193,'04_Property_Economics'!$AY$5:$AY$404,0)),""))</f>
        <v/>
      </c>
      <c r="G193" s="26" t="str">
        <f t="array" ref="G193">IF($A193="","",IFERROR(INDEX('04_Property_Economics'!$AC$5:$AC$404,MATCH($A193,'04_Property_Economics'!$AY$5:$AY$404,0)),""))</f>
        <v/>
      </c>
      <c r="H193" s="24" t="str">
        <f t="array" ref="H193">IF($A193="","",IFERROR(INDEX('04_Property_Economics'!$AD$5:$AD$404,MATCH($A193,'04_Property_Economics'!$AY$5:$AY$404,0)),""))</f>
        <v/>
      </c>
      <c r="I193" s="24" t="str">
        <f t="array" ref="I193">IF($A193="","",IFERROR(INDEX('04_Property_Economics'!$AH$5:$AH$404,MATCH($A193,'04_Property_Economics'!$AY$5:$AY$404,0)),""))</f>
        <v/>
      </c>
      <c r="J193" s="24" t="str">
        <f t="array" ref="J193">IF($A193="","",IFERROR(INDEX('04_Property_Economics'!$AI$5:$AI$404,MATCH($A193,'04_Property_Economics'!$AY$5:$AY$404,0)),""))</f>
        <v/>
      </c>
      <c r="K193" s="24" t="str">
        <f t="array" ref="K193">IF($A193="","",IFERROR(INDEX('04_Property_Economics'!$AJ$5:$AJ$404,MATCH($A193,'04_Property_Economics'!$AY$5:$AY$404,0)),""))</f>
        <v/>
      </c>
      <c r="L193" s="24" t="str">
        <f t="array" ref="L193">IF($A193="","",IFERROR(INDEX('04_Property_Economics'!$AF$5:$AF$404,MATCH($A193,'04_Property_Economics'!$AY$5:$AY$404,0)),""))</f>
        <v/>
      </c>
      <c r="M193" s="24" t="str">
        <f t="array" ref="M193">IF($A193="","",IFERROR(INDEX('04_Property_Economics'!$U$5:$U$404,MATCH($A193,'04_Property_Economics'!$AY$5:$AY$404,0)),""))</f>
        <v/>
      </c>
      <c r="N193" s="24" t="str">
        <f t="array" ref="N193">IF($A193="","",IFERROR(INDEX('04_Property_Economics'!$W$5:$W$404,MATCH($A193,'04_Property_Economics'!$AY$5:$AY$404,0)),""))</f>
        <v/>
      </c>
      <c r="O193" s="24" t="str">
        <f t="shared" si="2"/>
        <v/>
      </c>
      <c r="P193" s="24" t="str">
        <f t="array" ref="P193">IF($A193="","",IFERROR(INDEX('04_Property_Economics'!$S$5:$S$404,MATCH($A193,'04_Property_Economics'!$AY$5:$AY$404,0)),""))</f>
        <v/>
      </c>
      <c r="Q193" s="24" t="str">
        <f t="array" ref="Q193">IF($A193="","",IFERROR(INDEX('04_Property_Economics'!$AQ$5:$AQ$404,MATCH($A193,'04_Property_Economics'!$AY$5:$AY$404,0)),""))</f>
        <v/>
      </c>
      <c r="R193" s="27" t="str">
        <f t="array" ref="R193">IF($A193="","",IFERROR(INDEX('04_Property_Economics'!$AR$5:$AR$404,MATCH($A193,'04_Property_Economics'!$AY$5:$AY$404,0)),""))</f>
        <v/>
      </c>
      <c r="S193" s="2" t="str">
        <f t="array" ref="S193">IF($A193="","",IFERROR(INDEX('04_Property_Economics'!$AS$5:$AS$404,MATCH($A193,'04_Property_Economics'!$AY$5:$AY$404,0)),""))</f>
        <v/>
      </c>
      <c r="T193" s="2" t="str">
        <f t="array" ref="T193">IF($A193="","",IFERROR(INDEX('04_Property_Economics'!$AZ$5:$AZ$404,MATCH($A193,'04_Property_Economics'!$AY$5:$AY$404,0)),""))</f>
        <v/>
      </c>
    </row>
    <row r="194" ht="15.75" customHeight="1">
      <c r="A194" s="2" t="str">
        <f t="shared" si="1"/>
        <v/>
      </c>
      <c r="B194" s="2" t="str">
        <f t="array" ref="B194">IF($A194="","",IFERROR(INDEX('04_Property_Economics'!$B$5:$B$404,MATCH($A194,'04_Property_Economics'!$AY$5:$AY$404,0)),""))</f>
        <v/>
      </c>
      <c r="C194" s="2" t="str">
        <f t="array" ref="C194">IF($A194="","",IFERROR(INDEX('04_Property_Economics'!$C$5:$C$404,MATCH($A194,'04_Property_Economics'!$AY$5:$AY$404,0)),""))</f>
        <v/>
      </c>
      <c r="D194" s="24" t="str">
        <f t="array" ref="D194">IF($A194="","",IFERROR(INDEX('04_Property_Economics'!$H$5:$H$404,MATCH($A194,'04_Property_Economics'!$AY$5:$AY$404,0)),""))</f>
        <v/>
      </c>
      <c r="E194" s="25" t="str">
        <f t="array" ref="E194">IF($A194="","",IFERROR(INDEX('04_Property_Economics'!$I$5:$I$404,MATCH($A194,'04_Property_Economics'!$AY$5:$AY$404,0)),""))</f>
        <v/>
      </c>
      <c r="F194" s="25" t="str">
        <f t="array" ref="F194">IF($A194="","",IFERROR(INDEX('04_Property_Economics'!$J$5:$J$404,MATCH($A194,'04_Property_Economics'!$AY$5:$AY$404,0)),""))</f>
        <v/>
      </c>
      <c r="G194" s="26" t="str">
        <f t="array" ref="G194">IF($A194="","",IFERROR(INDEX('04_Property_Economics'!$AC$5:$AC$404,MATCH($A194,'04_Property_Economics'!$AY$5:$AY$404,0)),""))</f>
        <v/>
      </c>
      <c r="H194" s="24" t="str">
        <f t="array" ref="H194">IF($A194="","",IFERROR(INDEX('04_Property_Economics'!$AD$5:$AD$404,MATCH($A194,'04_Property_Economics'!$AY$5:$AY$404,0)),""))</f>
        <v/>
      </c>
      <c r="I194" s="24" t="str">
        <f t="array" ref="I194">IF($A194="","",IFERROR(INDEX('04_Property_Economics'!$AH$5:$AH$404,MATCH($A194,'04_Property_Economics'!$AY$5:$AY$404,0)),""))</f>
        <v/>
      </c>
      <c r="J194" s="24" t="str">
        <f t="array" ref="J194">IF($A194="","",IFERROR(INDEX('04_Property_Economics'!$AI$5:$AI$404,MATCH($A194,'04_Property_Economics'!$AY$5:$AY$404,0)),""))</f>
        <v/>
      </c>
      <c r="K194" s="24" t="str">
        <f t="array" ref="K194">IF($A194="","",IFERROR(INDEX('04_Property_Economics'!$AJ$5:$AJ$404,MATCH($A194,'04_Property_Economics'!$AY$5:$AY$404,0)),""))</f>
        <v/>
      </c>
      <c r="L194" s="24" t="str">
        <f t="array" ref="L194">IF($A194="","",IFERROR(INDEX('04_Property_Economics'!$AF$5:$AF$404,MATCH($A194,'04_Property_Economics'!$AY$5:$AY$404,0)),""))</f>
        <v/>
      </c>
      <c r="M194" s="24" t="str">
        <f t="array" ref="M194">IF($A194="","",IFERROR(INDEX('04_Property_Economics'!$U$5:$U$404,MATCH($A194,'04_Property_Economics'!$AY$5:$AY$404,0)),""))</f>
        <v/>
      </c>
      <c r="N194" s="24" t="str">
        <f t="array" ref="N194">IF($A194="","",IFERROR(INDEX('04_Property_Economics'!$W$5:$W$404,MATCH($A194,'04_Property_Economics'!$AY$5:$AY$404,0)),""))</f>
        <v/>
      </c>
      <c r="O194" s="24" t="str">
        <f t="shared" si="2"/>
        <v/>
      </c>
      <c r="P194" s="24" t="str">
        <f t="array" ref="P194">IF($A194="","",IFERROR(INDEX('04_Property_Economics'!$S$5:$S$404,MATCH($A194,'04_Property_Economics'!$AY$5:$AY$404,0)),""))</f>
        <v/>
      </c>
      <c r="Q194" s="24" t="str">
        <f t="array" ref="Q194">IF($A194="","",IFERROR(INDEX('04_Property_Economics'!$AQ$5:$AQ$404,MATCH($A194,'04_Property_Economics'!$AY$5:$AY$404,0)),""))</f>
        <v/>
      </c>
      <c r="R194" s="27" t="str">
        <f t="array" ref="R194">IF($A194="","",IFERROR(INDEX('04_Property_Economics'!$AR$5:$AR$404,MATCH($A194,'04_Property_Economics'!$AY$5:$AY$404,0)),""))</f>
        <v/>
      </c>
      <c r="S194" s="2" t="str">
        <f t="array" ref="S194">IF($A194="","",IFERROR(INDEX('04_Property_Economics'!$AS$5:$AS$404,MATCH($A194,'04_Property_Economics'!$AY$5:$AY$404,0)),""))</f>
        <v/>
      </c>
      <c r="T194" s="2" t="str">
        <f t="array" ref="T194">IF($A194="","",IFERROR(INDEX('04_Property_Economics'!$AZ$5:$AZ$404,MATCH($A194,'04_Property_Economics'!$AY$5:$AY$404,0)),""))</f>
        <v/>
      </c>
    </row>
    <row r="195" ht="15.75" customHeight="1">
      <c r="A195" s="2" t="str">
        <f t="shared" si="1"/>
        <v/>
      </c>
      <c r="B195" s="2" t="str">
        <f t="array" ref="B195">IF($A195="","",IFERROR(INDEX('04_Property_Economics'!$B$5:$B$404,MATCH($A195,'04_Property_Economics'!$AY$5:$AY$404,0)),""))</f>
        <v/>
      </c>
      <c r="C195" s="2" t="str">
        <f t="array" ref="C195">IF($A195="","",IFERROR(INDEX('04_Property_Economics'!$C$5:$C$404,MATCH($A195,'04_Property_Economics'!$AY$5:$AY$404,0)),""))</f>
        <v/>
      </c>
      <c r="D195" s="24" t="str">
        <f t="array" ref="D195">IF($A195="","",IFERROR(INDEX('04_Property_Economics'!$H$5:$H$404,MATCH($A195,'04_Property_Economics'!$AY$5:$AY$404,0)),""))</f>
        <v/>
      </c>
      <c r="E195" s="25" t="str">
        <f t="array" ref="E195">IF($A195="","",IFERROR(INDEX('04_Property_Economics'!$I$5:$I$404,MATCH($A195,'04_Property_Economics'!$AY$5:$AY$404,0)),""))</f>
        <v/>
      </c>
      <c r="F195" s="25" t="str">
        <f t="array" ref="F195">IF($A195="","",IFERROR(INDEX('04_Property_Economics'!$J$5:$J$404,MATCH($A195,'04_Property_Economics'!$AY$5:$AY$404,0)),""))</f>
        <v/>
      </c>
      <c r="G195" s="26" t="str">
        <f t="array" ref="G195">IF($A195="","",IFERROR(INDEX('04_Property_Economics'!$AC$5:$AC$404,MATCH($A195,'04_Property_Economics'!$AY$5:$AY$404,0)),""))</f>
        <v/>
      </c>
      <c r="H195" s="24" t="str">
        <f t="array" ref="H195">IF($A195="","",IFERROR(INDEX('04_Property_Economics'!$AD$5:$AD$404,MATCH($A195,'04_Property_Economics'!$AY$5:$AY$404,0)),""))</f>
        <v/>
      </c>
      <c r="I195" s="24" t="str">
        <f t="array" ref="I195">IF($A195="","",IFERROR(INDEX('04_Property_Economics'!$AH$5:$AH$404,MATCH($A195,'04_Property_Economics'!$AY$5:$AY$404,0)),""))</f>
        <v/>
      </c>
      <c r="J195" s="24" t="str">
        <f t="array" ref="J195">IF($A195="","",IFERROR(INDEX('04_Property_Economics'!$AI$5:$AI$404,MATCH($A195,'04_Property_Economics'!$AY$5:$AY$404,0)),""))</f>
        <v/>
      </c>
      <c r="K195" s="24" t="str">
        <f t="array" ref="K195">IF($A195="","",IFERROR(INDEX('04_Property_Economics'!$AJ$5:$AJ$404,MATCH($A195,'04_Property_Economics'!$AY$5:$AY$404,0)),""))</f>
        <v/>
      </c>
      <c r="L195" s="24" t="str">
        <f t="array" ref="L195">IF($A195="","",IFERROR(INDEX('04_Property_Economics'!$AF$5:$AF$404,MATCH($A195,'04_Property_Economics'!$AY$5:$AY$404,0)),""))</f>
        <v/>
      </c>
      <c r="M195" s="24" t="str">
        <f t="array" ref="M195">IF($A195="","",IFERROR(INDEX('04_Property_Economics'!$U$5:$U$404,MATCH($A195,'04_Property_Economics'!$AY$5:$AY$404,0)),""))</f>
        <v/>
      </c>
      <c r="N195" s="24" t="str">
        <f t="array" ref="N195">IF($A195="","",IFERROR(INDEX('04_Property_Economics'!$W$5:$W$404,MATCH($A195,'04_Property_Economics'!$AY$5:$AY$404,0)),""))</f>
        <v/>
      </c>
      <c r="O195" s="24" t="str">
        <f t="shared" si="2"/>
        <v/>
      </c>
      <c r="P195" s="24" t="str">
        <f t="array" ref="P195">IF($A195="","",IFERROR(INDEX('04_Property_Economics'!$S$5:$S$404,MATCH($A195,'04_Property_Economics'!$AY$5:$AY$404,0)),""))</f>
        <v/>
      </c>
      <c r="Q195" s="24" t="str">
        <f t="array" ref="Q195">IF($A195="","",IFERROR(INDEX('04_Property_Economics'!$AQ$5:$AQ$404,MATCH($A195,'04_Property_Economics'!$AY$5:$AY$404,0)),""))</f>
        <v/>
      </c>
      <c r="R195" s="27" t="str">
        <f t="array" ref="R195">IF($A195="","",IFERROR(INDEX('04_Property_Economics'!$AR$5:$AR$404,MATCH($A195,'04_Property_Economics'!$AY$5:$AY$404,0)),""))</f>
        <v/>
      </c>
      <c r="S195" s="2" t="str">
        <f t="array" ref="S195">IF($A195="","",IFERROR(INDEX('04_Property_Economics'!$AS$5:$AS$404,MATCH($A195,'04_Property_Economics'!$AY$5:$AY$404,0)),""))</f>
        <v/>
      </c>
      <c r="T195" s="2" t="str">
        <f t="array" ref="T195">IF($A195="","",IFERROR(INDEX('04_Property_Economics'!$AZ$5:$AZ$404,MATCH($A195,'04_Property_Economics'!$AY$5:$AY$404,0)),""))</f>
        <v/>
      </c>
    </row>
    <row r="196" ht="15.75" customHeight="1">
      <c r="A196" s="2" t="str">
        <f t="shared" si="1"/>
        <v/>
      </c>
      <c r="B196" s="2" t="str">
        <f t="array" ref="B196">IF($A196="","",IFERROR(INDEX('04_Property_Economics'!$B$5:$B$404,MATCH($A196,'04_Property_Economics'!$AY$5:$AY$404,0)),""))</f>
        <v/>
      </c>
      <c r="C196" s="2" t="str">
        <f t="array" ref="C196">IF($A196="","",IFERROR(INDEX('04_Property_Economics'!$C$5:$C$404,MATCH($A196,'04_Property_Economics'!$AY$5:$AY$404,0)),""))</f>
        <v/>
      </c>
      <c r="D196" s="24" t="str">
        <f t="array" ref="D196">IF($A196="","",IFERROR(INDEX('04_Property_Economics'!$H$5:$H$404,MATCH($A196,'04_Property_Economics'!$AY$5:$AY$404,0)),""))</f>
        <v/>
      </c>
      <c r="E196" s="25" t="str">
        <f t="array" ref="E196">IF($A196="","",IFERROR(INDEX('04_Property_Economics'!$I$5:$I$404,MATCH($A196,'04_Property_Economics'!$AY$5:$AY$404,0)),""))</f>
        <v/>
      </c>
      <c r="F196" s="25" t="str">
        <f t="array" ref="F196">IF($A196="","",IFERROR(INDEX('04_Property_Economics'!$J$5:$J$404,MATCH($A196,'04_Property_Economics'!$AY$5:$AY$404,0)),""))</f>
        <v/>
      </c>
      <c r="G196" s="26" t="str">
        <f t="array" ref="G196">IF($A196="","",IFERROR(INDEX('04_Property_Economics'!$AC$5:$AC$404,MATCH($A196,'04_Property_Economics'!$AY$5:$AY$404,0)),""))</f>
        <v/>
      </c>
      <c r="H196" s="24" t="str">
        <f t="array" ref="H196">IF($A196="","",IFERROR(INDEX('04_Property_Economics'!$AD$5:$AD$404,MATCH($A196,'04_Property_Economics'!$AY$5:$AY$404,0)),""))</f>
        <v/>
      </c>
      <c r="I196" s="24" t="str">
        <f t="array" ref="I196">IF($A196="","",IFERROR(INDEX('04_Property_Economics'!$AH$5:$AH$404,MATCH($A196,'04_Property_Economics'!$AY$5:$AY$404,0)),""))</f>
        <v/>
      </c>
      <c r="J196" s="24" t="str">
        <f t="array" ref="J196">IF($A196="","",IFERROR(INDEX('04_Property_Economics'!$AI$5:$AI$404,MATCH($A196,'04_Property_Economics'!$AY$5:$AY$404,0)),""))</f>
        <v/>
      </c>
      <c r="K196" s="24" t="str">
        <f t="array" ref="K196">IF($A196="","",IFERROR(INDEX('04_Property_Economics'!$AJ$5:$AJ$404,MATCH($A196,'04_Property_Economics'!$AY$5:$AY$404,0)),""))</f>
        <v/>
      </c>
      <c r="L196" s="24" t="str">
        <f t="array" ref="L196">IF($A196="","",IFERROR(INDEX('04_Property_Economics'!$AF$5:$AF$404,MATCH($A196,'04_Property_Economics'!$AY$5:$AY$404,0)),""))</f>
        <v/>
      </c>
      <c r="M196" s="24" t="str">
        <f t="array" ref="M196">IF($A196="","",IFERROR(INDEX('04_Property_Economics'!$U$5:$U$404,MATCH($A196,'04_Property_Economics'!$AY$5:$AY$404,0)),""))</f>
        <v/>
      </c>
      <c r="N196" s="24" t="str">
        <f t="array" ref="N196">IF($A196="","",IFERROR(INDEX('04_Property_Economics'!$W$5:$W$404,MATCH($A196,'04_Property_Economics'!$AY$5:$AY$404,0)),""))</f>
        <v/>
      </c>
      <c r="O196" s="24" t="str">
        <f t="shared" si="2"/>
        <v/>
      </c>
      <c r="P196" s="24" t="str">
        <f t="array" ref="P196">IF($A196="","",IFERROR(INDEX('04_Property_Economics'!$S$5:$S$404,MATCH($A196,'04_Property_Economics'!$AY$5:$AY$404,0)),""))</f>
        <v/>
      </c>
      <c r="Q196" s="24" t="str">
        <f t="array" ref="Q196">IF($A196="","",IFERROR(INDEX('04_Property_Economics'!$AQ$5:$AQ$404,MATCH($A196,'04_Property_Economics'!$AY$5:$AY$404,0)),""))</f>
        <v/>
      </c>
      <c r="R196" s="27" t="str">
        <f t="array" ref="R196">IF($A196="","",IFERROR(INDEX('04_Property_Economics'!$AR$5:$AR$404,MATCH($A196,'04_Property_Economics'!$AY$5:$AY$404,0)),""))</f>
        <v/>
      </c>
      <c r="S196" s="2" t="str">
        <f t="array" ref="S196">IF($A196="","",IFERROR(INDEX('04_Property_Economics'!$AS$5:$AS$404,MATCH($A196,'04_Property_Economics'!$AY$5:$AY$404,0)),""))</f>
        <v/>
      </c>
      <c r="T196" s="2" t="str">
        <f t="array" ref="T196">IF($A196="","",IFERROR(INDEX('04_Property_Economics'!$AZ$5:$AZ$404,MATCH($A196,'04_Property_Economics'!$AY$5:$AY$404,0)),""))</f>
        <v/>
      </c>
    </row>
    <row r="197" ht="15.75" customHeight="1">
      <c r="A197" s="2" t="str">
        <f t="shared" si="1"/>
        <v/>
      </c>
      <c r="B197" s="2" t="str">
        <f t="array" ref="B197">IF($A197="","",IFERROR(INDEX('04_Property_Economics'!$B$5:$B$404,MATCH($A197,'04_Property_Economics'!$AY$5:$AY$404,0)),""))</f>
        <v/>
      </c>
      <c r="C197" s="2" t="str">
        <f t="array" ref="C197">IF($A197="","",IFERROR(INDEX('04_Property_Economics'!$C$5:$C$404,MATCH($A197,'04_Property_Economics'!$AY$5:$AY$404,0)),""))</f>
        <v/>
      </c>
      <c r="D197" s="24" t="str">
        <f t="array" ref="D197">IF($A197="","",IFERROR(INDEX('04_Property_Economics'!$H$5:$H$404,MATCH($A197,'04_Property_Economics'!$AY$5:$AY$404,0)),""))</f>
        <v/>
      </c>
      <c r="E197" s="25" t="str">
        <f t="array" ref="E197">IF($A197="","",IFERROR(INDEX('04_Property_Economics'!$I$5:$I$404,MATCH($A197,'04_Property_Economics'!$AY$5:$AY$404,0)),""))</f>
        <v/>
      </c>
      <c r="F197" s="25" t="str">
        <f t="array" ref="F197">IF($A197="","",IFERROR(INDEX('04_Property_Economics'!$J$5:$J$404,MATCH($A197,'04_Property_Economics'!$AY$5:$AY$404,0)),""))</f>
        <v/>
      </c>
      <c r="G197" s="26" t="str">
        <f t="array" ref="G197">IF($A197="","",IFERROR(INDEX('04_Property_Economics'!$AC$5:$AC$404,MATCH($A197,'04_Property_Economics'!$AY$5:$AY$404,0)),""))</f>
        <v/>
      </c>
      <c r="H197" s="24" t="str">
        <f t="array" ref="H197">IF($A197="","",IFERROR(INDEX('04_Property_Economics'!$AD$5:$AD$404,MATCH($A197,'04_Property_Economics'!$AY$5:$AY$404,0)),""))</f>
        <v/>
      </c>
      <c r="I197" s="24" t="str">
        <f t="array" ref="I197">IF($A197="","",IFERROR(INDEX('04_Property_Economics'!$AH$5:$AH$404,MATCH($A197,'04_Property_Economics'!$AY$5:$AY$404,0)),""))</f>
        <v/>
      </c>
      <c r="J197" s="24" t="str">
        <f t="array" ref="J197">IF($A197="","",IFERROR(INDEX('04_Property_Economics'!$AI$5:$AI$404,MATCH($A197,'04_Property_Economics'!$AY$5:$AY$404,0)),""))</f>
        <v/>
      </c>
      <c r="K197" s="24" t="str">
        <f t="array" ref="K197">IF($A197="","",IFERROR(INDEX('04_Property_Economics'!$AJ$5:$AJ$404,MATCH($A197,'04_Property_Economics'!$AY$5:$AY$404,0)),""))</f>
        <v/>
      </c>
      <c r="L197" s="24" t="str">
        <f t="array" ref="L197">IF($A197="","",IFERROR(INDEX('04_Property_Economics'!$AF$5:$AF$404,MATCH($A197,'04_Property_Economics'!$AY$5:$AY$404,0)),""))</f>
        <v/>
      </c>
      <c r="M197" s="24" t="str">
        <f t="array" ref="M197">IF($A197="","",IFERROR(INDEX('04_Property_Economics'!$U$5:$U$404,MATCH($A197,'04_Property_Economics'!$AY$5:$AY$404,0)),""))</f>
        <v/>
      </c>
      <c r="N197" s="24" t="str">
        <f t="array" ref="N197">IF($A197="","",IFERROR(INDEX('04_Property_Economics'!$W$5:$W$404,MATCH($A197,'04_Property_Economics'!$AY$5:$AY$404,0)),""))</f>
        <v/>
      </c>
      <c r="O197" s="24" t="str">
        <f t="shared" si="2"/>
        <v/>
      </c>
      <c r="P197" s="24" t="str">
        <f t="array" ref="P197">IF($A197="","",IFERROR(INDEX('04_Property_Economics'!$S$5:$S$404,MATCH($A197,'04_Property_Economics'!$AY$5:$AY$404,0)),""))</f>
        <v/>
      </c>
      <c r="Q197" s="24" t="str">
        <f t="array" ref="Q197">IF($A197="","",IFERROR(INDEX('04_Property_Economics'!$AQ$5:$AQ$404,MATCH($A197,'04_Property_Economics'!$AY$5:$AY$404,0)),""))</f>
        <v/>
      </c>
      <c r="R197" s="27" t="str">
        <f t="array" ref="R197">IF($A197="","",IFERROR(INDEX('04_Property_Economics'!$AR$5:$AR$404,MATCH($A197,'04_Property_Economics'!$AY$5:$AY$404,0)),""))</f>
        <v/>
      </c>
      <c r="S197" s="2" t="str">
        <f t="array" ref="S197">IF($A197="","",IFERROR(INDEX('04_Property_Economics'!$AS$5:$AS$404,MATCH($A197,'04_Property_Economics'!$AY$5:$AY$404,0)),""))</f>
        <v/>
      </c>
      <c r="T197" s="2" t="str">
        <f t="array" ref="T197">IF($A197="","",IFERROR(INDEX('04_Property_Economics'!$AZ$5:$AZ$404,MATCH($A197,'04_Property_Economics'!$AY$5:$AY$404,0)),""))</f>
        <v/>
      </c>
    </row>
    <row r="198" ht="15.75" customHeight="1">
      <c r="A198" s="2" t="str">
        <f t="shared" si="1"/>
        <v/>
      </c>
      <c r="B198" s="2" t="str">
        <f t="array" ref="B198">IF($A198="","",IFERROR(INDEX('04_Property_Economics'!$B$5:$B$404,MATCH($A198,'04_Property_Economics'!$AY$5:$AY$404,0)),""))</f>
        <v/>
      </c>
      <c r="C198" s="2" t="str">
        <f t="array" ref="C198">IF($A198="","",IFERROR(INDEX('04_Property_Economics'!$C$5:$C$404,MATCH($A198,'04_Property_Economics'!$AY$5:$AY$404,0)),""))</f>
        <v/>
      </c>
      <c r="D198" s="24" t="str">
        <f t="array" ref="D198">IF($A198="","",IFERROR(INDEX('04_Property_Economics'!$H$5:$H$404,MATCH($A198,'04_Property_Economics'!$AY$5:$AY$404,0)),""))</f>
        <v/>
      </c>
      <c r="E198" s="25" t="str">
        <f t="array" ref="E198">IF($A198="","",IFERROR(INDEX('04_Property_Economics'!$I$5:$I$404,MATCH($A198,'04_Property_Economics'!$AY$5:$AY$404,0)),""))</f>
        <v/>
      </c>
      <c r="F198" s="25" t="str">
        <f t="array" ref="F198">IF($A198="","",IFERROR(INDEX('04_Property_Economics'!$J$5:$J$404,MATCH($A198,'04_Property_Economics'!$AY$5:$AY$404,0)),""))</f>
        <v/>
      </c>
      <c r="G198" s="26" t="str">
        <f t="array" ref="G198">IF($A198="","",IFERROR(INDEX('04_Property_Economics'!$AC$5:$AC$404,MATCH($A198,'04_Property_Economics'!$AY$5:$AY$404,0)),""))</f>
        <v/>
      </c>
      <c r="H198" s="24" t="str">
        <f t="array" ref="H198">IF($A198="","",IFERROR(INDEX('04_Property_Economics'!$AD$5:$AD$404,MATCH($A198,'04_Property_Economics'!$AY$5:$AY$404,0)),""))</f>
        <v/>
      </c>
      <c r="I198" s="24" t="str">
        <f t="array" ref="I198">IF($A198="","",IFERROR(INDEX('04_Property_Economics'!$AH$5:$AH$404,MATCH($A198,'04_Property_Economics'!$AY$5:$AY$404,0)),""))</f>
        <v/>
      </c>
      <c r="J198" s="24" t="str">
        <f t="array" ref="J198">IF($A198="","",IFERROR(INDEX('04_Property_Economics'!$AI$5:$AI$404,MATCH($A198,'04_Property_Economics'!$AY$5:$AY$404,0)),""))</f>
        <v/>
      </c>
      <c r="K198" s="24" t="str">
        <f t="array" ref="K198">IF($A198="","",IFERROR(INDEX('04_Property_Economics'!$AJ$5:$AJ$404,MATCH($A198,'04_Property_Economics'!$AY$5:$AY$404,0)),""))</f>
        <v/>
      </c>
      <c r="L198" s="24" t="str">
        <f t="array" ref="L198">IF($A198="","",IFERROR(INDEX('04_Property_Economics'!$AF$5:$AF$404,MATCH($A198,'04_Property_Economics'!$AY$5:$AY$404,0)),""))</f>
        <v/>
      </c>
      <c r="M198" s="24" t="str">
        <f t="array" ref="M198">IF($A198="","",IFERROR(INDEX('04_Property_Economics'!$U$5:$U$404,MATCH($A198,'04_Property_Economics'!$AY$5:$AY$404,0)),""))</f>
        <v/>
      </c>
      <c r="N198" s="24" t="str">
        <f t="array" ref="N198">IF($A198="","",IFERROR(INDEX('04_Property_Economics'!$W$5:$W$404,MATCH($A198,'04_Property_Economics'!$AY$5:$AY$404,0)),""))</f>
        <v/>
      </c>
      <c r="O198" s="24" t="str">
        <f t="shared" si="2"/>
        <v/>
      </c>
      <c r="P198" s="24" t="str">
        <f t="array" ref="P198">IF($A198="","",IFERROR(INDEX('04_Property_Economics'!$S$5:$S$404,MATCH($A198,'04_Property_Economics'!$AY$5:$AY$404,0)),""))</f>
        <v/>
      </c>
      <c r="Q198" s="24" t="str">
        <f t="array" ref="Q198">IF($A198="","",IFERROR(INDEX('04_Property_Economics'!$AQ$5:$AQ$404,MATCH($A198,'04_Property_Economics'!$AY$5:$AY$404,0)),""))</f>
        <v/>
      </c>
      <c r="R198" s="27" t="str">
        <f t="array" ref="R198">IF($A198="","",IFERROR(INDEX('04_Property_Economics'!$AR$5:$AR$404,MATCH($A198,'04_Property_Economics'!$AY$5:$AY$404,0)),""))</f>
        <v/>
      </c>
      <c r="S198" s="2" t="str">
        <f t="array" ref="S198">IF($A198="","",IFERROR(INDEX('04_Property_Economics'!$AS$5:$AS$404,MATCH($A198,'04_Property_Economics'!$AY$5:$AY$404,0)),""))</f>
        <v/>
      </c>
      <c r="T198" s="2" t="str">
        <f t="array" ref="T198">IF($A198="","",IFERROR(INDEX('04_Property_Economics'!$AZ$5:$AZ$404,MATCH($A198,'04_Property_Economics'!$AY$5:$AY$404,0)),""))</f>
        <v/>
      </c>
    </row>
    <row r="199" ht="15.75" customHeight="1">
      <c r="A199" s="2" t="str">
        <f t="shared" si="1"/>
        <v/>
      </c>
      <c r="B199" s="2" t="str">
        <f t="array" ref="B199">IF($A199="","",IFERROR(INDEX('04_Property_Economics'!$B$5:$B$404,MATCH($A199,'04_Property_Economics'!$AY$5:$AY$404,0)),""))</f>
        <v/>
      </c>
      <c r="C199" s="2" t="str">
        <f t="array" ref="C199">IF($A199="","",IFERROR(INDEX('04_Property_Economics'!$C$5:$C$404,MATCH($A199,'04_Property_Economics'!$AY$5:$AY$404,0)),""))</f>
        <v/>
      </c>
      <c r="D199" s="24" t="str">
        <f t="array" ref="D199">IF($A199="","",IFERROR(INDEX('04_Property_Economics'!$H$5:$H$404,MATCH($A199,'04_Property_Economics'!$AY$5:$AY$404,0)),""))</f>
        <v/>
      </c>
      <c r="E199" s="25" t="str">
        <f t="array" ref="E199">IF($A199="","",IFERROR(INDEX('04_Property_Economics'!$I$5:$I$404,MATCH($A199,'04_Property_Economics'!$AY$5:$AY$404,0)),""))</f>
        <v/>
      </c>
      <c r="F199" s="25" t="str">
        <f t="array" ref="F199">IF($A199="","",IFERROR(INDEX('04_Property_Economics'!$J$5:$J$404,MATCH($A199,'04_Property_Economics'!$AY$5:$AY$404,0)),""))</f>
        <v/>
      </c>
      <c r="G199" s="26" t="str">
        <f t="array" ref="G199">IF($A199="","",IFERROR(INDEX('04_Property_Economics'!$AC$5:$AC$404,MATCH($A199,'04_Property_Economics'!$AY$5:$AY$404,0)),""))</f>
        <v/>
      </c>
      <c r="H199" s="24" t="str">
        <f t="array" ref="H199">IF($A199="","",IFERROR(INDEX('04_Property_Economics'!$AD$5:$AD$404,MATCH($A199,'04_Property_Economics'!$AY$5:$AY$404,0)),""))</f>
        <v/>
      </c>
      <c r="I199" s="24" t="str">
        <f t="array" ref="I199">IF($A199="","",IFERROR(INDEX('04_Property_Economics'!$AH$5:$AH$404,MATCH($A199,'04_Property_Economics'!$AY$5:$AY$404,0)),""))</f>
        <v/>
      </c>
      <c r="J199" s="24" t="str">
        <f t="array" ref="J199">IF($A199="","",IFERROR(INDEX('04_Property_Economics'!$AI$5:$AI$404,MATCH($A199,'04_Property_Economics'!$AY$5:$AY$404,0)),""))</f>
        <v/>
      </c>
      <c r="K199" s="24" t="str">
        <f t="array" ref="K199">IF($A199="","",IFERROR(INDEX('04_Property_Economics'!$AJ$5:$AJ$404,MATCH($A199,'04_Property_Economics'!$AY$5:$AY$404,0)),""))</f>
        <v/>
      </c>
      <c r="L199" s="24" t="str">
        <f t="array" ref="L199">IF($A199="","",IFERROR(INDEX('04_Property_Economics'!$AF$5:$AF$404,MATCH($A199,'04_Property_Economics'!$AY$5:$AY$404,0)),""))</f>
        <v/>
      </c>
      <c r="M199" s="24" t="str">
        <f t="array" ref="M199">IF($A199="","",IFERROR(INDEX('04_Property_Economics'!$U$5:$U$404,MATCH($A199,'04_Property_Economics'!$AY$5:$AY$404,0)),""))</f>
        <v/>
      </c>
      <c r="N199" s="24" t="str">
        <f t="array" ref="N199">IF($A199="","",IFERROR(INDEX('04_Property_Economics'!$W$5:$W$404,MATCH($A199,'04_Property_Economics'!$AY$5:$AY$404,0)),""))</f>
        <v/>
      </c>
      <c r="O199" s="24" t="str">
        <f t="shared" si="2"/>
        <v/>
      </c>
      <c r="P199" s="24" t="str">
        <f t="array" ref="P199">IF($A199="","",IFERROR(INDEX('04_Property_Economics'!$S$5:$S$404,MATCH($A199,'04_Property_Economics'!$AY$5:$AY$404,0)),""))</f>
        <v/>
      </c>
      <c r="Q199" s="24" t="str">
        <f t="array" ref="Q199">IF($A199="","",IFERROR(INDEX('04_Property_Economics'!$AQ$5:$AQ$404,MATCH($A199,'04_Property_Economics'!$AY$5:$AY$404,0)),""))</f>
        <v/>
      </c>
      <c r="R199" s="27" t="str">
        <f t="array" ref="R199">IF($A199="","",IFERROR(INDEX('04_Property_Economics'!$AR$5:$AR$404,MATCH($A199,'04_Property_Economics'!$AY$5:$AY$404,0)),""))</f>
        <v/>
      </c>
      <c r="S199" s="2" t="str">
        <f t="array" ref="S199">IF($A199="","",IFERROR(INDEX('04_Property_Economics'!$AS$5:$AS$404,MATCH($A199,'04_Property_Economics'!$AY$5:$AY$404,0)),""))</f>
        <v/>
      </c>
      <c r="T199" s="2" t="str">
        <f t="array" ref="T199">IF($A199="","",IFERROR(INDEX('04_Property_Economics'!$AZ$5:$AZ$404,MATCH($A199,'04_Property_Economics'!$AY$5:$AY$404,0)),""))</f>
        <v/>
      </c>
    </row>
    <row r="200" ht="15.75" customHeight="1">
      <c r="A200" s="2" t="str">
        <f t="shared" si="1"/>
        <v/>
      </c>
      <c r="B200" s="2" t="str">
        <f t="array" ref="B200">IF($A200="","",IFERROR(INDEX('04_Property_Economics'!$B$5:$B$404,MATCH($A200,'04_Property_Economics'!$AY$5:$AY$404,0)),""))</f>
        <v/>
      </c>
      <c r="C200" s="2" t="str">
        <f t="array" ref="C200">IF($A200="","",IFERROR(INDEX('04_Property_Economics'!$C$5:$C$404,MATCH($A200,'04_Property_Economics'!$AY$5:$AY$404,0)),""))</f>
        <v/>
      </c>
      <c r="D200" s="24" t="str">
        <f t="array" ref="D200">IF($A200="","",IFERROR(INDEX('04_Property_Economics'!$H$5:$H$404,MATCH($A200,'04_Property_Economics'!$AY$5:$AY$404,0)),""))</f>
        <v/>
      </c>
      <c r="E200" s="25" t="str">
        <f t="array" ref="E200">IF($A200="","",IFERROR(INDEX('04_Property_Economics'!$I$5:$I$404,MATCH($A200,'04_Property_Economics'!$AY$5:$AY$404,0)),""))</f>
        <v/>
      </c>
      <c r="F200" s="25" t="str">
        <f t="array" ref="F200">IF($A200="","",IFERROR(INDEX('04_Property_Economics'!$J$5:$J$404,MATCH($A200,'04_Property_Economics'!$AY$5:$AY$404,0)),""))</f>
        <v/>
      </c>
      <c r="G200" s="26" t="str">
        <f t="array" ref="G200">IF($A200="","",IFERROR(INDEX('04_Property_Economics'!$AC$5:$AC$404,MATCH($A200,'04_Property_Economics'!$AY$5:$AY$404,0)),""))</f>
        <v/>
      </c>
      <c r="H200" s="24" t="str">
        <f t="array" ref="H200">IF($A200="","",IFERROR(INDEX('04_Property_Economics'!$AD$5:$AD$404,MATCH($A200,'04_Property_Economics'!$AY$5:$AY$404,0)),""))</f>
        <v/>
      </c>
      <c r="I200" s="24" t="str">
        <f t="array" ref="I200">IF($A200="","",IFERROR(INDEX('04_Property_Economics'!$AH$5:$AH$404,MATCH($A200,'04_Property_Economics'!$AY$5:$AY$404,0)),""))</f>
        <v/>
      </c>
      <c r="J200" s="24" t="str">
        <f t="array" ref="J200">IF($A200="","",IFERROR(INDEX('04_Property_Economics'!$AI$5:$AI$404,MATCH($A200,'04_Property_Economics'!$AY$5:$AY$404,0)),""))</f>
        <v/>
      </c>
      <c r="K200" s="24" t="str">
        <f t="array" ref="K200">IF($A200="","",IFERROR(INDEX('04_Property_Economics'!$AJ$5:$AJ$404,MATCH($A200,'04_Property_Economics'!$AY$5:$AY$404,0)),""))</f>
        <v/>
      </c>
      <c r="L200" s="24" t="str">
        <f t="array" ref="L200">IF($A200="","",IFERROR(INDEX('04_Property_Economics'!$AF$5:$AF$404,MATCH($A200,'04_Property_Economics'!$AY$5:$AY$404,0)),""))</f>
        <v/>
      </c>
      <c r="M200" s="24" t="str">
        <f t="array" ref="M200">IF($A200="","",IFERROR(INDEX('04_Property_Economics'!$U$5:$U$404,MATCH($A200,'04_Property_Economics'!$AY$5:$AY$404,0)),""))</f>
        <v/>
      </c>
      <c r="N200" s="24" t="str">
        <f t="array" ref="N200">IF($A200="","",IFERROR(INDEX('04_Property_Economics'!$W$5:$W$404,MATCH($A200,'04_Property_Economics'!$AY$5:$AY$404,0)),""))</f>
        <v/>
      </c>
      <c r="O200" s="24" t="str">
        <f t="shared" si="2"/>
        <v/>
      </c>
      <c r="P200" s="24" t="str">
        <f t="array" ref="P200">IF($A200="","",IFERROR(INDEX('04_Property_Economics'!$S$5:$S$404,MATCH($A200,'04_Property_Economics'!$AY$5:$AY$404,0)),""))</f>
        <v/>
      </c>
      <c r="Q200" s="24" t="str">
        <f t="array" ref="Q200">IF($A200="","",IFERROR(INDEX('04_Property_Economics'!$AQ$5:$AQ$404,MATCH($A200,'04_Property_Economics'!$AY$5:$AY$404,0)),""))</f>
        <v/>
      </c>
      <c r="R200" s="27" t="str">
        <f t="array" ref="R200">IF($A200="","",IFERROR(INDEX('04_Property_Economics'!$AR$5:$AR$404,MATCH($A200,'04_Property_Economics'!$AY$5:$AY$404,0)),""))</f>
        <v/>
      </c>
      <c r="S200" s="2" t="str">
        <f t="array" ref="S200">IF($A200="","",IFERROR(INDEX('04_Property_Economics'!$AS$5:$AS$404,MATCH($A200,'04_Property_Economics'!$AY$5:$AY$404,0)),""))</f>
        <v/>
      </c>
      <c r="T200" s="2" t="str">
        <f t="array" ref="T200">IF($A200="","",IFERROR(INDEX('04_Property_Economics'!$AZ$5:$AZ$404,MATCH($A200,'04_Property_Economics'!$AY$5:$AY$404,0)),""))</f>
        <v/>
      </c>
    </row>
    <row r="201" ht="15.75" customHeight="1">
      <c r="A201" s="2" t="str">
        <f t="shared" si="1"/>
        <v/>
      </c>
      <c r="B201" s="2" t="str">
        <f t="array" ref="B201">IF($A201="","",IFERROR(INDEX('04_Property_Economics'!$B$5:$B$404,MATCH($A201,'04_Property_Economics'!$AY$5:$AY$404,0)),""))</f>
        <v/>
      </c>
      <c r="C201" s="2" t="str">
        <f t="array" ref="C201">IF($A201="","",IFERROR(INDEX('04_Property_Economics'!$C$5:$C$404,MATCH($A201,'04_Property_Economics'!$AY$5:$AY$404,0)),""))</f>
        <v/>
      </c>
      <c r="D201" s="24" t="str">
        <f t="array" ref="D201">IF($A201="","",IFERROR(INDEX('04_Property_Economics'!$H$5:$H$404,MATCH($A201,'04_Property_Economics'!$AY$5:$AY$404,0)),""))</f>
        <v/>
      </c>
      <c r="E201" s="25" t="str">
        <f t="array" ref="E201">IF($A201="","",IFERROR(INDEX('04_Property_Economics'!$I$5:$I$404,MATCH($A201,'04_Property_Economics'!$AY$5:$AY$404,0)),""))</f>
        <v/>
      </c>
      <c r="F201" s="25" t="str">
        <f t="array" ref="F201">IF($A201="","",IFERROR(INDEX('04_Property_Economics'!$J$5:$J$404,MATCH($A201,'04_Property_Economics'!$AY$5:$AY$404,0)),""))</f>
        <v/>
      </c>
      <c r="G201" s="26" t="str">
        <f t="array" ref="G201">IF($A201="","",IFERROR(INDEX('04_Property_Economics'!$AC$5:$AC$404,MATCH($A201,'04_Property_Economics'!$AY$5:$AY$404,0)),""))</f>
        <v/>
      </c>
      <c r="H201" s="24" t="str">
        <f t="array" ref="H201">IF($A201="","",IFERROR(INDEX('04_Property_Economics'!$AD$5:$AD$404,MATCH($A201,'04_Property_Economics'!$AY$5:$AY$404,0)),""))</f>
        <v/>
      </c>
      <c r="I201" s="24" t="str">
        <f t="array" ref="I201">IF($A201="","",IFERROR(INDEX('04_Property_Economics'!$AH$5:$AH$404,MATCH($A201,'04_Property_Economics'!$AY$5:$AY$404,0)),""))</f>
        <v/>
      </c>
      <c r="J201" s="24" t="str">
        <f t="array" ref="J201">IF($A201="","",IFERROR(INDEX('04_Property_Economics'!$AI$5:$AI$404,MATCH($A201,'04_Property_Economics'!$AY$5:$AY$404,0)),""))</f>
        <v/>
      </c>
      <c r="K201" s="24" t="str">
        <f t="array" ref="K201">IF($A201="","",IFERROR(INDEX('04_Property_Economics'!$AJ$5:$AJ$404,MATCH($A201,'04_Property_Economics'!$AY$5:$AY$404,0)),""))</f>
        <v/>
      </c>
      <c r="L201" s="24" t="str">
        <f t="array" ref="L201">IF($A201="","",IFERROR(INDEX('04_Property_Economics'!$AF$5:$AF$404,MATCH($A201,'04_Property_Economics'!$AY$5:$AY$404,0)),""))</f>
        <v/>
      </c>
      <c r="M201" s="24" t="str">
        <f t="array" ref="M201">IF($A201="","",IFERROR(INDEX('04_Property_Economics'!$U$5:$U$404,MATCH($A201,'04_Property_Economics'!$AY$5:$AY$404,0)),""))</f>
        <v/>
      </c>
      <c r="N201" s="24" t="str">
        <f t="array" ref="N201">IF($A201="","",IFERROR(INDEX('04_Property_Economics'!$W$5:$W$404,MATCH($A201,'04_Property_Economics'!$AY$5:$AY$404,0)),""))</f>
        <v/>
      </c>
      <c r="O201" s="24" t="str">
        <f t="shared" si="2"/>
        <v/>
      </c>
      <c r="P201" s="24" t="str">
        <f t="array" ref="P201">IF($A201="","",IFERROR(INDEX('04_Property_Economics'!$S$5:$S$404,MATCH($A201,'04_Property_Economics'!$AY$5:$AY$404,0)),""))</f>
        <v/>
      </c>
      <c r="Q201" s="24" t="str">
        <f t="array" ref="Q201">IF($A201="","",IFERROR(INDEX('04_Property_Economics'!$AQ$5:$AQ$404,MATCH($A201,'04_Property_Economics'!$AY$5:$AY$404,0)),""))</f>
        <v/>
      </c>
      <c r="R201" s="27" t="str">
        <f t="array" ref="R201">IF($A201="","",IFERROR(INDEX('04_Property_Economics'!$AR$5:$AR$404,MATCH($A201,'04_Property_Economics'!$AY$5:$AY$404,0)),""))</f>
        <v/>
      </c>
      <c r="S201" s="2" t="str">
        <f t="array" ref="S201">IF($A201="","",IFERROR(INDEX('04_Property_Economics'!$AS$5:$AS$404,MATCH($A201,'04_Property_Economics'!$AY$5:$AY$404,0)),""))</f>
        <v/>
      </c>
      <c r="T201" s="2" t="str">
        <f t="array" ref="T201">IF($A201="","",IFERROR(INDEX('04_Property_Economics'!$AZ$5:$AZ$404,MATCH($A201,'04_Property_Economics'!$AY$5:$AY$404,0)),""))</f>
        <v/>
      </c>
    </row>
    <row r="202" ht="15.75" customHeight="1">
      <c r="A202" s="2" t="str">
        <f t="shared" si="1"/>
        <v/>
      </c>
      <c r="B202" s="2" t="str">
        <f t="array" ref="B202">IF($A202="","",IFERROR(INDEX('04_Property_Economics'!$B$5:$B$404,MATCH($A202,'04_Property_Economics'!$AY$5:$AY$404,0)),""))</f>
        <v/>
      </c>
      <c r="C202" s="2" t="str">
        <f t="array" ref="C202">IF($A202="","",IFERROR(INDEX('04_Property_Economics'!$C$5:$C$404,MATCH($A202,'04_Property_Economics'!$AY$5:$AY$404,0)),""))</f>
        <v/>
      </c>
      <c r="D202" s="24" t="str">
        <f t="array" ref="D202">IF($A202="","",IFERROR(INDEX('04_Property_Economics'!$H$5:$H$404,MATCH($A202,'04_Property_Economics'!$AY$5:$AY$404,0)),""))</f>
        <v/>
      </c>
      <c r="E202" s="25" t="str">
        <f t="array" ref="E202">IF($A202="","",IFERROR(INDEX('04_Property_Economics'!$I$5:$I$404,MATCH($A202,'04_Property_Economics'!$AY$5:$AY$404,0)),""))</f>
        <v/>
      </c>
      <c r="F202" s="25" t="str">
        <f t="array" ref="F202">IF($A202="","",IFERROR(INDEX('04_Property_Economics'!$J$5:$J$404,MATCH($A202,'04_Property_Economics'!$AY$5:$AY$404,0)),""))</f>
        <v/>
      </c>
      <c r="G202" s="26" t="str">
        <f t="array" ref="G202">IF($A202="","",IFERROR(INDEX('04_Property_Economics'!$AC$5:$AC$404,MATCH($A202,'04_Property_Economics'!$AY$5:$AY$404,0)),""))</f>
        <v/>
      </c>
      <c r="H202" s="24" t="str">
        <f t="array" ref="H202">IF($A202="","",IFERROR(INDEX('04_Property_Economics'!$AD$5:$AD$404,MATCH($A202,'04_Property_Economics'!$AY$5:$AY$404,0)),""))</f>
        <v/>
      </c>
      <c r="I202" s="24" t="str">
        <f t="array" ref="I202">IF($A202="","",IFERROR(INDEX('04_Property_Economics'!$AH$5:$AH$404,MATCH($A202,'04_Property_Economics'!$AY$5:$AY$404,0)),""))</f>
        <v/>
      </c>
      <c r="J202" s="24" t="str">
        <f t="array" ref="J202">IF($A202="","",IFERROR(INDEX('04_Property_Economics'!$AI$5:$AI$404,MATCH($A202,'04_Property_Economics'!$AY$5:$AY$404,0)),""))</f>
        <v/>
      </c>
      <c r="K202" s="24" t="str">
        <f t="array" ref="K202">IF($A202="","",IFERROR(INDEX('04_Property_Economics'!$AJ$5:$AJ$404,MATCH($A202,'04_Property_Economics'!$AY$5:$AY$404,0)),""))</f>
        <v/>
      </c>
      <c r="L202" s="24" t="str">
        <f t="array" ref="L202">IF($A202="","",IFERROR(INDEX('04_Property_Economics'!$AF$5:$AF$404,MATCH($A202,'04_Property_Economics'!$AY$5:$AY$404,0)),""))</f>
        <v/>
      </c>
      <c r="M202" s="24" t="str">
        <f t="array" ref="M202">IF($A202="","",IFERROR(INDEX('04_Property_Economics'!$U$5:$U$404,MATCH($A202,'04_Property_Economics'!$AY$5:$AY$404,0)),""))</f>
        <v/>
      </c>
      <c r="N202" s="24" t="str">
        <f t="array" ref="N202">IF($A202="","",IFERROR(INDEX('04_Property_Economics'!$W$5:$W$404,MATCH($A202,'04_Property_Economics'!$AY$5:$AY$404,0)),""))</f>
        <v/>
      </c>
      <c r="O202" s="24" t="str">
        <f t="shared" si="2"/>
        <v/>
      </c>
      <c r="P202" s="24" t="str">
        <f t="array" ref="P202">IF($A202="","",IFERROR(INDEX('04_Property_Economics'!$S$5:$S$404,MATCH($A202,'04_Property_Economics'!$AY$5:$AY$404,0)),""))</f>
        <v/>
      </c>
      <c r="Q202" s="24" t="str">
        <f t="array" ref="Q202">IF($A202="","",IFERROR(INDEX('04_Property_Economics'!$AQ$5:$AQ$404,MATCH($A202,'04_Property_Economics'!$AY$5:$AY$404,0)),""))</f>
        <v/>
      </c>
      <c r="R202" s="27" t="str">
        <f t="array" ref="R202">IF($A202="","",IFERROR(INDEX('04_Property_Economics'!$AR$5:$AR$404,MATCH($A202,'04_Property_Economics'!$AY$5:$AY$404,0)),""))</f>
        <v/>
      </c>
      <c r="S202" s="2" t="str">
        <f t="array" ref="S202">IF($A202="","",IFERROR(INDEX('04_Property_Economics'!$AS$5:$AS$404,MATCH($A202,'04_Property_Economics'!$AY$5:$AY$404,0)),""))</f>
        <v/>
      </c>
      <c r="T202" s="2" t="str">
        <f t="array" ref="T202">IF($A202="","",IFERROR(INDEX('04_Property_Economics'!$AZ$5:$AZ$404,MATCH($A202,'04_Property_Economics'!$AY$5:$AY$404,0)),""))</f>
        <v/>
      </c>
    </row>
    <row r="203" ht="15.75" customHeight="1">
      <c r="A203" s="2" t="str">
        <f t="shared" si="1"/>
        <v/>
      </c>
      <c r="B203" s="2" t="str">
        <f t="array" ref="B203">IF($A203="","",IFERROR(INDEX('04_Property_Economics'!$B$5:$B$404,MATCH($A203,'04_Property_Economics'!$AY$5:$AY$404,0)),""))</f>
        <v/>
      </c>
      <c r="C203" s="2" t="str">
        <f t="array" ref="C203">IF($A203="","",IFERROR(INDEX('04_Property_Economics'!$C$5:$C$404,MATCH($A203,'04_Property_Economics'!$AY$5:$AY$404,0)),""))</f>
        <v/>
      </c>
      <c r="D203" s="24" t="str">
        <f t="array" ref="D203">IF($A203="","",IFERROR(INDEX('04_Property_Economics'!$H$5:$H$404,MATCH($A203,'04_Property_Economics'!$AY$5:$AY$404,0)),""))</f>
        <v/>
      </c>
      <c r="E203" s="25" t="str">
        <f t="array" ref="E203">IF($A203="","",IFERROR(INDEX('04_Property_Economics'!$I$5:$I$404,MATCH($A203,'04_Property_Economics'!$AY$5:$AY$404,0)),""))</f>
        <v/>
      </c>
      <c r="F203" s="25" t="str">
        <f t="array" ref="F203">IF($A203="","",IFERROR(INDEX('04_Property_Economics'!$J$5:$J$404,MATCH($A203,'04_Property_Economics'!$AY$5:$AY$404,0)),""))</f>
        <v/>
      </c>
      <c r="G203" s="26" t="str">
        <f t="array" ref="G203">IF($A203="","",IFERROR(INDEX('04_Property_Economics'!$AC$5:$AC$404,MATCH($A203,'04_Property_Economics'!$AY$5:$AY$404,0)),""))</f>
        <v/>
      </c>
      <c r="H203" s="24" t="str">
        <f t="array" ref="H203">IF($A203="","",IFERROR(INDEX('04_Property_Economics'!$AD$5:$AD$404,MATCH($A203,'04_Property_Economics'!$AY$5:$AY$404,0)),""))</f>
        <v/>
      </c>
      <c r="I203" s="24" t="str">
        <f t="array" ref="I203">IF($A203="","",IFERROR(INDEX('04_Property_Economics'!$AH$5:$AH$404,MATCH($A203,'04_Property_Economics'!$AY$5:$AY$404,0)),""))</f>
        <v/>
      </c>
      <c r="J203" s="24" t="str">
        <f t="array" ref="J203">IF($A203="","",IFERROR(INDEX('04_Property_Economics'!$AI$5:$AI$404,MATCH($A203,'04_Property_Economics'!$AY$5:$AY$404,0)),""))</f>
        <v/>
      </c>
      <c r="K203" s="24" t="str">
        <f t="array" ref="K203">IF($A203="","",IFERROR(INDEX('04_Property_Economics'!$AJ$5:$AJ$404,MATCH($A203,'04_Property_Economics'!$AY$5:$AY$404,0)),""))</f>
        <v/>
      </c>
      <c r="L203" s="24" t="str">
        <f t="array" ref="L203">IF($A203="","",IFERROR(INDEX('04_Property_Economics'!$AF$5:$AF$404,MATCH($A203,'04_Property_Economics'!$AY$5:$AY$404,0)),""))</f>
        <v/>
      </c>
      <c r="M203" s="24" t="str">
        <f t="array" ref="M203">IF($A203="","",IFERROR(INDEX('04_Property_Economics'!$U$5:$U$404,MATCH($A203,'04_Property_Economics'!$AY$5:$AY$404,0)),""))</f>
        <v/>
      </c>
      <c r="N203" s="24" t="str">
        <f t="array" ref="N203">IF($A203="","",IFERROR(INDEX('04_Property_Economics'!$W$5:$W$404,MATCH($A203,'04_Property_Economics'!$AY$5:$AY$404,0)),""))</f>
        <v/>
      </c>
      <c r="O203" s="24" t="str">
        <f t="shared" si="2"/>
        <v/>
      </c>
      <c r="P203" s="24" t="str">
        <f t="array" ref="P203">IF($A203="","",IFERROR(INDEX('04_Property_Economics'!$S$5:$S$404,MATCH($A203,'04_Property_Economics'!$AY$5:$AY$404,0)),""))</f>
        <v/>
      </c>
      <c r="Q203" s="24" t="str">
        <f t="array" ref="Q203">IF($A203="","",IFERROR(INDEX('04_Property_Economics'!$AQ$5:$AQ$404,MATCH($A203,'04_Property_Economics'!$AY$5:$AY$404,0)),""))</f>
        <v/>
      </c>
      <c r="R203" s="27" t="str">
        <f t="array" ref="R203">IF($A203="","",IFERROR(INDEX('04_Property_Economics'!$AR$5:$AR$404,MATCH($A203,'04_Property_Economics'!$AY$5:$AY$404,0)),""))</f>
        <v/>
      </c>
      <c r="S203" s="2" t="str">
        <f t="array" ref="S203">IF($A203="","",IFERROR(INDEX('04_Property_Economics'!$AS$5:$AS$404,MATCH($A203,'04_Property_Economics'!$AY$5:$AY$404,0)),""))</f>
        <v/>
      </c>
      <c r="T203" s="2" t="str">
        <f t="array" ref="T203">IF($A203="","",IFERROR(INDEX('04_Property_Economics'!$AZ$5:$AZ$404,MATCH($A203,'04_Property_Economics'!$AY$5:$AY$404,0)),""))</f>
        <v/>
      </c>
    </row>
    <row r="204" ht="15.75" customHeight="1">
      <c r="A204" s="2" t="str">
        <f t="shared" si="1"/>
        <v/>
      </c>
      <c r="B204" s="2" t="str">
        <f t="array" ref="B204">IF($A204="","",IFERROR(INDEX('04_Property_Economics'!$B$5:$B$404,MATCH($A204,'04_Property_Economics'!$AY$5:$AY$404,0)),""))</f>
        <v/>
      </c>
      <c r="C204" s="2" t="str">
        <f t="array" ref="C204">IF($A204="","",IFERROR(INDEX('04_Property_Economics'!$C$5:$C$404,MATCH($A204,'04_Property_Economics'!$AY$5:$AY$404,0)),""))</f>
        <v/>
      </c>
      <c r="D204" s="24" t="str">
        <f t="array" ref="D204">IF($A204="","",IFERROR(INDEX('04_Property_Economics'!$H$5:$H$404,MATCH($A204,'04_Property_Economics'!$AY$5:$AY$404,0)),""))</f>
        <v/>
      </c>
      <c r="E204" s="25" t="str">
        <f t="array" ref="E204">IF($A204="","",IFERROR(INDEX('04_Property_Economics'!$I$5:$I$404,MATCH($A204,'04_Property_Economics'!$AY$5:$AY$404,0)),""))</f>
        <v/>
      </c>
      <c r="F204" s="25" t="str">
        <f t="array" ref="F204">IF($A204="","",IFERROR(INDEX('04_Property_Economics'!$J$5:$J$404,MATCH($A204,'04_Property_Economics'!$AY$5:$AY$404,0)),""))</f>
        <v/>
      </c>
      <c r="G204" s="26" t="str">
        <f t="array" ref="G204">IF($A204="","",IFERROR(INDEX('04_Property_Economics'!$AC$5:$AC$404,MATCH($A204,'04_Property_Economics'!$AY$5:$AY$404,0)),""))</f>
        <v/>
      </c>
      <c r="H204" s="24" t="str">
        <f t="array" ref="H204">IF($A204="","",IFERROR(INDEX('04_Property_Economics'!$AD$5:$AD$404,MATCH($A204,'04_Property_Economics'!$AY$5:$AY$404,0)),""))</f>
        <v/>
      </c>
      <c r="I204" s="24" t="str">
        <f t="array" ref="I204">IF($A204="","",IFERROR(INDEX('04_Property_Economics'!$AH$5:$AH$404,MATCH($A204,'04_Property_Economics'!$AY$5:$AY$404,0)),""))</f>
        <v/>
      </c>
      <c r="J204" s="24" t="str">
        <f t="array" ref="J204">IF($A204="","",IFERROR(INDEX('04_Property_Economics'!$AI$5:$AI$404,MATCH($A204,'04_Property_Economics'!$AY$5:$AY$404,0)),""))</f>
        <v/>
      </c>
      <c r="K204" s="24" t="str">
        <f t="array" ref="K204">IF($A204="","",IFERROR(INDEX('04_Property_Economics'!$AJ$5:$AJ$404,MATCH($A204,'04_Property_Economics'!$AY$5:$AY$404,0)),""))</f>
        <v/>
      </c>
      <c r="L204" s="24" t="str">
        <f t="array" ref="L204">IF($A204="","",IFERROR(INDEX('04_Property_Economics'!$AF$5:$AF$404,MATCH($A204,'04_Property_Economics'!$AY$5:$AY$404,0)),""))</f>
        <v/>
      </c>
      <c r="M204" s="24" t="str">
        <f t="array" ref="M204">IF($A204="","",IFERROR(INDEX('04_Property_Economics'!$U$5:$U$404,MATCH($A204,'04_Property_Economics'!$AY$5:$AY$404,0)),""))</f>
        <v/>
      </c>
      <c r="N204" s="24" t="str">
        <f t="array" ref="N204">IF($A204="","",IFERROR(INDEX('04_Property_Economics'!$W$5:$W$404,MATCH($A204,'04_Property_Economics'!$AY$5:$AY$404,0)),""))</f>
        <v/>
      </c>
      <c r="O204" s="24" t="str">
        <f t="shared" si="2"/>
        <v/>
      </c>
      <c r="P204" s="24" t="str">
        <f t="array" ref="P204">IF($A204="","",IFERROR(INDEX('04_Property_Economics'!$S$5:$S$404,MATCH($A204,'04_Property_Economics'!$AY$5:$AY$404,0)),""))</f>
        <v/>
      </c>
      <c r="Q204" s="24" t="str">
        <f t="array" ref="Q204">IF($A204="","",IFERROR(INDEX('04_Property_Economics'!$AQ$5:$AQ$404,MATCH($A204,'04_Property_Economics'!$AY$5:$AY$404,0)),""))</f>
        <v/>
      </c>
      <c r="R204" s="27" t="str">
        <f t="array" ref="R204">IF($A204="","",IFERROR(INDEX('04_Property_Economics'!$AR$5:$AR$404,MATCH($A204,'04_Property_Economics'!$AY$5:$AY$404,0)),""))</f>
        <v/>
      </c>
      <c r="S204" s="2" t="str">
        <f t="array" ref="S204">IF($A204="","",IFERROR(INDEX('04_Property_Economics'!$AS$5:$AS$404,MATCH($A204,'04_Property_Economics'!$AY$5:$AY$404,0)),""))</f>
        <v/>
      </c>
      <c r="T204" s="2" t="str">
        <f t="array" ref="T204">IF($A204="","",IFERROR(INDEX('04_Property_Economics'!$AZ$5:$AZ$404,MATCH($A204,'04_Property_Economics'!$AY$5:$AY$404,0)),""))</f>
        <v/>
      </c>
    </row>
    <row r="205" ht="15.75" customHeight="1">
      <c r="A205" s="2" t="str">
        <f t="shared" si="1"/>
        <v/>
      </c>
      <c r="B205" s="2" t="str">
        <f t="array" ref="B205">IF($A205="","",IFERROR(INDEX('04_Property_Economics'!$B$5:$B$404,MATCH($A205,'04_Property_Economics'!$AY$5:$AY$404,0)),""))</f>
        <v/>
      </c>
      <c r="C205" s="2" t="str">
        <f t="array" ref="C205">IF($A205="","",IFERROR(INDEX('04_Property_Economics'!$C$5:$C$404,MATCH($A205,'04_Property_Economics'!$AY$5:$AY$404,0)),""))</f>
        <v/>
      </c>
      <c r="D205" s="24" t="str">
        <f t="array" ref="D205">IF($A205="","",IFERROR(INDEX('04_Property_Economics'!$H$5:$H$404,MATCH($A205,'04_Property_Economics'!$AY$5:$AY$404,0)),""))</f>
        <v/>
      </c>
      <c r="E205" s="25" t="str">
        <f t="array" ref="E205">IF($A205="","",IFERROR(INDEX('04_Property_Economics'!$I$5:$I$404,MATCH($A205,'04_Property_Economics'!$AY$5:$AY$404,0)),""))</f>
        <v/>
      </c>
      <c r="F205" s="25" t="str">
        <f t="array" ref="F205">IF($A205="","",IFERROR(INDEX('04_Property_Economics'!$J$5:$J$404,MATCH($A205,'04_Property_Economics'!$AY$5:$AY$404,0)),""))</f>
        <v/>
      </c>
      <c r="G205" s="26" t="str">
        <f t="array" ref="G205">IF($A205="","",IFERROR(INDEX('04_Property_Economics'!$AC$5:$AC$404,MATCH($A205,'04_Property_Economics'!$AY$5:$AY$404,0)),""))</f>
        <v/>
      </c>
      <c r="H205" s="24" t="str">
        <f t="array" ref="H205">IF($A205="","",IFERROR(INDEX('04_Property_Economics'!$AD$5:$AD$404,MATCH($A205,'04_Property_Economics'!$AY$5:$AY$404,0)),""))</f>
        <v/>
      </c>
      <c r="I205" s="24" t="str">
        <f t="array" ref="I205">IF($A205="","",IFERROR(INDEX('04_Property_Economics'!$AH$5:$AH$404,MATCH($A205,'04_Property_Economics'!$AY$5:$AY$404,0)),""))</f>
        <v/>
      </c>
      <c r="J205" s="24" t="str">
        <f t="array" ref="J205">IF($A205="","",IFERROR(INDEX('04_Property_Economics'!$AI$5:$AI$404,MATCH($A205,'04_Property_Economics'!$AY$5:$AY$404,0)),""))</f>
        <v/>
      </c>
      <c r="K205" s="24" t="str">
        <f t="array" ref="K205">IF($A205="","",IFERROR(INDEX('04_Property_Economics'!$AJ$5:$AJ$404,MATCH($A205,'04_Property_Economics'!$AY$5:$AY$404,0)),""))</f>
        <v/>
      </c>
      <c r="L205" s="24" t="str">
        <f t="array" ref="L205">IF($A205="","",IFERROR(INDEX('04_Property_Economics'!$AF$5:$AF$404,MATCH($A205,'04_Property_Economics'!$AY$5:$AY$404,0)),""))</f>
        <v/>
      </c>
      <c r="M205" s="24" t="str">
        <f t="array" ref="M205">IF($A205="","",IFERROR(INDEX('04_Property_Economics'!$U$5:$U$404,MATCH($A205,'04_Property_Economics'!$AY$5:$AY$404,0)),""))</f>
        <v/>
      </c>
      <c r="N205" s="24" t="str">
        <f t="array" ref="N205">IF($A205="","",IFERROR(INDEX('04_Property_Economics'!$W$5:$W$404,MATCH($A205,'04_Property_Economics'!$AY$5:$AY$404,0)),""))</f>
        <v/>
      </c>
      <c r="O205" s="24" t="str">
        <f t="shared" si="2"/>
        <v/>
      </c>
      <c r="P205" s="24" t="str">
        <f t="array" ref="P205">IF($A205="","",IFERROR(INDEX('04_Property_Economics'!$S$5:$S$404,MATCH($A205,'04_Property_Economics'!$AY$5:$AY$404,0)),""))</f>
        <v/>
      </c>
      <c r="Q205" s="24" t="str">
        <f t="array" ref="Q205">IF($A205="","",IFERROR(INDEX('04_Property_Economics'!$AQ$5:$AQ$404,MATCH($A205,'04_Property_Economics'!$AY$5:$AY$404,0)),""))</f>
        <v/>
      </c>
      <c r="R205" s="27" t="str">
        <f t="array" ref="R205">IF($A205="","",IFERROR(INDEX('04_Property_Economics'!$AR$5:$AR$404,MATCH($A205,'04_Property_Economics'!$AY$5:$AY$404,0)),""))</f>
        <v/>
      </c>
      <c r="S205" s="2" t="str">
        <f t="array" ref="S205">IF($A205="","",IFERROR(INDEX('04_Property_Economics'!$AS$5:$AS$404,MATCH($A205,'04_Property_Economics'!$AY$5:$AY$404,0)),""))</f>
        <v/>
      </c>
      <c r="T205" s="2" t="str">
        <f t="array" ref="T205">IF($A205="","",IFERROR(INDEX('04_Property_Economics'!$AZ$5:$AZ$404,MATCH($A205,'04_Property_Economics'!$AY$5:$AY$404,0)),""))</f>
        <v/>
      </c>
    </row>
    <row r="206" ht="15.75" customHeight="1">
      <c r="A206" s="2" t="str">
        <f t="shared" si="1"/>
        <v/>
      </c>
      <c r="B206" s="2" t="str">
        <f t="array" ref="B206">IF($A206="","",IFERROR(INDEX('04_Property_Economics'!$B$5:$B$404,MATCH($A206,'04_Property_Economics'!$AY$5:$AY$404,0)),""))</f>
        <v/>
      </c>
      <c r="C206" s="2" t="str">
        <f t="array" ref="C206">IF($A206="","",IFERROR(INDEX('04_Property_Economics'!$C$5:$C$404,MATCH($A206,'04_Property_Economics'!$AY$5:$AY$404,0)),""))</f>
        <v/>
      </c>
      <c r="D206" s="24" t="str">
        <f t="array" ref="D206">IF($A206="","",IFERROR(INDEX('04_Property_Economics'!$H$5:$H$404,MATCH($A206,'04_Property_Economics'!$AY$5:$AY$404,0)),""))</f>
        <v/>
      </c>
      <c r="E206" s="25" t="str">
        <f t="array" ref="E206">IF($A206="","",IFERROR(INDEX('04_Property_Economics'!$I$5:$I$404,MATCH($A206,'04_Property_Economics'!$AY$5:$AY$404,0)),""))</f>
        <v/>
      </c>
      <c r="F206" s="25" t="str">
        <f t="array" ref="F206">IF($A206="","",IFERROR(INDEX('04_Property_Economics'!$J$5:$J$404,MATCH($A206,'04_Property_Economics'!$AY$5:$AY$404,0)),""))</f>
        <v/>
      </c>
      <c r="G206" s="26" t="str">
        <f t="array" ref="G206">IF($A206="","",IFERROR(INDEX('04_Property_Economics'!$AC$5:$AC$404,MATCH($A206,'04_Property_Economics'!$AY$5:$AY$404,0)),""))</f>
        <v/>
      </c>
      <c r="H206" s="24" t="str">
        <f t="array" ref="H206">IF($A206="","",IFERROR(INDEX('04_Property_Economics'!$AD$5:$AD$404,MATCH($A206,'04_Property_Economics'!$AY$5:$AY$404,0)),""))</f>
        <v/>
      </c>
      <c r="I206" s="24" t="str">
        <f t="array" ref="I206">IF($A206="","",IFERROR(INDEX('04_Property_Economics'!$AH$5:$AH$404,MATCH($A206,'04_Property_Economics'!$AY$5:$AY$404,0)),""))</f>
        <v/>
      </c>
      <c r="J206" s="24" t="str">
        <f t="array" ref="J206">IF($A206="","",IFERROR(INDEX('04_Property_Economics'!$AI$5:$AI$404,MATCH($A206,'04_Property_Economics'!$AY$5:$AY$404,0)),""))</f>
        <v/>
      </c>
      <c r="K206" s="24" t="str">
        <f t="array" ref="K206">IF($A206="","",IFERROR(INDEX('04_Property_Economics'!$AJ$5:$AJ$404,MATCH($A206,'04_Property_Economics'!$AY$5:$AY$404,0)),""))</f>
        <v/>
      </c>
      <c r="L206" s="24" t="str">
        <f t="array" ref="L206">IF($A206="","",IFERROR(INDEX('04_Property_Economics'!$AF$5:$AF$404,MATCH($A206,'04_Property_Economics'!$AY$5:$AY$404,0)),""))</f>
        <v/>
      </c>
      <c r="M206" s="24" t="str">
        <f t="array" ref="M206">IF($A206="","",IFERROR(INDEX('04_Property_Economics'!$U$5:$U$404,MATCH($A206,'04_Property_Economics'!$AY$5:$AY$404,0)),""))</f>
        <v/>
      </c>
      <c r="N206" s="24" t="str">
        <f t="array" ref="N206">IF($A206="","",IFERROR(INDEX('04_Property_Economics'!$W$5:$W$404,MATCH($A206,'04_Property_Economics'!$AY$5:$AY$404,0)),""))</f>
        <v/>
      </c>
      <c r="O206" s="24" t="str">
        <f t="shared" si="2"/>
        <v/>
      </c>
      <c r="P206" s="24" t="str">
        <f t="array" ref="P206">IF($A206="","",IFERROR(INDEX('04_Property_Economics'!$S$5:$S$404,MATCH($A206,'04_Property_Economics'!$AY$5:$AY$404,0)),""))</f>
        <v/>
      </c>
      <c r="Q206" s="24" t="str">
        <f t="array" ref="Q206">IF($A206="","",IFERROR(INDEX('04_Property_Economics'!$AQ$5:$AQ$404,MATCH($A206,'04_Property_Economics'!$AY$5:$AY$404,0)),""))</f>
        <v/>
      </c>
      <c r="R206" s="27" t="str">
        <f t="array" ref="R206">IF($A206="","",IFERROR(INDEX('04_Property_Economics'!$AR$5:$AR$404,MATCH($A206,'04_Property_Economics'!$AY$5:$AY$404,0)),""))</f>
        <v/>
      </c>
      <c r="S206" s="2" t="str">
        <f t="array" ref="S206">IF($A206="","",IFERROR(INDEX('04_Property_Economics'!$AS$5:$AS$404,MATCH($A206,'04_Property_Economics'!$AY$5:$AY$404,0)),""))</f>
        <v/>
      </c>
      <c r="T206" s="2" t="str">
        <f t="array" ref="T206">IF($A206="","",IFERROR(INDEX('04_Property_Economics'!$AZ$5:$AZ$404,MATCH($A206,'04_Property_Economics'!$AY$5:$AY$404,0)),""))</f>
        <v/>
      </c>
    </row>
    <row r="207" ht="15.75" customHeight="1">
      <c r="A207" s="2" t="str">
        <f t="shared" si="1"/>
        <v/>
      </c>
      <c r="B207" s="2" t="str">
        <f t="array" ref="B207">IF($A207="","",IFERROR(INDEX('04_Property_Economics'!$B$5:$B$404,MATCH($A207,'04_Property_Economics'!$AY$5:$AY$404,0)),""))</f>
        <v/>
      </c>
      <c r="C207" s="2" t="str">
        <f t="array" ref="C207">IF($A207="","",IFERROR(INDEX('04_Property_Economics'!$C$5:$C$404,MATCH($A207,'04_Property_Economics'!$AY$5:$AY$404,0)),""))</f>
        <v/>
      </c>
      <c r="D207" s="24" t="str">
        <f t="array" ref="D207">IF($A207="","",IFERROR(INDEX('04_Property_Economics'!$H$5:$H$404,MATCH($A207,'04_Property_Economics'!$AY$5:$AY$404,0)),""))</f>
        <v/>
      </c>
      <c r="E207" s="25" t="str">
        <f t="array" ref="E207">IF($A207="","",IFERROR(INDEX('04_Property_Economics'!$I$5:$I$404,MATCH($A207,'04_Property_Economics'!$AY$5:$AY$404,0)),""))</f>
        <v/>
      </c>
      <c r="F207" s="25" t="str">
        <f t="array" ref="F207">IF($A207="","",IFERROR(INDEX('04_Property_Economics'!$J$5:$J$404,MATCH($A207,'04_Property_Economics'!$AY$5:$AY$404,0)),""))</f>
        <v/>
      </c>
      <c r="G207" s="26" t="str">
        <f t="array" ref="G207">IF($A207="","",IFERROR(INDEX('04_Property_Economics'!$AC$5:$AC$404,MATCH($A207,'04_Property_Economics'!$AY$5:$AY$404,0)),""))</f>
        <v/>
      </c>
      <c r="H207" s="24" t="str">
        <f t="array" ref="H207">IF($A207="","",IFERROR(INDEX('04_Property_Economics'!$AD$5:$AD$404,MATCH($A207,'04_Property_Economics'!$AY$5:$AY$404,0)),""))</f>
        <v/>
      </c>
      <c r="I207" s="24" t="str">
        <f t="array" ref="I207">IF($A207="","",IFERROR(INDEX('04_Property_Economics'!$AH$5:$AH$404,MATCH($A207,'04_Property_Economics'!$AY$5:$AY$404,0)),""))</f>
        <v/>
      </c>
      <c r="J207" s="24" t="str">
        <f t="array" ref="J207">IF($A207="","",IFERROR(INDEX('04_Property_Economics'!$AI$5:$AI$404,MATCH($A207,'04_Property_Economics'!$AY$5:$AY$404,0)),""))</f>
        <v/>
      </c>
      <c r="K207" s="24" t="str">
        <f t="array" ref="K207">IF($A207="","",IFERROR(INDEX('04_Property_Economics'!$AJ$5:$AJ$404,MATCH($A207,'04_Property_Economics'!$AY$5:$AY$404,0)),""))</f>
        <v/>
      </c>
      <c r="L207" s="24" t="str">
        <f t="array" ref="L207">IF($A207="","",IFERROR(INDEX('04_Property_Economics'!$AF$5:$AF$404,MATCH($A207,'04_Property_Economics'!$AY$5:$AY$404,0)),""))</f>
        <v/>
      </c>
      <c r="M207" s="24" t="str">
        <f t="array" ref="M207">IF($A207="","",IFERROR(INDEX('04_Property_Economics'!$U$5:$U$404,MATCH($A207,'04_Property_Economics'!$AY$5:$AY$404,0)),""))</f>
        <v/>
      </c>
      <c r="N207" s="24" t="str">
        <f t="array" ref="N207">IF($A207="","",IFERROR(INDEX('04_Property_Economics'!$W$5:$W$404,MATCH($A207,'04_Property_Economics'!$AY$5:$AY$404,0)),""))</f>
        <v/>
      </c>
      <c r="O207" s="24" t="str">
        <f t="shared" si="2"/>
        <v/>
      </c>
      <c r="P207" s="24" t="str">
        <f t="array" ref="P207">IF($A207="","",IFERROR(INDEX('04_Property_Economics'!$S$5:$S$404,MATCH($A207,'04_Property_Economics'!$AY$5:$AY$404,0)),""))</f>
        <v/>
      </c>
      <c r="Q207" s="24" t="str">
        <f t="array" ref="Q207">IF($A207="","",IFERROR(INDEX('04_Property_Economics'!$AQ$5:$AQ$404,MATCH($A207,'04_Property_Economics'!$AY$5:$AY$404,0)),""))</f>
        <v/>
      </c>
      <c r="R207" s="27" t="str">
        <f t="array" ref="R207">IF($A207="","",IFERROR(INDEX('04_Property_Economics'!$AR$5:$AR$404,MATCH($A207,'04_Property_Economics'!$AY$5:$AY$404,0)),""))</f>
        <v/>
      </c>
      <c r="S207" s="2" t="str">
        <f t="array" ref="S207">IF($A207="","",IFERROR(INDEX('04_Property_Economics'!$AS$5:$AS$404,MATCH($A207,'04_Property_Economics'!$AY$5:$AY$404,0)),""))</f>
        <v/>
      </c>
      <c r="T207" s="2" t="str">
        <f t="array" ref="T207">IF($A207="","",IFERROR(INDEX('04_Property_Economics'!$AZ$5:$AZ$404,MATCH($A207,'04_Property_Economics'!$AY$5:$AY$404,0)),""))</f>
        <v/>
      </c>
    </row>
    <row r="208" ht="15.75" customHeight="1">
      <c r="A208" s="2" t="str">
        <f t="shared" si="1"/>
        <v/>
      </c>
      <c r="B208" s="2" t="str">
        <f t="array" ref="B208">IF($A208="","",IFERROR(INDEX('04_Property_Economics'!$B$5:$B$404,MATCH($A208,'04_Property_Economics'!$AY$5:$AY$404,0)),""))</f>
        <v/>
      </c>
      <c r="C208" s="2" t="str">
        <f t="array" ref="C208">IF($A208="","",IFERROR(INDEX('04_Property_Economics'!$C$5:$C$404,MATCH($A208,'04_Property_Economics'!$AY$5:$AY$404,0)),""))</f>
        <v/>
      </c>
      <c r="D208" s="24" t="str">
        <f t="array" ref="D208">IF($A208="","",IFERROR(INDEX('04_Property_Economics'!$H$5:$H$404,MATCH($A208,'04_Property_Economics'!$AY$5:$AY$404,0)),""))</f>
        <v/>
      </c>
      <c r="E208" s="25" t="str">
        <f t="array" ref="E208">IF($A208="","",IFERROR(INDEX('04_Property_Economics'!$I$5:$I$404,MATCH($A208,'04_Property_Economics'!$AY$5:$AY$404,0)),""))</f>
        <v/>
      </c>
      <c r="F208" s="25" t="str">
        <f t="array" ref="F208">IF($A208="","",IFERROR(INDEX('04_Property_Economics'!$J$5:$J$404,MATCH($A208,'04_Property_Economics'!$AY$5:$AY$404,0)),""))</f>
        <v/>
      </c>
      <c r="G208" s="26" t="str">
        <f t="array" ref="G208">IF($A208="","",IFERROR(INDEX('04_Property_Economics'!$AC$5:$AC$404,MATCH($A208,'04_Property_Economics'!$AY$5:$AY$404,0)),""))</f>
        <v/>
      </c>
      <c r="H208" s="24" t="str">
        <f t="array" ref="H208">IF($A208="","",IFERROR(INDEX('04_Property_Economics'!$AD$5:$AD$404,MATCH($A208,'04_Property_Economics'!$AY$5:$AY$404,0)),""))</f>
        <v/>
      </c>
      <c r="I208" s="24" t="str">
        <f t="array" ref="I208">IF($A208="","",IFERROR(INDEX('04_Property_Economics'!$AH$5:$AH$404,MATCH($A208,'04_Property_Economics'!$AY$5:$AY$404,0)),""))</f>
        <v/>
      </c>
      <c r="J208" s="24" t="str">
        <f t="array" ref="J208">IF($A208="","",IFERROR(INDEX('04_Property_Economics'!$AI$5:$AI$404,MATCH($A208,'04_Property_Economics'!$AY$5:$AY$404,0)),""))</f>
        <v/>
      </c>
      <c r="K208" s="24" t="str">
        <f t="array" ref="K208">IF($A208="","",IFERROR(INDEX('04_Property_Economics'!$AJ$5:$AJ$404,MATCH($A208,'04_Property_Economics'!$AY$5:$AY$404,0)),""))</f>
        <v/>
      </c>
      <c r="L208" s="24" t="str">
        <f t="array" ref="L208">IF($A208="","",IFERROR(INDEX('04_Property_Economics'!$AF$5:$AF$404,MATCH($A208,'04_Property_Economics'!$AY$5:$AY$404,0)),""))</f>
        <v/>
      </c>
      <c r="M208" s="24" t="str">
        <f t="array" ref="M208">IF($A208="","",IFERROR(INDEX('04_Property_Economics'!$U$5:$U$404,MATCH($A208,'04_Property_Economics'!$AY$5:$AY$404,0)),""))</f>
        <v/>
      </c>
      <c r="N208" s="24" t="str">
        <f t="array" ref="N208">IF($A208="","",IFERROR(INDEX('04_Property_Economics'!$W$5:$W$404,MATCH($A208,'04_Property_Economics'!$AY$5:$AY$404,0)),""))</f>
        <v/>
      </c>
      <c r="O208" s="24" t="str">
        <f t="shared" si="2"/>
        <v/>
      </c>
      <c r="P208" s="24" t="str">
        <f t="array" ref="P208">IF($A208="","",IFERROR(INDEX('04_Property_Economics'!$S$5:$S$404,MATCH($A208,'04_Property_Economics'!$AY$5:$AY$404,0)),""))</f>
        <v/>
      </c>
      <c r="Q208" s="24" t="str">
        <f t="array" ref="Q208">IF($A208="","",IFERROR(INDEX('04_Property_Economics'!$AQ$5:$AQ$404,MATCH($A208,'04_Property_Economics'!$AY$5:$AY$404,0)),""))</f>
        <v/>
      </c>
      <c r="R208" s="27" t="str">
        <f t="array" ref="R208">IF($A208="","",IFERROR(INDEX('04_Property_Economics'!$AR$5:$AR$404,MATCH($A208,'04_Property_Economics'!$AY$5:$AY$404,0)),""))</f>
        <v/>
      </c>
      <c r="S208" s="2" t="str">
        <f t="array" ref="S208">IF($A208="","",IFERROR(INDEX('04_Property_Economics'!$AS$5:$AS$404,MATCH($A208,'04_Property_Economics'!$AY$5:$AY$404,0)),""))</f>
        <v/>
      </c>
      <c r="T208" s="2" t="str">
        <f t="array" ref="T208">IF($A208="","",IFERROR(INDEX('04_Property_Economics'!$AZ$5:$AZ$404,MATCH($A208,'04_Property_Economics'!$AY$5:$AY$404,0)),""))</f>
        <v/>
      </c>
    </row>
    <row r="209" ht="15.75" customHeight="1">
      <c r="A209" s="2" t="str">
        <f t="shared" si="1"/>
        <v/>
      </c>
      <c r="B209" s="2" t="str">
        <f t="array" ref="B209">IF($A209="","",IFERROR(INDEX('04_Property_Economics'!$B$5:$B$404,MATCH($A209,'04_Property_Economics'!$AY$5:$AY$404,0)),""))</f>
        <v/>
      </c>
      <c r="C209" s="2" t="str">
        <f t="array" ref="C209">IF($A209="","",IFERROR(INDEX('04_Property_Economics'!$C$5:$C$404,MATCH($A209,'04_Property_Economics'!$AY$5:$AY$404,0)),""))</f>
        <v/>
      </c>
      <c r="D209" s="24" t="str">
        <f t="array" ref="D209">IF($A209="","",IFERROR(INDEX('04_Property_Economics'!$H$5:$H$404,MATCH($A209,'04_Property_Economics'!$AY$5:$AY$404,0)),""))</f>
        <v/>
      </c>
      <c r="E209" s="25" t="str">
        <f t="array" ref="E209">IF($A209="","",IFERROR(INDEX('04_Property_Economics'!$I$5:$I$404,MATCH($A209,'04_Property_Economics'!$AY$5:$AY$404,0)),""))</f>
        <v/>
      </c>
      <c r="F209" s="25" t="str">
        <f t="array" ref="F209">IF($A209="","",IFERROR(INDEX('04_Property_Economics'!$J$5:$J$404,MATCH($A209,'04_Property_Economics'!$AY$5:$AY$404,0)),""))</f>
        <v/>
      </c>
      <c r="G209" s="26" t="str">
        <f t="array" ref="G209">IF($A209="","",IFERROR(INDEX('04_Property_Economics'!$AC$5:$AC$404,MATCH($A209,'04_Property_Economics'!$AY$5:$AY$404,0)),""))</f>
        <v/>
      </c>
      <c r="H209" s="24" t="str">
        <f t="array" ref="H209">IF($A209="","",IFERROR(INDEX('04_Property_Economics'!$AD$5:$AD$404,MATCH($A209,'04_Property_Economics'!$AY$5:$AY$404,0)),""))</f>
        <v/>
      </c>
      <c r="I209" s="24" t="str">
        <f t="array" ref="I209">IF($A209="","",IFERROR(INDEX('04_Property_Economics'!$AH$5:$AH$404,MATCH($A209,'04_Property_Economics'!$AY$5:$AY$404,0)),""))</f>
        <v/>
      </c>
      <c r="J209" s="24" t="str">
        <f t="array" ref="J209">IF($A209="","",IFERROR(INDEX('04_Property_Economics'!$AI$5:$AI$404,MATCH($A209,'04_Property_Economics'!$AY$5:$AY$404,0)),""))</f>
        <v/>
      </c>
      <c r="K209" s="24" t="str">
        <f t="array" ref="K209">IF($A209="","",IFERROR(INDEX('04_Property_Economics'!$AJ$5:$AJ$404,MATCH($A209,'04_Property_Economics'!$AY$5:$AY$404,0)),""))</f>
        <v/>
      </c>
      <c r="L209" s="24" t="str">
        <f t="array" ref="L209">IF($A209="","",IFERROR(INDEX('04_Property_Economics'!$AF$5:$AF$404,MATCH($A209,'04_Property_Economics'!$AY$5:$AY$404,0)),""))</f>
        <v/>
      </c>
      <c r="M209" s="24" t="str">
        <f t="array" ref="M209">IF($A209="","",IFERROR(INDEX('04_Property_Economics'!$U$5:$U$404,MATCH($A209,'04_Property_Economics'!$AY$5:$AY$404,0)),""))</f>
        <v/>
      </c>
      <c r="N209" s="24" t="str">
        <f t="array" ref="N209">IF($A209="","",IFERROR(INDEX('04_Property_Economics'!$W$5:$W$404,MATCH($A209,'04_Property_Economics'!$AY$5:$AY$404,0)),""))</f>
        <v/>
      </c>
      <c r="O209" s="24" t="str">
        <f t="shared" si="2"/>
        <v/>
      </c>
      <c r="P209" s="24" t="str">
        <f t="array" ref="P209">IF($A209="","",IFERROR(INDEX('04_Property_Economics'!$S$5:$S$404,MATCH($A209,'04_Property_Economics'!$AY$5:$AY$404,0)),""))</f>
        <v/>
      </c>
      <c r="Q209" s="24" t="str">
        <f t="array" ref="Q209">IF($A209="","",IFERROR(INDEX('04_Property_Economics'!$AQ$5:$AQ$404,MATCH($A209,'04_Property_Economics'!$AY$5:$AY$404,0)),""))</f>
        <v/>
      </c>
      <c r="R209" s="27" t="str">
        <f t="array" ref="R209">IF($A209="","",IFERROR(INDEX('04_Property_Economics'!$AR$5:$AR$404,MATCH($A209,'04_Property_Economics'!$AY$5:$AY$404,0)),""))</f>
        <v/>
      </c>
      <c r="S209" s="2" t="str">
        <f t="array" ref="S209">IF($A209="","",IFERROR(INDEX('04_Property_Economics'!$AS$5:$AS$404,MATCH($A209,'04_Property_Economics'!$AY$5:$AY$404,0)),""))</f>
        <v/>
      </c>
      <c r="T209" s="2" t="str">
        <f t="array" ref="T209">IF($A209="","",IFERROR(INDEX('04_Property_Economics'!$AZ$5:$AZ$404,MATCH($A209,'04_Property_Economics'!$AY$5:$AY$404,0)),""))</f>
        <v/>
      </c>
    </row>
    <row r="210" ht="15.75" customHeight="1">
      <c r="A210" s="2" t="str">
        <f t="shared" si="1"/>
        <v/>
      </c>
      <c r="B210" s="2" t="str">
        <f t="array" ref="B210">IF($A210="","",IFERROR(INDEX('04_Property_Economics'!$B$5:$B$404,MATCH($A210,'04_Property_Economics'!$AY$5:$AY$404,0)),""))</f>
        <v/>
      </c>
      <c r="C210" s="2" t="str">
        <f t="array" ref="C210">IF($A210="","",IFERROR(INDEX('04_Property_Economics'!$C$5:$C$404,MATCH($A210,'04_Property_Economics'!$AY$5:$AY$404,0)),""))</f>
        <v/>
      </c>
      <c r="D210" s="24" t="str">
        <f t="array" ref="D210">IF($A210="","",IFERROR(INDEX('04_Property_Economics'!$H$5:$H$404,MATCH($A210,'04_Property_Economics'!$AY$5:$AY$404,0)),""))</f>
        <v/>
      </c>
      <c r="E210" s="25" t="str">
        <f t="array" ref="E210">IF($A210="","",IFERROR(INDEX('04_Property_Economics'!$I$5:$I$404,MATCH($A210,'04_Property_Economics'!$AY$5:$AY$404,0)),""))</f>
        <v/>
      </c>
      <c r="F210" s="25" t="str">
        <f t="array" ref="F210">IF($A210="","",IFERROR(INDEX('04_Property_Economics'!$J$5:$J$404,MATCH($A210,'04_Property_Economics'!$AY$5:$AY$404,0)),""))</f>
        <v/>
      </c>
      <c r="G210" s="26" t="str">
        <f t="array" ref="G210">IF($A210="","",IFERROR(INDEX('04_Property_Economics'!$AC$5:$AC$404,MATCH($A210,'04_Property_Economics'!$AY$5:$AY$404,0)),""))</f>
        <v/>
      </c>
      <c r="H210" s="24" t="str">
        <f t="array" ref="H210">IF($A210="","",IFERROR(INDEX('04_Property_Economics'!$AD$5:$AD$404,MATCH($A210,'04_Property_Economics'!$AY$5:$AY$404,0)),""))</f>
        <v/>
      </c>
      <c r="I210" s="24" t="str">
        <f t="array" ref="I210">IF($A210="","",IFERROR(INDEX('04_Property_Economics'!$AH$5:$AH$404,MATCH($A210,'04_Property_Economics'!$AY$5:$AY$404,0)),""))</f>
        <v/>
      </c>
      <c r="J210" s="24" t="str">
        <f t="array" ref="J210">IF($A210="","",IFERROR(INDEX('04_Property_Economics'!$AI$5:$AI$404,MATCH($A210,'04_Property_Economics'!$AY$5:$AY$404,0)),""))</f>
        <v/>
      </c>
      <c r="K210" s="24" t="str">
        <f t="array" ref="K210">IF($A210="","",IFERROR(INDEX('04_Property_Economics'!$AJ$5:$AJ$404,MATCH($A210,'04_Property_Economics'!$AY$5:$AY$404,0)),""))</f>
        <v/>
      </c>
      <c r="L210" s="24" t="str">
        <f t="array" ref="L210">IF($A210="","",IFERROR(INDEX('04_Property_Economics'!$AF$5:$AF$404,MATCH($A210,'04_Property_Economics'!$AY$5:$AY$404,0)),""))</f>
        <v/>
      </c>
      <c r="M210" s="24" t="str">
        <f t="array" ref="M210">IF($A210="","",IFERROR(INDEX('04_Property_Economics'!$U$5:$U$404,MATCH($A210,'04_Property_Economics'!$AY$5:$AY$404,0)),""))</f>
        <v/>
      </c>
      <c r="N210" s="24" t="str">
        <f t="array" ref="N210">IF($A210="","",IFERROR(INDEX('04_Property_Economics'!$W$5:$W$404,MATCH($A210,'04_Property_Economics'!$AY$5:$AY$404,0)),""))</f>
        <v/>
      </c>
      <c r="O210" s="24" t="str">
        <f t="shared" si="2"/>
        <v/>
      </c>
      <c r="P210" s="24" t="str">
        <f t="array" ref="P210">IF($A210="","",IFERROR(INDEX('04_Property_Economics'!$S$5:$S$404,MATCH($A210,'04_Property_Economics'!$AY$5:$AY$404,0)),""))</f>
        <v/>
      </c>
      <c r="Q210" s="24" t="str">
        <f t="array" ref="Q210">IF($A210="","",IFERROR(INDEX('04_Property_Economics'!$AQ$5:$AQ$404,MATCH($A210,'04_Property_Economics'!$AY$5:$AY$404,0)),""))</f>
        <v/>
      </c>
      <c r="R210" s="27" t="str">
        <f t="array" ref="R210">IF($A210="","",IFERROR(INDEX('04_Property_Economics'!$AR$5:$AR$404,MATCH($A210,'04_Property_Economics'!$AY$5:$AY$404,0)),""))</f>
        <v/>
      </c>
      <c r="S210" s="2" t="str">
        <f t="array" ref="S210">IF($A210="","",IFERROR(INDEX('04_Property_Economics'!$AS$5:$AS$404,MATCH($A210,'04_Property_Economics'!$AY$5:$AY$404,0)),""))</f>
        <v/>
      </c>
      <c r="T210" s="2" t="str">
        <f t="array" ref="T210">IF($A210="","",IFERROR(INDEX('04_Property_Economics'!$AZ$5:$AZ$404,MATCH($A210,'04_Property_Economics'!$AY$5:$AY$404,0)),""))</f>
        <v/>
      </c>
    </row>
    <row r="211" ht="15.75" customHeight="1">
      <c r="A211" s="2" t="str">
        <f t="shared" si="1"/>
        <v/>
      </c>
      <c r="B211" s="2" t="str">
        <f t="array" ref="B211">IF($A211="","",IFERROR(INDEX('04_Property_Economics'!$B$5:$B$404,MATCH($A211,'04_Property_Economics'!$AY$5:$AY$404,0)),""))</f>
        <v/>
      </c>
      <c r="C211" s="2" t="str">
        <f t="array" ref="C211">IF($A211="","",IFERROR(INDEX('04_Property_Economics'!$C$5:$C$404,MATCH($A211,'04_Property_Economics'!$AY$5:$AY$404,0)),""))</f>
        <v/>
      </c>
      <c r="D211" s="24" t="str">
        <f t="array" ref="D211">IF($A211="","",IFERROR(INDEX('04_Property_Economics'!$H$5:$H$404,MATCH($A211,'04_Property_Economics'!$AY$5:$AY$404,0)),""))</f>
        <v/>
      </c>
      <c r="E211" s="25" t="str">
        <f t="array" ref="E211">IF($A211="","",IFERROR(INDEX('04_Property_Economics'!$I$5:$I$404,MATCH($A211,'04_Property_Economics'!$AY$5:$AY$404,0)),""))</f>
        <v/>
      </c>
      <c r="F211" s="25" t="str">
        <f t="array" ref="F211">IF($A211="","",IFERROR(INDEX('04_Property_Economics'!$J$5:$J$404,MATCH($A211,'04_Property_Economics'!$AY$5:$AY$404,0)),""))</f>
        <v/>
      </c>
      <c r="G211" s="26" t="str">
        <f t="array" ref="G211">IF($A211="","",IFERROR(INDEX('04_Property_Economics'!$AC$5:$AC$404,MATCH($A211,'04_Property_Economics'!$AY$5:$AY$404,0)),""))</f>
        <v/>
      </c>
      <c r="H211" s="24" t="str">
        <f t="array" ref="H211">IF($A211="","",IFERROR(INDEX('04_Property_Economics'!$AD$5:$AD$404,MATCH($A211,'04_Property_Economics'!$AY$5:$AY$404,0)),""))</f>
        <v/>
      </c>
      <c r="I211" s="24" t="str">
        <f t="array" ref="I211">IF($A211="","",IFERROR(INDEX('04_Property_Economics'!$AH$5:$AH$404,MATCH($A211,'04_Property_Economics'!$AY$5:$AY$404,0)),""))</f>
        <v/>
      </c>
      <c r="J211" s="24" t="str">
        <f t="array" ref="J211">IF($A211="","",IFERROR(INDEX('04_Property_Economics'!$AI$5:$AI$404,MATCH($A211,'04_Property_Economics'!$AY$5:$AY$404,0)),""))</f>
        <v/>
      </c>
      <c r="K211" s="24" t="str">
        <f t="array" ref="K211">IF($A211="","",IFERROR(INDEX('04_Property_Economics'!$AJ$5:$AJ$404,MATCH($A211,'04_Property_Economics'!$AY$5:$AY$404,0)),""))</f>
        <v/>
      </c>
      <c r="L211" s="24" t="str">
        <f t="array" ref="L211">IF($A211="","",IFERROR(INDEX('04_Property_Economics'!$AF$5:$AF$404,MATCH($A211,'04_Property_Economics'!$AY$5:$AY$404,0)),""))</f>
        <v/>
      </c>
      <c r="M211" s="24" t="str">
        <f t="array" ref="M211">IF($A211="","",IFERROR(INDEX('04_Property_Economics'!$U$5:$U$404,MATCH($A211,'04_Property_Economics'!$AY$5:$AY$404,0)),""))</f>
        <v/>
      </c>
      <c r="N211" s="24" t="str">
        <f t="array" ref="N211">IF($A211="","",IFERROR(INDEX('04_Property_Economics'!$W$5:$W$404,MATCH($A211,'04_Property_Economics'!$AY$5:$AY$404,0)),""))</f>
        <v/>
      </c>
      <c r="O211" s="24" t="str">
        <f t="shared" si="2"/>
        <v/>
      </c>
      <c r="P211" s="24" t="str">
        <f t="array" ref="P211">IF($A211="","",IFERROR(INDEX('04_Property_Economics'!$S$5:$S$404,MATCH($A211,'04_Property_Economics'!$AY$5:$AY$404,0)),""))</f>
        <v/>
      </c>
      <c r="Q211" s="24" t="str">
        <f t="array" ref="Q211">IF($A211="","",IFERROR(INDEX('04_Property_Economics'!$AQ$5:$AQ$404,MATCH($A211,'04_Property_Economics'!$AY$5:$AY$404,0)),""))</f>
        <v/>
      </c>
      <c r="R211" s="27" t="str">
        <f t="array" ref="R211">IF($A211="","",IFERROR(INDEX('04_Property_Economics'!$AR$5:$AR$404,MATCH($A211,'04_Property_Economics'!$AY$5:$AY$404,0)),""))</f>
        <v/>
      </c>
      <c r="S211" s="2" t="str">
        <f t="array" ref="S211">IF($A211="","",IFERROR(INDEX('04_Property_Economics'!$AS$5:$AS$404,MATCH($A211,'04_Property_Economics'!$AY$5:$AY$404,0)),""))</f>
        <v/>
      </c>
      <c r="T211" s="2" t="str">
        <f t="array" ref="T211">IF($A211="","",IFERROR(INDEX('04_Property_Economics'!$AZ$5:$AZ$404,MATCH($A211,'04_Property_Economics'!$AY$5:$AY$404,0)),""))</f>
        <v/>
      </c>
    </row>
    <row r="212" ht="15.75" customHeight="1">
      <c r="A212" s="2" t="str">
        <f t="shared" si="1"/>
        <v/>
      </c>
      <c r="B212" s="2" t="str">
        <f t="array" ref="B212">IF($A212="","",IFERROR(INDEX('04_Property_Economics'!$B$5:$B$404,MATCH($A212,'04_Property_Economics'!$AY$5:$AY$404,0)),""))</f>
        <v/>
      </c>
      <c r="C212" s="2" t="str">
        <f t="array" ref="C212">IF($A212="","",IFERROR(INDEX('04_Property_Economics'!$C$5:$C$404,MATCH($A212,'04_Property_Economics'!$AY$5:$AY$404,0)),""))</f>
        <v/>
      </c>
      <c r="D212" s="24" t="str">
        <f t="array" ref="D212">IF($A212="","",IFERROR(INDEX('04_Property_Economics'!$H$5:$H$404,MATCH($A212,'04_Property_Economics'!$AY$5:$AY$404,0)),""))</f>
        <v/>
      </c>
      <c r="E212" s="25" t="str">
        <f t="array" ref="E212">IF($A212="","",IFERROR(INDEX('04_Property_Economics'!$I$5:$I$404,MATCH($A212,'04_Property_Economics'!$AY$5:$AY$404,0)),""))</f>
        <v/>
      </c>
      <c r="F212" s="25" t="str">
        <f t="array" ref="F212">IF($A212="","",IFERROR(INDEX('04_Property_Economics'!$J$5:$J$404,MATCH($A212,'04_Property_Economics'!$AY$5:$AY$404,0)),""))</f>
        <v/>
      </c>
      <c r="G212" s="26" t="str">
        <f t="array" ref="G212">IF($A212="","",IFERROR(INDEX('04_Property_Economics'!$AC$5:$AC$404,MATCH($A212,'04_Property_Economics'!$AY$5:$AY$404,0)),""))</f>
        <v/>
      </c>
      <c r="H212" s="24" t="str">
        <f t="array" ref="H212">IF($A212="","",IFERROR(INDEX('04_Property_Economics'!$AD$5:$AD$404,MATCH($A212,'04_Property_Economics'!$AY$5:$AY$404,0)),""))</f>
        <v/>
      </c>
      <c r="I212" s="24" t="str">
        <f t="array" ref="I212">IF($A212="","",IFERROR(INDEX('04_Property_Economics'!$AH$5:$AH$404,MATCH($A212,'04_Property_Economics'!$AY$5:$AY$404,0)),""))</f>
        <v/>
      </c>
      <c r="J212" s="24" t="str">
        <f t="array" ref="J212">IF($A212="","",IFERROR(INDEX('04_Property_Economics'!$AI$5:$AI$404,MATCH($A212,'04_Property_Economics'!$AY$5:$AY$404,0)),""))</f>
        <v/>
      </c>
      <c r="K212" s="24" t="str">
        <f t="array" ref="K212">IF($A212="","",IFERROR(INDEX('04_Property_Economics'!$AJ$5:$AJ$404,MATCH($A212,'04_Property_Economics'!$AY$5:$AY$404,0)),""))</f>
        <v/>
      </c>
      <c r="L212" s="24" t="str">
        <f t="array" ref="L212">IF($A212="","",IFERROR(INDEX('04_Property_Economics'!$AF$5:$AF$404,MATCH($A212,'04_Property_Economics'!$AY$5:$AY$404,0)),""))</f>
        <v/>
      </c>
      <c r="M212" s="24" t="str">
        <f t="array" ref="M212">IF($A212="","",IFERROR(INDEX('04_Property_Economics'!$U$5:$U$404,MATCH($A212,'04_Property_Economics'!$AY$5:$AY$404,0)),""))</f>
        <v/>
      </c>
      <c r="N212" s="24" t="str">
        <f t="array" ref="N212">IF($A212="","",IFERROR(INDEX('04_Property_Economics'!$W$5:$W$404,MATCH($A212,'04_Property_Economics'!$AY$5:$AY$404,0)),""))</f>
        <v/>
      </c>
      <c r="O212" s="24" t="str">
        <f t="shared" si="2"/>
        <v/>
      </c>
      <c r="P212" s="24" t="str">
        <f t="array" ref="P212">IF($A212="","",IFERROR(INDEX('04_Property_Economics'!$S$5:$S$404,MATCH($A212,'04_Property_Economics'!$AY$5:$AY$404,0)),""))</f>
        <v/>
      </c>
      <c r="Q212" s="24" t="str">
        <f t="array" ref="Q212">IF($A212="","",IFERROR(INDEX('04_Property_Economics'!$AQ$5:$AQ$404,MATCH($A212,'04_Property_Economics'!$AY$5:$AY$404,0)),""))</f>
        <v/>
      </c>
      <c r="R212" s="27" t="str">
        <f t="array" ref="R212">IF($A212="","",IFERROR(INDEX('04_Property_Economics'!$AR$5:$AR$404,MATCH($A212,'04_Property_Economics'!$AY$5:$AY$404,0)),""))</f>
        <v/>
      </c>
      <c r="S212" s="2" t="str">
        <f t="array" ref="S212">IF($A212="","",IFERROR(INDEX('04_Property_Economics'!$AS$5:$AS$404,MATCH($A212,'04_Property_Economics'!$AY$5:$AY$404,0)),""))</f>
        <v/>
      </c>
      <c r="T212" s="2" t="str">
        <f t="array" ref="T212">IF($A212="","",IFERROR(INDEX('04_Property_Economics'!$AZ$5:$AZ$404,MATCH($A212,'04_Property_Economics'!$AY$5:$AY$404,0)),""))</f>
        <v/>
      </c>
    </row>
    <row r="213" ht="15.75" customHeight="1">
      <c r="A213" s="2" t="str">
        <f t="shared" si="1"/>
        <v/>
      </c>
      <c r="B213" s="2" t="str">
        <f t="array" ref="B213">IF($A213="","",IFERROR(INDEX('04_Property_Economics'!$B$5:$B$404,MATCH($A213,'04_Property_Economics'!$AY$5:$AY$404,0)),""))</f>
        <v/>
      </c>
      <c r="C213" s="2" t="str">
        <f t="array" ref="C213">IF($A213="","",IFERROR(INDEX('04_Property_Economics'!$C$5:$C$404,MATCH($A213,'04_Property_Economics'!$AY$5:$AY$404,0)),""))</f>
        <v/>
      </c>
      <c r="D213" s="24" t="str">
        <f t="array" ref="D213">IF($A213="","",IFERROR(INDEX('04_Property_Economics'!$H$5:$H$404,MATCH($A213,'04_Property_Economics'!$AY$5:$AY$404,0)),""))</f>
        <v/>
      </c>
      <c r="E213" s="25" t="str">
        <f t="array" ref="E213">IF($A213="","",IFERROR(INDEX('04_Property_Economics'!$I$5:$I$404,MATCH($A213,'04_Property_Economics'!$AY$5:$AY$404,0)),""))</f>
        <v/>
      </c>
      <c r="F213" s="25" t="str">
        <f t="array" ref="F213">IF($A213="","",IFERROR(INDEX('04_Property_Economics'!$J$5:$J$404,MATCH($A213,'04_Property_Economics'!$AY$5:$AY$404,0)),""))</f>
        <v/>
      </c>
      <c r="G213" s="26" t="str">
        <f t="array" ref="G213">IF($A213="","",IFERROR(INDEX('04_Property_Economics'!$AC$5:$AC$404,MATCH($A213,'04_Property_Economics'!$AY$5:$AY$404,0)),""))</f>
        <v/>
      </c>
      <c r="H213" s="24" t="str">
        <f t="array" ref="H213">IF($A213="","",IFERROR(INDEX('04_Property_Economics'!$AD$5:$AD$404,MATCH($A213,'04_Property_Economics'!$AY$5:$AY$404,0)),""))</f>
        <v/>
      </c>
      <c r="I213" s="24" t="str">
        <f t="array" ref="I213">IF($A213="","",IFERROR(INDEX('04_Property_Economics'!$AH$5:$AH$404,MATCH($A213,'04_Property_Economics'!$AY$5:$AY$404,0)),""))</f>
        <v/>
      </c>
      <c r="J213" s="24" t="str">
        <f t="array" ref="J213">IF($A213="","",IFERROR(INDEX('04_Property_Economics'!$AI$5:$AI$404,MATCH($A213,'04_Property_Economics'!$AY$5:$AY$404,0)),""))</f>
        <v/>
      </c>
      <c r="K213" s="24" t="str">
        <f t="array" ref="K213">IF($A213="","",IFERROR(INDEX('04_Property_Economics'!$AJ$5:$AJ$404,MATCH($A213,'04_Property_Economics'!$AY$5:$AY$404,0)),""))</f>
        <v/>
      </c>
      <c r="L213" s="24" t="str">
        <f t="array" ref="L213">IF($A213="","",IFERROR(INDEX('04_Property_Economics'!$AF$5:$AF$404,MATCH($A213,'04_Property_Economics'!$AY$5:$AY$404,0)),""))</f>
        <v/>
      </c>
      <c r="M213" s="24" t="str">
        <f t="array" ref="M213">IF($A213="","",IFERROR(INDEX('04_Property_Economics'!$U$5:$U$404,MATCH($A213,'04_Property_Economics'!$AY$5:$AY$404,0)),""))</f>
        <v/>
      </c>
      <c r="N213" s="24" t="str">
        <f t="array" ref="N213">IF($A213="","",IFERROR(INDEX('04_Property_Economics'!$W$5:$W$404,MATCH($A213,'04_Property_Economics'!$AY$5:$AY$404,0)),""))</f>
        <v/>
      </c>
      <c r="O213" s="24" t="str">
        <f t="shared" si="2"/>
        <v/>
      </c>
      <c r="P213" s="24" t="str">
        <f t="array" ref="P213">IF($A213="","",IFERROR(INDEX('04_Property_Economics'!$S$5:$S$404,MATCH($A213,'04_Property_Economics'!$AY$5:$AY$404,0)),""))</f>
        <v/>
      </c>
      <c r="Q213" s="24" t="str">
        <f t="array" ref="Q213">IF($A213="","",IFERROR(INDEX('04_Property_Economics'!$AQ$5:$AQ$404,MATCH($A213,'04_Property_Economics'!$AY$5:$AY$404,0)),""))</f>
        <v/>
      </c>
      <c r="R213" s="27" t="str">
        <f t="array" ref="R213">IF($A213="","",IFERROR(INDEX('04_Property_Economics'!$AR$5:$AR$404,MATCH($A213,'04_Property_Economics'!$AY$5:$AY$404,0)),""))</f>
        <v/>
      </c>
      <c r="S213" s="2" t="str">
        <f t="array" ref="S213">IF($A213="","",IFERROR(INDEX('04_Property_Economics'!$AS$5:$AS$404,MATCH($A213,'04_Property_Economics'!$AY$5:$AY$404,0)),""))</f>
        <v/>
      </c>
      <c r="T213" s="2" t="str">
        <f t="array" ref="T213">IF($A213="","",IFERROR(INDEX('04_Property_Economics'!$AZ$5:$AZ$404,MATCH($A213,'04_Property_Economics'!$AY$5:$AY$404,0)),""))</f>
        <v/>
      </c>
    </row>
    <row r="214" ht="15.75" customHeight="1">
      <c r="A214" s="2" t="str">
        <f t="shared" si="1"/>
        <v/>
      </c>
      <c r="B214" s="2" t="str">
        <f t="array" ref="B214">IF($A214="","",IFERROR(INDEX('04_Property_Economics'!$B$5:$B$404,MATCH($A214,'04_Property_Economics'!$AY$5:$AY$404,0)),""))</f>
        <v/>
      </c>
      <c r="C214" s="2" t="str">
        <f t="array" ref="C214">IF($A214="","",IFERROR(INDEX('04_Property_Economics'!$C$5:$C$404,MATCH($A214,'04_Property_Economics'!$AY$5:$AY$404,0)),""))</f>
        <v/>
      </c>
      <c r="D214" s="24" t="str">
        <f t="array" ref="D214">IF($A214="","",IFERROR(INDEX('04_Property_Economics'!$H$5:$H$404,MATCH($A214,'04_Property_Economics'!$AY$5:$AY$404,0)),""))</f>
        <v/>
      </c>
      <c r="E214" s="25" t="str">
        <f t="array" ref="E214">IF($A214="","",IFERROR(INDEX('04_Property_Economics'!$I$5:$I$404,MATCH($A214,'04_Property_Economics'!$AY$5:$AY$404,0)),""))</f>
        <v/>
      </c>
      <c r="F214" s="25" t="str">
        <f t="array" ref="F214">IF($A214="","",IFERROR(INDEX('04_Property_Economics'!$J$5:$J$404,MATCH($A214,'04_Property_Economics'!$AY$5:$AY$404,0)),""))</f>
        <v/>
      </c>
      <c r="G214" s="26" t="str">
        <f t="array" ref="G214">IF($A214="","",IFERROR(INDEX('04_Property_Economics'!$AC$5:$AC$404,MATCH($A214,'04_Property_Economics'!$AY$5:$AY$404,0)),""))</f>
        <v/>
      </c>
      <c r="H214" s="24" t="str">
        <f t="array" ref="H214">IF($A214="","",IFERROR(INDEX('04_Property_Economics'!$AD$5:$AD$404,MATCH($A214,'04_Property_Economics'!$AY$5:$AY$404,0)),""))</f>
        <v/>
      </c>
      <c r="I214" s="24" t="str">
        <f t="array" ref="I214">IF($A214="","",IFERROR(INDEX('04_Property_Economics'!$AH$5:$AH$404,MATCH($A214,'04_Property_Economics'!$AY$5:$AY$404,0)),""))</f>
        <v/>
      </c>
      <c r="J214" s="24" t="str">
        <f t="array" ref="J214">IF($A214="","",IFERROR(INDEX('04_Property_Economics'!$AI$5:$AI$404,MATCH($A214,'04_Property_Economics'!$AY$5:$AY$404,0)),""))</f>
        <v/>
      </c>
      <c r="K214" s="24" t="str">
        <f t="array" ref="K214">IF($A214="","",IFERROR(INDEX('04_Property_Economics'!$AJ$5:$AJ$404,MATCH($A214,'04_Property_Economics'!$AY$5:$AY$404,0)),""))</f>
        <v/>
      </c>
      <c r="L214" s="24" t="str">
        <f t="array" ref="L214">IF($A214="","",IFERROR(INDEX('04_Property_Economics'!$AF$5:$AF$404,MATCH($A214,'04_Property_Economics'!$AY$5:$AY$404,0)),""))</f>
        <v/>
      </c>
      <c r="M214" s="24" t="str">
        <f t="array" ref="M214">IF($A214="","",IFERROR(INDEX('04_Property_Economics'!$U$5:$U$404,MATCH($A214,'04_Property_Economics'!$AY$5:$AY$404,0)),""))</f>
        <v/>
      </c>
      <c r="N214" s="24" t="str">
        <f t="array" ref="N214">IF($A214="","",IFERROR(INDEX('04_Property_Economics'!$W$5:$W$404,MATCH($A214,'04_Property_Economics'!$AY$5:$AY$404,0)),""))</f>
        <v/>
      </c>
      <c r="O214" s="24" t="str">
        <f t="shared" si="2"/>
        <v/>
      </c>
      <c r="P214" s="24" t="str">
        <f t="array" ref="P214">IF($A214="","",IFERROR(INDEX('04_Property_Economics'!$S$5:$S$404,MATCH($A214,'04_Property_Economics'!$AY$5:$AY$404,0)),""))</f>
        <v/>
      </c>
      <c r="Q214" s="24" t="str">
        <f t="array" ref="Q214">IF($A214="","",IFERROR(INDEX('04_Property_Economics'!$AQ$5:$AQ$404,MATCH($A214,'04_Property_Economics'!$AY$5:$AY$404,0)),""))</f>
        <v/>
      </c>
      <c r="R214" s="27" t="str">
        <f t="array" ref="R214">IF($A214="","",IFERROR(INDEX('04_Property_Economics'!$AR$5:$AR$404,MATCH($A214,'04_Property_Economics'!$AY$5:$AY$404,0)),""))</f>
        <v/>
      </c>
      <c r="S214" s="2" t="str">
        <f t="array" ref="S214">IF($A214="","",IFERROR(INDEX('04_Property_Economics'!$AS$5:$AS$404,MATCH($A214,'04_Property_Economics'!$AY$5:$AY$404,0)),""))</f>
        <v/>
      </c>
      <c r="T214" s="2" t="str">
        <f t="array" ref="T214">IF($A214="","",IFERROR(INDEX('04_Property_Economics'!$AZ$5:$AZ$404,MATCH($A214,'04_Property_Economics'!$AY$5:$AY$404,0)),""))</f>
        <v/>
      </c>
    </row>
    <row r="215" ht="15.75" customHeight="1">
      <c r="A215" s="2" t="str">
        <f t="shared" si="1"/>
        <v/>
      </c>
      <c r="B215" s="2" t="str">
        <f t="array" ref="B215">IF($A215="","",IFERROR(INDEX('04_Property_Economics'!$B$5:$B$404,MATCH($A215,'04_Property_Economics'!$AY$5:$AY$404,0)),""))</f>
        <v/>
      </c>
      <c r="C215" s="2" t="str">
        <f t="array" ref="C215">IF($A215="","",IFERROR(INDEX('04_Property_Economics'!$C$5:$C$404,MATCH($A215,'04_Property_Economics'!$AY$5:$AY$404,0)),""))</f>
        <v/>
      </c>
      <c r="D215" s="24" t="str">
        <f t="array" ref="D215">IF($A215="","",IFERROR(INDEX('04_Property_Economics'!$H$5:$H$404,MATCH($A215,'04_Property_Economics'!$AY$5:$AY$404,0)),""))</f>
        <v/>
      </c>
      <c r="E215" s="25" t="str">
        <f t="array" ref="E215">IF($A215="","",IFERROR(INDEX('04_Property_Economics'!$I$5:$I$404,MATCH($A215,'04_Property_Economics'!$AY$5:$AY$404,0)),""))</f>
        <v/>
      </c>
      <c r="F215" s="25" t="str">
        <f t="array" ref="F215">IF($A215="","",IFERROR(INDEX('04_Property_Economics'!$J$5:$J$404,MATCH($A215,'04_Property_Economics'!$AY$5:$AY$404,0)),""))</f>
        <v/>
      </c>
      <c r="G215" s="26" t="str">
        <f t="array" ref="G215">IF($A215="","",IFERROR(INDEX('04_Property_Economics'!$AC$5:$AC$404,MATCH($A215,'04_Property_Economics'!$AY$5:$AY$404,0)),""))</f>
        <v/>
      </c>
      <c r="H215" s="24" t="str">
        <f t="array" ref="H215">IF($A215="","",IFERROR(INDEX('04_Property_Economics'!$AD$5:$AD$404,MATCH($A215,'04_Property_Economics'!$AY$5:$AY$404,0)),""))</f>
        <v/>
      </c>
      <c r="I215" s="24" t="str">
        <f t="array" ref="I215">IF($A215="","",IFERROR(INDEX('04_Property_Economics'!$AH$5:$AH$404,MATCH($A215,'04_Property_Economics'!$AY$5:$AY$404,0)),""))</f>
        <v/>
      </c>
      <c r="J215" s="24" t="str">
        <f t="array" ref="J215">IF($A215="","",IFERROR(INDEX('04_Property_Economics'!$AI$5:$AI$404,MATCH($A215,'04_Property_Economics'!$AY$5:$AY$404,0)),""))</f>
        <v/>
      </c>
      <c r="K215" s="24" t="str">
        <f t="array" ref="K215">IF($A215="","",IFERROR(INDEX('04_Property_Economics'!$AJ$5:$AJ$404,MATCH($A215,'04_Property_Economics'!$AY$5:$AY$404,0)),""))</f>
        <v/>
      </c>
      <c r="L215" s="24" t="str">
        <f t="array" ref="L215">IF($A215="","",IFERROR(INDEX('04_Property_Economics'!$AF$5:$AF$404,MATCH($A215,'04_Property_Economics'!$AY$5:$AY$404,0)),""))</f>
        <v/>
      </c>
      <c r="M215" s="24" t="str">
        <f t="array" ref="M215">IF($A215="","",IFERROR(INDEX('04_Property_Economics'!$U$5:$U$404,MATCH($A215,'04_Property_Economics'!$AY$5:$AY$404,0)),""))</f>
        <v/>
      </c>
      <c r="N215" s="24" t="str">
        <f t="array" ref="N215">IF($A215="","",IFERROR(INDEX('04_Property_Economics'!$W$5:$W$404,MATCH($A215,'04_Property_Economics'!$AY$5:$AY$404,0)),""))</f>
        <v/>
      </c>
      <c r="O215" s="24" t="str">
        <f t="shared" si="2"/>
        <v/>
      </c>
      <c r="P215" s="24" t="str">
        <f t="array" ref="P215">IF($A215="","",IFERROR(INDEX('04_Property_Economics'!$S$5:$S$404,MATCH($A215,'04_Property_Economics'!$AY$5:$AY$404,0)),""))</f>
        <v/>
      </c>
      <c r="Q215" s="24" t="str">
        <f t="array" ref="Q215">IF($A215="","",IFERROR(INDEX('04_Property_Economics'!$AQ$5:$AQ$404,MATCH($A215,'04_Property_Economics'!$AY$5:$AY$404,0)),""))</f>
        <v/>
      </c>
      <c r="R215" s="27" t="str">
        <f t="array" ref="R215">IF($A215="","",IFERROR(INDEX('04_Property_Economics'!$AR$5:$AR$404,MATCH($A215,'04_Property_Economics'!$AY$5:$AY$404,0)),""))</f>
        <v/>
      </c>
      <c r="S215" s="2" t="str">
        <f t="array" ref="S215">IF($A215="","",IFERROR(INDEX('04_Property_Economics'!$AS$5:$AS$404,MATCH($A215,'04_Property_Economics'!$AY$5:$AY$404,0)),""))</f>
        <v/>
      </c>
      <c r="T215" s="2" t="str">
        <f t="array" ref="T215">IF($A215="","",IFERROR(INDEX('04_Property_Economics'!$AZ$5:$AZ$404,MATCH($A215,'04_Property_Economics'!$AY$5:$AY$404,0)),""))</f>
        <v/>
      </c>
    </row>
    <row r="216" ht="15.75" customHeight="1">
      <c r="A216" s="2" t="str">
        <f t="shared" si="1"/>
        <v/>
      </c>
      <c r="B216" s="2" t="str">
        <f t="array" ref="B216">IF($A216="","",IFERROR(INDEX('04_Property_Economics'!$B$5:$B$404,MATCH($A216,'04_Property_Economics'!$AY$5:$AY$404,0)),""))</f>
        <v/>
      </c>
      <c r="C216" s="2" t="str">
        <f t="array" ref="C216">IF($A216="","",IFERROR(INDEX('04_Property_Economics'!$C$5:$C$404,MATCH($A216,'04_Property_Economics'!$AY$5:$AY$404,0)),""))</f>
        <v/>
      </c>
      <c r="D216" s="24" t="str">
        <f t="array" ref="D216">IF($A216="","",IFERROR(INDEX('04_Property_Economics'!$H$5:$H$404,MATCH($A216,'04_Property_Economics'!$AY$5:$AY$404,0)),""))</f>
        <v/>
      </c>
      <c r="E216" s="25" t="str">
        <f t="array" ref="E216">IF($A216="","",IFERROR(INDEX('04_Property_Economics'!$I$5:$I$404,MATCH($A216,'04_Property_Economics'!$AY$5:$AY$404,0)),""))</f>
        <v/>
      </c>
      <c r="F216" s="25" t="str">
        <f t="array" ref="F216">IF($A216="","",IFERROR(INDEX('04_Property_Economics'!$J$5:$J$404,MATCH($A216,'04_Property_Economics'!$AY$5:$AY$404,0)),""))</f>
        <v/>
      </c>
      <c r="G216" s="26" t="str">
        <f t="array" ref="G216">IF($A216="","",IFERROR(INDEX('04_Property_Economics'!$AC$5:$AC$404,MATCH($A216,'04_Property_Economics'!$AY$5:$AY$404,0)),""))</f>
        <v/>
      </c>
      <c r="H216" s="24" t="str">
        <f t="array" ref="H216">IF($A216="","",IFERROR(INDEX('04_Property_Economics'!$AD$5:$AD$404,MATCH($A216,'04_Property_Economics'!$AY$5:$AY$404,0)),""))</f>
        <v/>
      </c>
      <c r="I216" s="24" t="str">
        <f t="array" ref="I216">IF($A216="","",IFERROR(INDEX('04_Property_Economics'!$AH$5:$AH$404,MATCH($A216,'04_Property_Economics'!$AY$5:$AY$404,0)),""))</f>
        <v/>
      </c>
      <c r="J216" s="24" t="str">
        <f t="array" ref="J216">IF($A216="","",IFERROR(INDEX('04_Property_Economics'!$AI$5:$AI$404,MATCH($A216,'04_Property_Economics'!$AY$5:$AY$404,0)),""))</f>
        <v/>
      </c>
      <c r="K216" s="24" t="str">
        <f t="array" ref="K216">IF($A216="","",IFERROR(INDEX('04_Property_Economics'!$AJ$5:$AJ$404,MATCH($A216,'04_Property_Economics'!$AY$5:$AY$404,0)),""))</f>
        <v/>
      </c>
      <c r="L216" s="24" t="str">
        <f t="array" ref="L216">IF($A216="","",IFERROR(INDEX('04_Property_Economics'!$AF$5:$AF$404,MATCH($A216,'04_Property_Economics'!$AY$5:$AY$404,0)),""))</f>
        <v/>
      </c>
      <c r="M216" s="24" t="str">
        <f t="array" ref="M216">IF($A216="","",IFERROR(INDEX('04_Property_Economics'!$U$5:$U$404,MATCH($A216,'04_Property_Economics'!$AY$5:$AY$404,0)),""))</f>
        <v/>
      </c>
      <c r="N216" s="24" t="str">
        <f t="array" ref="N216">IF($A216="","",IFERROR(INDEX('04_Property_Economics'!$W$5:$W$404,MATCH($A216,'04_Property_Economics'!$AY$5:$AY$404,0)),""))</f>
        <v/>
      </c>
      <c r="O216" s="24" t="str">
        <f t="shared" si="2"/>
        <v/>
      </c>
      <c r="P216" s="24" t="str">
        <f t="array" ref="P216">IF($A216="","",IFERROR(INDEX('04_Property_Economics'!$S$5:$S$404,MATCH($A216,'04_Property_Economics'!$AY$5:$AY$404,0)),""))</f>
        <v/>
      </c>
      <c r="Q216" s="24" t="str">
        <f t="array" ref="Q216">IF($A216="","",IFERROR(INDEX('04_Property_Economics'!$AQ$5:$AQ$404,MATCH($A216,'04_Property_Economics'!$AY$5:$AY$404,0)),""))</f>
        <v/>
      </c>
      <c r="R216" s="27" t="str">
        <f t="array" ref="R216">IF($A216="","",IFERROR(INDEX('04_Property_Economics'!$AR$5:$AR$404,MATCH($A216,'04_Property_Economics'!$AY$5:$AY$404,0)),""))</f>
        <v/>
      </c>
      <c r="S216" s="2" t="str">
        <f t="array" ref="S216">IF($A216="","",IFERROR(INDEX('04_Property_Economics'!$AS$5:$AS$404,MATCH($A216,'04_Property_Economics'!$AY$5:$AY$404,0)),""))</f>
        <v/>
      </c>
      <c r="T216" s="2" t="str">
        <f t="array" ref="T216">IF($A216="","",IFERROR(INDEX('04_Property_Economics'!$AZ$5:$AZ$404,MATCH($A216,'04_Property_Economics'!$AY$5:$AY$404,0)),""))</f>
        <v/>
      </c>
    </row>
    <row r="217" ht="15.75" customHeight="1">
      <c r="A217" s="2" t="str">
        <f t="shared" si="1"/>
        <v/>
      </c>
      <c r="B217" s="2" t="str">
        <f t="array" ref="B217">IF($A217="","",IFERROR(INDEX('04_Property_Economics'!$B$5:$B$404,MATCH($A217,'04_Property_Economics'!$AY$5:$AY$404,0)),""))</f>
        <v/>
      </c>
      <c r="C217" s="2" t="str">
        <f t="array" ref="C217">IF($A217="","",IFERROR(INDEX('04_Property_Economics'!$C$5:$C$404,MATCH($A217,'04_Property_Economics'!$AY$5:$AY$404,0)),""))</f>
        <v/>
      </c>
      <c r="D217" s="24" t="str">
        <f t="array" ref="D217">IF($A217="","",IFERROR(INDEX('04_Property_Economics'!$H$5:$H$404,MATCH($A217,'04_Property_Economics'!$AY$5:$AY$404,0)),""))</f>
        <v/>
      </c>
      <c r="E217" s="25" t="str">
        <f t="array" ref="E217">IF($A217="","",IFERROR(INDEX('04_Property_Economics'!$I$5:$I$404,MATCH($A217,'04_Property_Economics'!$AY$5:$AY$404,0)),""))</f>
        <v/>
      </c>
      <c r="F217" s="25" t="str">
        <f t="array" ref="F217">IF($A217="","",IFERROR(INDEX('04_Property_Economics'!$J$5:$J$404,MATCH($A217,'04_Property_Economics'!$AY$5:$AY$404,0)),""))</f>
        <v/>
      </c>
      <c r="G217" s="26" t="str">
        <f t="array" ref="G217">IF($A217="","",IFERROR(INDEX('04_Property_Economics'!$AC$5:$AC$404,MATCH($A217,'04_Property_Economics'!$AY$5:$AY$404,0)),""))</f>
        <v/>
      </c>
      <c r="H217" s="24" t="str">
        <f t="array" ref="H217">IF($A217="","",IFERROR(INDEX('04_Property_Economics'!$AD$5:$AD$404,MATCH($A217,'04_Property_Economics'!$AY$5:$AY$404,0)),""))</f>
        <v/>
      </c>
      <c r="I217" s="24" t="str">
        <f t="array" ref="I217">IF($A217="","",IFERROR(INDEX('04_Property_Economics'!$AH$5:$AH$404,MATCH($A217,'04_Property_Economics'!$AY$5:$AY$404,0)),""))</f>
        <v/>
      </c>
      <c r="J217" s="24" t="str">
        <f t="array" ref="J217">IF($A217="","",IFERROR(INDEX('04_Property_Economics'!$AI$5:$AI$404,MATCH($A217,'04_Property_Economics'!$AY$5:$AY$404,0)),""))</f>
        <v/>
      </c>
      <c r="K217" s="24" t="str">
        <f t="array" ref="K217">IF($A217="","",IFERROR(INDEX('04_Property_Economics'!$AJ$5:$AJ$404,MATCH($A217,'04_Property_Economics'!$AY$5:$AY$404,0)),""))</f>
        <v/>
      </c>
      <c r="L217" s="24" t="str">
        <f t="array" ref="L217">IF($A217="","",IFERROR(INDEX('04_Property_Economics'!$AF$5:$AF$404,MATCH($A217,'04_Property_Economics'!$AY$5:$AY$404,0)),""))</f>
        <v/>
      </c>
      <c r="M217" s="24" t="str">
        <f t="array" ref="M217">IF($A217="","",IFERROR(INDEX('04_Property_Economics'!$U$5:$U$404,MATCH($A217,'04_Property_Economics'!$AY$5:$AY$404,0)),""))</f>
        <v/>
      </c>
      <c r="N217" s="24" t="str">
        <f t="array" ref="N217">IF($A217="","",IFERROR(INDEX('04_Property_Economics'!$W$5:$W$404,MATCH($A217,'04_Property_Economics'!$AY$5:$AY$404,0)),""))</f>
        <v/>
      </c>
      <c r="O217" s="24" t="str">
        <f t="shared" si="2"/>
        <v/>
      </c>
      <c r="P217" s="24" t="str">
        <f t="array" ref="P217">IF($A217="","",IFERROR(INDEX('04_Property_Economics'!$S$5:$S$404,MATCH($A217,'04_Property_Economics'!$AY$5:$AY$404,0)),""))</f>
        <v/>
      </c>
      <c r="Q217" s="24" t="str">
        <f t="array" ref="Q217">IF($A217="","",IFERROR(INDEX('04_Property_Economics'!$AQ$5:$AQ$404,MATCH($A217,'04_Property_Economics'!$AY$5:$AY$404,0)),""))</f>
        <v/>
      </c>
      <c r="R217" s="27" t="str">
        <f t="array" ref="R217">IF($A217="","",IFERROR(INDEX('04_Property_Economics'!$AR$5:$AR$404,MATCH($A217,'04_Property_Economics'!$AY$5:$AY$404,0)),""))</f>
        <v/>
      </c>
      <c r="S217" s="2" t="str">
        <f t="array" ref="S217">IF($A217="","",IFERROR(INDEX('04_Property_Economics'!$AS$5:$AS$404,MATCH($A217,'04_Property_Economics'!$AY$5:$AY$404,0)),""))</f>
        <v/>
      </c>
      <c r="T217" s="2" t="str">
        <f t="array" ref="T217">IF($A217="","",IFERROR(INDEX('04_Property_Economics'!$AZ$5:$AZ$404,MATCH($A217,'04_Property_Economics'!$AY$5:$AY$404,0)),""))</f>
        <v/>
      </c>
    </row>
    <row r="218" ht="15.75" customHeight="1">
      <c r="A218" s="2" t="str">
        <f t="shared" si="1"/>
        <v/>
      </c>
      <c r="B218" s="2" t="str">
        <f t="array" ref="B218">IF($A218="","",IFERROR(INDEX('04_Property_Economics'!$B$5:$B$404,MATCH($A218,'04_Property_Economics'!$AY$5:$AY$404,0)),""))</f>
        <v/>
      </c>
      <c r="C218" s="2" t="str">
        <f t="array" ref="C218">IF($A218="","",IFERROR(INDEX('04_Property_Economics'!$C$5:$C$404,MATCH($A218,'04_Property_Economics'!$AY$5:$AY$404,0)),""))</f>
        <v/>
      </c>
      <c r="D218" s="24" t="str">
        <f t="array" ref="D218">IF($A218="","",IFERROR(INDEX('04_Property_Economics'!$H$5:$H$404,MATCH($A218,'04_Property_Economics'!$AY$5:$AY$404,0)),""))</f>
        <v/>
      </c>
      <c r="E218" s="25" t="str">
        <f t="array" ref="E218">IF($A218="","",IFERROR(INDEX('04_Property_Economics'!$I$5:$I$404,MATCH($A218,'04_Property_Economics'!$AY$5:$AY$404,0)),""))</f>
        <v/>
      </c>
      <c r="F218" s="25" t="str">
        <f t="array" ref="F218">IF($A218="","",IFERROR(INDEX('04_Property_Economics'!$J$5:$J$404,MATCH($A218,'04_Property_Economics'!$AY$5:$AY$404,0)),""))</f>
        <v/>
      </c>
      <c r="G218" s="26" t="str">
        <f t="array" ref="G218">IF($A218="","",IFERROR(INDEX('04_Property_Economics'!$AC$5:$AC$404,MATCH($A218,'04_Property_Economics'!$AY$5:$AY$404,0)),""))</f>
        <v/>
      </c>
      <c r="H218" s="24" t="str">
        <f t="array" ref="H218">IF($A218="","",IFERROR(INDEX('04_Property_Economics'!$AD$5:$AD$404,MATCH($A218,'04_Property_Economics'!$AY$5:$AY$404,0)),""))</f>
        <v/>
      </c>
      <c r="I218" s="24" t="str">
        <f t="array" ref="I218">IF($A218="","",IFERROR(INDEX('04_Property_Economics'!$AH$5:$AH$404,MATCH($A218,'04_Property_Economics'!$AY$5:$AY$404,0)),""))</f>
        <v/>
      </c>
      <c r="J218" s="24" t="str">
        <f t="array" ref="J218">IF($A218="","",IFERROR(INDEX('04_Property_Economics'!$AI$5:$AI$404,MATCH($A218,'04_Property_Economics'!$AY$5:$AY$404,0)),""))</f>
        <v/>
      </c>
      <c r="K218" s="24" t="str">
        <f t="array" ref="K218">IF($A218="","",IFERROR(INDEX('04_Property_Economics'!$AJ$5:$AJ$404,MATCH($A218,'04_Property_Economics'!$AY$5:$AY$404,0)),""))</f>
        <v/>
      </c>
      <c r="L218" s="24" t="str">
        <f t="array" ref="L218">IF($A218="","",IFERROR(INDEX('04_Property_Economics'!$AF$5:$AF$404,MATCH($A218,'04_Property_Economics'!$AY$5:$AY$404,0)),""))</f>
        <v/>
      </c>
      <c r="M218" s="24" t="str">
        <f t="array" ref="M218">IF($A218="","",IFERROR(INDEX('04_Property_Economics'!$U$5:$U$404,MATCH($A218,'04_Property_Economics'!$AY$5:$AY$404,0)),""))</f>
        <v/>
      </c>
      <c r="N218" s="24" t="str">
        <f t="array" ref="N218">IF($A218="","",IFERROR(INDEX('04_Property_Economics'!$W$5:$W$404,MATCH($A218,'04_Property_Economics'!$AY$5:$AY$404,0)),""))</f>
        <v/>
      </c>
      <c r="O218" s="24" t="str">
        <f t="shared" si="2"/>
        <v/>
      </c>
      <c r="P218" s="24" t="str">
        <f t="array" ref="P218">IF($A218="","",IFERROR(INDEX('04_Property_Economics'!$S$5:$S$404,MATCH($A218,'04_Property_Economics'!$AY$5:$AY$404,0)),""))</f>
        <v/>
      </c>
      <c r="Q218" s="24" t="str">
        <f t="array" ref="Q218">IF($A218="","",IFERROR(INDEX('04_Property_Economics'!$AQ$5:$AQ$404,MATCH($A218,'04_Property_Economics'!$AY$5:$AY$404,0)),""))</f>
        <v/>
      </c>
      <c r="R218" s="27" t="str">
        <f t="array" ref="R218">IF($A218="","",IFERROR(INDEX('04_Property_Economics'!$AR$5:$AR$404,MATCH($A218,'04_Property_Economics'!$AY$5:$AY$404,0)),""))</f>
        <v/>
      </c>
      <c r="S218" s="2" t="str">
        <f t="array" ref="S218">IF($A218="","",IFERROR(INDEX('04_Property_Economics'!$AS$5:$AS$404,MATCH($A218,'04_Property_Economics'!$AY$5:$AY$404,0)),""))</f>
        <v/>
      </c>
      <c r="T218" s="2" t="str">
        <f t="array" ref="T218">IF($A218="","",IFERROR(INDEX('04_Property_Economics'!$AZ$5:$AZ$404,MATCH($A218,'04_Property_Economics'!$AY$5:$AY$404,0)),""))</f>
        <v/>
      </c>
    </row>
    <row r="219" ht="15.75" customHeight="1">
      <c r="A219" s="2" t="str">
        <f t="shared" si="1"/>
        <v/>
      </c>
      <c r="B219" s="2" t="str">
        <f t="array" ref="B219">IF($A219="","",IFERROR(INDEX('04_Property_Economics'!$B$5:$B$404,MATCH($A219,'04_Property_Economics'!$AY$5:$AY$404,0)),""))</f>
        <v/>
      </c>
      <c r="C219" s="2" t="str">
        <f t="array" ref="C219">IF($A219="","",IFERROR(INDEX('04_Property_Economics'!$C$5:$C$404,MATCH($A219,'04_Property_Economics'!$AY$5:$AY$404,0)),""))</f>
        <v/>
      </c>
      <c r="D219" s="24" t="str">
        <f t="array" ref="D219">IF($A219="","",IFERROR(INDEX('04_Property_Economics'!$H$5:$H$404,MATCH($A219,'04_Property_Economics'!$AY$5:$AY$404,0)),""))</f>
        <v/>
      </c>
      <c r="E219" s="25" t="str">
        <f t="array" ref="E219">IF($A219="","",IFERROR(INDEX('04_Property_Economics'!$I$5:$I$404,MATCH($A219,'04_Property_Economics'!$AY$5:$AY$404,0)),""))</f>
        <v/>
      </c>
      <c r="F219" s="25" t="str">
        <f t="array" ref="F219">IF($A219="","",IFERROR(INDEX('04_Property_Economics'!$J$5:$J$404,MATCH($A219,'04_Property_Economics'!$AY$5:$AY$404,0)),""))</f>
        <v/>
      </c>
      <c r="G219" s="26" t="str">
        <f t="array" ref="G219">IF($A219="","",IFERROR(INDEX('04_Property_Economics'!$AC$5:$AC$404,MATCH($A219,'04_Property_Economics'!$AY$5:$AY$404,0)),""))</f>
        <v/>
      </c>
      <c r="H219" s="24" t="str">
        <f t="array" ref="H219">IF($A219="","",IFERROR(INDEX('04_Property_Economics'!$AD$5:$AD$404,MATCH($A219,'04_Property_Economics'!$AY$5:$AY$404,0)),""))</f>
        <v/>
      </c>
      <c r="I219" s="24" t="str">
        <f t="array" ref="I219">IF($A219="","",IFERROR(INDEX('04_Property_Economics'!$AH$5:$AH$404,MATCH($A219,'04_Property_Economics'!$AY$5:$AY$404,0)),""))</f>
        <v/>
      </c>
      <c r="J219" s="24" t="str">
        <f t="array" ref="J219">IF($A219="","",IFERROR(INDEX('04_Property_Economics'!$AI$5:$AI$404,MATCH($A219,'04_Property_Economics'!$AY$5:$AY$404,0)),""))</f>
        <v/>
      </c>
      <c r="K219" s="24" t="str">
        <f t="array" ref="K219">IF($A219="","",IFERROR(INDEX('04_Property_Economics'!$AJ$5:$AJ$404,MATCH($A219,'04_Property_Economics'!$AY$5:$AY$404,0)),""))</f>
        <v/>
      </c>
      <c r="L219" s="24" t="str">
        <f t="array" ref="L219">IF($A219="","",IFERROR(INDEX('04_Property_Economics'!$AF$5:$AF$404,MATCH($A219,'04_Property_Economics'!$AY$5:$AY$404,0)),""))</f>
        <v/>
      </c>
      <c r="M219" s="24" t="str">
        <f t="array" ref="M219">IF($A219="","",IFERROR(INDEX('04_Property_Economics'!$U$5:$U$404,MATCH($A219,'04_Property_Economics'!$AY$5:$AY$404,0)),""))</f>
        <v/>
      </c>
      <c r="N219" s="24" t="str">
        <f t="array" ref="N219">IF($A219="","",IFERROR(INDEX('04_Property_Economics'!$W$5:$W$404,MATCH($A219,'04_Property_Economics'!$AY$5:$AY$404,0)),""))</f>
        <v/>
      </c>
      <c r="O219" s="24" t="str">
        <f t="shared" si="2"/>
        <v/>
      </c>
      <c r="P219" s="24" t="str">
        <f t="array" ref="P219">IF($A219="","",IFERROR(INDEX('04_Property_Economics'!$S$5:$S$404,MATCH($A219,'04_Property_Economics'!$AY$5:$AY$404,0)),""))</f>
        <v/>
      </c>
      <c r="Q219" s="24" t="str">
        <f t="array" ref="Q219">IF($A219="","",IFERROR(INDEX('04_Property_Economics'!$AQ$5:$AQ$404,MATCH($A219,'04_Property_Economics'!$AY$5:$AY$404,0)),""))</f>
        <v/>
      </c>
      <c r="R219" s="27" t="str">
        <f t="array" ref="R219">IF($A219="","",IFERROR(INDEX('04_Property_Economics'!$AR$5:$AR$404,MATCH($A219,'04_Property_Economics'!$AY$5:$AY$404,0)),""))</f>
        <v/>
      </c>
      <c r="S219" s="2" t="str">
        <f t="array" ref="S219">IF($A219="","",IFERROR(INDEX('04_Property_Economics'!$AS$5:$AS$404,MATCH($A219,'04_Property_Economics'!$AY$5:$AY$404,0)),""))</f>
        <v/>
      </c>
      <c r="T219" s="2" t="str">
        <f t="array" ref="T219">IF($A219="","",IFERROR(INDEX('04_Property_Economics'!$AZ$5:$AZ$404,MATCH($A219,'04_Property_Economics'!$AY$5:$AY$404,0)),""))</f>
        <v/>
      </c>
    </row>
    <row r="220" ht="15.75" customHeight="1">
      <c r="A220" s="2" t="str">
        <f t="shared" si="1"/>
        <v/>
      </c>
      <c r="B220" s="2" t="str">
        <f t="array" ref="B220">IF($A220="","",IFERROR(INDEX('04_Property_Economics'!$B$5:$B$404,MATCH($A220,'04_Property_Economics'!$AY$5:$AY$404,0)),""))</f>
        <v/>
      </c>
      <c r="C220" s="2" t="str">
        <f t="array" ref="C220">IF($A220="","",IFERROR(INDEX('04_Property_Economics'!$C$5:$C$404,MATCH($A220,'04_Property_Economics'!$AY$5:$AY$404,0)),""))</f>
        <v/>
      </c>
      <c r="D220" s="24" t="str">
        <f t="array" ref="D220">IF($A220="","",IFERROR(INDEX('04_Property_Economics'!$H$5:$H$404,MATCH($A220,'04_Property_Economics'!$AY$5:$AY$404,0)),""))</f>
        <v/>
      </c>
      <c r="E220" s="25" t="str">
        <f t="array" ref="E220">IF($A220="","",IFERROR(INDEX('04_Property_Economics'!$I$5:$I$404,MATCH($A220,'04_Property_Economics'!$AY$5:$AY$404,0)),""))</f>
        <v/>
      </c>
      <c r="F220" s="25" t="str">
        <f t="array" ref="F220">IF($A220="","",IFERROR(INDEX('04_Property_Economics'!$J$5:$J$404,MATCH($A220,'04_Property_Economics'!$AY$5:$AY$404,0)),""))</f>
        <v/>
      </c>
      <c r="G220" s="26" t="str">
        <f t="array" ref="G220">IF($A220="","",IFERROR(INDEX('04_Property_Economics'!$AC$5:$AC$404,MATCH($A220,'04_Property_Economics'!$AY$5:$AY$404,0)),""))</f>
        <v/>
      </c>
      <c r="H220" s="24" t="str">
        <f t="array" ref="H220">IF($A220="","",IFERROR(INDEX('04_Property_Economics'!$AD$5:$AD$404,MATCH($A220,'04_Property_Economics'!$AY$5:$AY$404,0)),""))</f>
        <v/>
      </c>
      <c r="I220" s="24" t="str">
        <f t="array" ref="I220">IF($A220="","",IFERROR(INDEX('04_Property_Economics'!$AH$5:$AH$404,MATCH($A220,'04_Property_Economics'!$AY$5:$AY$404,0)),""))</f>
        <v/>
      </c>
      <c r="J220" s="24" t="str">
        <f t="array" ref="J220">IF($A220="","",IFERROR(INDEX('04_Property_Economics'!$AI$5:$AI$404,MATCH($A220,'04_Property_Economics'!$AY$5:$AY$404,0)),""))</f>
        <v/>
      </c>
      <c r="K220" s="24" t="str">
        <f t="array" ref="K220">IF($A220="","",IFERROR(INDEX('04_Property_Economics'!$AJ$5:$AJ$404,MATCH($A220,'04_Property_Economics'!$AY$5:$AY$404,0)),""))</f>
        <v/>
      </c>
      <c r="L220" s="24" t="str">
        <f t="array" ref="L220">IF($A220="","",IFERROR(INDEX('04_Property_Economics'!$AF$5:$AF$404,MATCH($A220,'04_Property_Economics'!$AY$5:$AY$404,0)),""))</f>
        <v/>
      </c>
      <c r="M220" s="24" t="str">
        <f t="array" ref="M220">IF($A220="","",IFERROR(INDEX('04_Property_Economics'!$U$5:$U$404,MATCH($A220,'04_Property_Economics'!$AY$5:$AY$404,0)),""))</f>
        <v/>
      </c>
      <c r="N220" s="24" t="str">
        <f t="array" ref="N220">IF($A220="","",IFERROR(INDEX('04_Property_Economics'!$W$5:$W$404,MATCH($A220,'04_Property_Economics'!$AY$5:$AY$404,0)),""))</f>
        <v/>
      </c>
      <c r="O220" s="24" t="str">
        <f t="shared" si="2"/>
        <v/>
      </c>
      <c r="P220" s="24" t="str">
        <f t="array" ref="P220">IF($A220="","",IFERROR(INDEX('04_Property_Economics'!$S$5:$S$404,MATCH($A220,'04_Property_Economics'!$AY$5:$AY$404,0)),""))</f>
        <v/>
      </c>
      <c r="Q220" s="24" t="str">
        <f t="array" ref="Q220">IF($A220="","",IFERROR(INDEX('04_Property_Economics'!$AQ$5:$AQ$404,MATCH($A220,'04_Property_Economics'!$AY$5:$AY$404,0)),""))</f>
        <v/>
      </c>
      <c r="R220" s="27" t="str">
        <f t="array" ref="R220">IF($A220="","",IFERROR(INDEX('04_Property_Economics'!$AR$5:$AR$404,MATCH($A220,'04_Property_Economics'!$AY$5:$AY$404,0)),""))</f>
        <v/>
      </c>
      <c r="S220" s="2" t="str">
        <f t="array" ref="S220">IF($A220="","",IFERROR(INDEX('04_Property_Economics'!$AS$5:$AS$404,MATCH($A220,'04_Property_Economics'!$AY$5:$AY$404,0)),""))</f>
        <v/>
      </c>
      <c r="T220" s="2" t="str">
        <f t="array" ref="T220">IF($A220="","",IFERROR(INDEX('04_Property_Economics'!$AZ$5:$AZ$404,MATCH($A220,'04_Property_Economics'!$AY$5:$AY$404,0)),""))</f>
        <v/>
      </c>
    </row>
    <row r="221" ht="15.75" customHeight="1">
      <c r="A221" s="2" t="str">
        <f t="shared" si="1"/>
        <v/>
      </c>
      <c r="B221" s="2" t="str">
        <f t="array" ref="B221">IF($A221="","",IFERROR(INDEX('04_Property_Economics'!$B$5:$B$404,MATCH($A221,'04_Property_Economics'!$AY$5:$AY$404,0)),""))</f>
        <v/>
      </c>
      <c r="C221" s="2" t="str">
        <f t="array" ref="C221">IF($A221="","",IFERROR(INDEX('04_Property_Economics'!$C$5:$C$404,MATCH($A221,'04_Property_Economics'!$AY$5:$AY$404,0)),""))</f>
        <v/>
      </c>
      <c r="D221" s="24" t="str">
        <f t="array" ref="D221">IF($A221="","",IFERROR(INDEX('04_Property_Economics'!$H$5:$H$404,MATCH($A221,'04_Property_Economics'!$AY$5:$AY$404,0)),""))</f>
        <v/>
      </c>
      <c r="E221" s="25" t="str">
        <f t="array" ref="E221">IF($A221="","",IFERROR(INDEX('04_Property_Economics'!$I$5:$I$404,MATCH($A221,'04_Property_Economics'!$AY$5:$AY$404,0)),""))</f>
        <v/>
      </c>
      <c r="F221" s="25" t="str">
        <f t="array" ref="F221">IF($A221="","",IFERROR(INDEX('04_Property_Economics'!$J$5:$J$404,MATCH($A221,'04_Property_Economics'!$AY$5:$AY$404,0)),""))</f>
        <v/>
      </c>
      <c r="G221" s="26" t="str">
        <f t="array" ref="G221">IF($A221="","",IFERROR(INDEX('04_Property_Economics'!$AC$5:$AC$404,MATCH($A221,'04_Property_Economics'!$AY$5:$AY$404,0)),""))</f>
        <v/>
      </c>
      <c r="H221" s="24" t="str">
        <f t="array" ref="H221">IF($A221="","",IFERROR(INDEX('04_Property_Economics'!$AD$5:$AD$404,MATCH($A221,'04_Property_Economics'!$AY$5:$AY$404,0)),""))</f>
        <v/>
      </c>
      <c r="I221" s="24" t="str">
        <f t="array" ref="I221">IF($A221="","",IFERROR(INDEX('04_Property_Economics'!$AH$5:$AH$404,MATCH($A221,'04_Property_Economics'!$AY$5:$AY$404,0)),""))</f>
        <v/>
      </c>
      <c r="J221" s="24" t="str">
        <f t="array" ref="J221">IF($A221="","",IFERROR(INDEX('04_Property_Economics'!$AI$5:$AI$404,MATCH($A221,'04_Property_Economics'!$AY$5:$AY$404,0)),""))</f>
        <v/>
      </c>
      <c r="K221" s="24" t="str">
        <f t="array" ref="K221">IF($A221="","",IFERROR(INDEX('04_Property_Economics'!$AJ$5:$AJ$404,MATCH($A221,'04_Property_Economics'!$AY$5:$AY$404,0)),""))</f>
        <v/>
      </c>
      <c r="L221" s="24" t="str">
        <f t="array" ref="L221">IF($A221="","",IFERROR(INDEX('04_Property_Economics'!$AF$5:$AF$404,MATCH($A221,'04_Property_Economics'!$AY$5:$AY$404,0)),""))</f>
        <v/>
      </c>
      <c r="M221" s="24" t="str">
        <f t="array" ref="M221">IF($A221="","",IFERROR(INDEX('04_Property_Economics'!$U$5:$U$404,MATCH($A221,'04_Property_Economics'!$AY$5:$AY$404,0)),""))</f>
        <v/>
      </c>
      <c r="N221" s="24" t="str">
        <f t="array" ref="N221">IF($A221="","",IFERROR(INDEX('04_Property_Economics'!$W$5:$W$404,MATCH($A221,'04_Property_Economics'!$AY$5:$AY$404,0)),""))</f>
        <v/>
      </c>
      <c r="O221" s="24" t="str">
        <f t="shared" si="2"/>
        <v/>
      </c>
      <c r="P221" s="24" t="str">
        <f t="array" ref="P221">IF($A221="","",IFERROR(INDEX('04_Property_Economics'!$S$5:$S$404,MATCH($A221,'04_Property_Economics'!$AY$5:$AY$404,0)),""))</f>
        <v/>
      </c>
      <c r="Q221" s="24" t="str">
        <f t="array" ref="Q221">IF($A221="","",IFERROR(INDEX('04_Property_Economics'!$AQ$5:$AQ$404,MATCH($A221,'04_Property_Economics'!$AY$5:$AY$404,0)),""))</f>
        <v/>
      </c>
      <c r="R221" s="27" t="str">
        <f t="array" ref="R221">IF($A221="","",IFERROR(INDEX('04_Property_Economics'!$AR$5:$AR$404,MATCH($A221,'04_Property_Economics'!$AY$5:$AY$404,0)),""))</f>
        <v/>
      </c>
      <c r="S221" s="2" t="str">
        <f t="array" ref="S221">IF($A221="","",IFERROR(INDEX('04_Property_Economics'!$AS$5:$AS$404,MATCH($A221,'04_Property_Economics'!$AY$5:$AY$404,0)),""))</f>
        <v/>
      </c>
      <c r="T221" s="2" t="str">
        <f t="array" ref="T221">IF($A221="","",IFERROR(INDEX('04_Property_Economics'!$AZ$5:$AZ$404,MATCH($A221,'04_Property_Economics'!$AY$5:$AY$404,0)),""))</f>
        <v/>
      </c>
    </row>
    <row r="222" ht="15.75" customHeight="1">
      <c r="A222" s="2" t="str">
        <f t="shared" si="1"/>
        <v/>
      </c>
      <c r="B222" s="2" t="str">
        <f t="array" ref="B222">IF($A222="","",IFERROR(INDEX('04_Property_Economics'!$B$5:$B$404,MATCH($A222,'04_Property_Economics'!$AY$5:$AY$404,0)),""))</f>
        <v/>
      </c>
      <c r="C222" s="2" t="str">
        <f t="array" ref="C222">IF($A222="","",IFERROR(INDEX('04_Property_Economics'!$C$5:$C$404,MATCH($A222,'04_Property_Economics'!$AY$5:$AY$404,0)),""))</f>
        <v/>
      </c>
      <c r="D222" s="24" t="str">
        <f t="array" ref="D222">IF($A222="","",IFERROR(INDEX('04_Property_Economics'!$H$5:$H$404,MATCH($A222,'04_Property_Economics'!$AY$5:$AY$404,0)),""))</f>
        <v/>
      </c>
      <c r="E222" s="25" t="str">
        <f t="array" ref="E222">IF($A222="","",IFERROR(INDEX('04_Property_Economics'!$I$5:$I$404,MATCH($A222,'04_Property_Economics'!$AY$5:$AY$404,0)),""))</f>
        <v/>
      </c>
      <c r="F222" s="25" t="str">
        <f t="array" ref="F222">IF($A222="","",IFERROR(INDEX('04_Property_Economics'!$J$5:$J$404,MATCH($A222,'04_Property_Economics'!$AY$5:$AY$404,0)),""))</f>
        <v/>
      </c>
      <c r="G222" s="26" t="str">
        <f t="array" ref="G222">IF($A222="","",IFERROR(INDEX('04_Property_Economics'!$AC$5:$AC$404,MATCH($A222,'04_Property_Economics'!$AY$5:$AY$404,0)),""))</f>
        <v/>
      </c>
      <c r="H222" s="24" t="str">
        <f t="array" ref="H222">IF($A222="","",IFERROR(INDEX('04_Property_Economics'!$AD$5:$AD$404,MATCH($A222,'04_Property_Economics'!$AY$5:$AY$404,0)),""))</f>
        <v/>
      </c>
      <c r="I222" s="24" t="str">
        <f t="array" ref="I222">IF($A222="","",IFERROR(INDEX('04_Property_Economics'!$AH$5:$AH$404,MATCH($A222,'04_Property_Economics'!$AY$5:$AY$404,0)),""))</f>
        <v/>
      </c>
      <c r="J222" s="24" t="str">
        <f t="array" ref="J222">IF($A222="","",IFERROR(INDEX('04_Property_Economics'!$AI$5:$AI$404,MATCH($A222,'04_Property_Economics'!$AY$5:$AY$404,0)),""))</f>
        <v/>
      </c>
      <c r="K222" s="24" t="str">
        <f t="array" ref="K222">IF($A222="","",IFERROR(INDEX('04_Property_Economics'!$AJ$5:$AJ$404,MATCH($A222,'04_Property_Economics'!$AY$5:$AY$404,0)),""))</f>
        <v/>
      </c>
      <c r="L222" s="24" t="str">
        <f t="array" ref="L222">IF($A222="","",IFERROR(INDEX('04_Property_Economics'!$AF$5:$AF$404,MATCH($A222,'04_Property_Economics'!$AY$5:$AY$404,0)),""))</f>
        <v/>
      </c>
      <c r="M222" s="24" t="str">
        <f t="array" ref="M222">IF($A222="","",IFERROR(INDEX('04_Property_Economics'!$U$5:$U$404,MATCH($A222,'04_Property_Economics'!$AY$5:$AY$404,0)),""))</f>
        <v/>
      </c>
      <c r="N222" s="24" t="str">
        <f t="array" ref="N222">IF($A222="","",IFERROR(INDEX('04_Property_Economics'!$W$5:$W$404,MATCH($A222,'04_Property_Economics'!$AY$5:$AY$404,0)),""))</f>
        <v/>
      </c>
      <c r="O222" s="24" t="str">
        <f t="shared" si="2"/>
        <v/>
      </c>
      <c r="P222" s="24" t="str">
        <f t="array" ref="P222">IF($A222="","",IFERROR(INDEX('04_Property_Economics'!$S$5:$S$404,MATCH($A222,'04_Property_Economics'!$AY$5:$AY$404,0)),""))</f>
        <v/>
      </c>
      <c r="Q222" s="24" t="str">
        <f t="array" ref="Q222">IF($A222="","",IFERROR(INDEX('04_Property_Economics'!$AQ$5:$AQ$404,MATCH($A222,'04_Property_Economics'!$AY$5:$AY$404,0)),""))</f>
        <v/>
      </c>
      <c r="R222" s="27" t="str">
        <f t="array" ref="R222">IF($A222="","",IFERROR(INDEX('04_Property_Economics'!$AR$5:$AR$404,MATCH($A222,'04_Property_Economics'!$AY$5:$AY$404,0)),""))</f>
        <v/>
      </c>
      <c r="S222" s="2" t="str">
        <f t="array" ref="S222">IF($A222="","",IFERROR(INDEX('04_Property_Economics'!$AS$5:$AS$404,MATCH($A222,'04_Property_Economics'!$AY$5:$AY$404,0)),""))</f>
        <v/>
      </c>
      <c r="T222" s="2" t="str">
        <f t="array" ref="T222">IF($A222="","",IFERROR(INDEX('04_Property_Economics'!$AZ$5:$AZ$404,MATCH($A222,'04_Property_Economics'!$AY$5:$AY$404,0)),""))</f>
        <v/>
      </c>
    </row>
    <row r="223" ht="15.75" customHeight="1">
      <c r="A223" s="2" t="str">
        <f t="shared" si="1"/>
        <v/>
      </c>
      <c r="B223" s="2" t="str">
        <f t="array" ref="B223">IF($A223="","",IFERROR(INDEX('04_Property_Economics'!$B$5:$B$404,MATCH($A223,'04_Property_Economics'!$AY$5:$AY$404,0)),""))</f>
        <v/>
      </c>
      <c r="C223" s="2" t="str">
        <f t="array" ref="C223">IF($A223="","",IFERROR(INDEX('04_Property_Economics'!$C$5:$C$404,MATCH($A223,'04_Property_Economics'!$AY$5:$AY$404,0)),""))</f>
        <v/>
      </c>
      <c r="D223" s="24" t="str">
        <f t="array" ref="D223">IF($A223="","",IFERROR(INDEX('04_Property_Economics'!$H$5:$H$404,MATCH($A223,'04_Property_Economics'!$AY$5:$AY$404,0)),""))</f>
        <v/>
      </c>
      <c r="E223" s="25" t="str">
        <f t="array" ref="E223">IF($A223="","",IFERROR(INDEX('04_Property_Economics'!$I$5:$I$404,MATCH($A223,'04_Property_Economics'!$AY$5:$AY$404,0)),""))</f>
        <v/>
      </c>
      <c r="F223" s="25" t="str">
        <f t="array" ref="F223">IF($A223="","",IFERROR(INDEX('04_Property_Economics'!$J$5:$J$404,MATCH($A223,'04_Property_Economics'!$AY$5:$AY$404,0)),""))</f>
        <v/>
      </c>
      <c r="G223" s="26" t="str">
        <f t="array" ref="G223">IF($A223="","",IFERROR(INDEX('04_Property_Economics'!$AC$5:$AC$404,MATCH($A223,'04_Property_Economics'!$AY$5:$AY$404,0)),""))</f>
        <v/>
      </c>
      <c r="H223" s="24" t="str">
        <f t="array" ref="H223">IF($A223="","",IFERROR(INDEX('04_Property_Economics'!$AD$5:$AD$404,MATCH($A223,'04_Property_Economics'!$AY$5:$AY$404,0)),""))</f>
        <v/>
      </c>
      <c r="I223" s="24" t="str">
        <f t="array" ref="I223">IF($A223="","",IFERROR(INDEX('04_Property_Economics'!$AH$5:$AH$404,MATCH($A223,'04_Property_Economics'!$AY$5:$AY$404,0)),""))</f>
        <v/>
      </c>
      <c r="J223" s="24" t="str">
        <f t="array" ref="J223">IF($A223="","",IFERROR(INDEX('04_Property_Economics'!$AI$5:$AI$404,MATCH($A223,'04_Property_Economics'!$AY$5:$AY$404,0)),""))</f>
        <v/>
      </c>
      <c r="K223" s="24" t="str">
        <f t="array" ref="K223">IF($A223="","",IFERROR(INDEX('04_Property_Economics'!$AJ$5:$AJ$404,MATCH($A223,'04_Property_Economics'!$AY$5:$AY$404,0)),""))</f>
        <v/>
      </c>
      <c r="L223" s="24" t="str">
        <f t="array" ref="L223">IF($A223="","",IFERROR(INDEX('04_Property_Economics'!$AF$5:$AF$404,MATCH($A223,'04_Property_Economics'!$AY$5:$AY$404,0)),""))</f>
        <v/>
      </c>
      <c r="M223" s="24" t="str">
        <f t="array" ref="M223">IF($A223="","",IFERROR(INDEX('04_Property_Economics'!$U$5:$U$404,MATCH($A223,'04_Property_Economics'!$AY$5:$AY$404,0)),""))</f>
        <v/>
      </c>
      <c r="N223" s="24" t="str">
        <f t="array" ref="N223">IF($A223="","",IFERROR(INDEX('04_Property_Economics'!$W$5:$W$404,MATCH($A223,'04_Property_Economics'!$AY$5:$AY$404,0)),""))</f>
        <v/>
      </c>
      <c r="O223" s="24" t="str">
        <f t="shared" si="2"/>
        <v/>
      </c>
      <c r="P223" s="24" t="str">
        <f t="array" ref="P223">IF($A223="","",IFERROR(INDEX('04_Property_Economics'!$S$5:$S$404,MATCH($A223,'04_Property_Economics'!$AY$5:$AY$404,0)),""))</f>
        <v/>
      </c>
      <c r="Q223" s="24" t="str">
        <f t="array" ref="Q223">IF($A223="","",IFERROR(INDEX('04_Property_Economics'!$AQ$5:$AQ$404,MATCH($A223,'04_Property_Economics'!$AY$5:$AY$404,0)),""))</f>
        <v/>
      </c>
      <c r="R223" s="27" t="str">
        <f t="array" ref="R223">IF($A223="","",IFERROR(INDEX('04_Property_Economics'!$AR$5:$AR$404,MATCH($A223,'04_Property_Economics'!$AY$5:$AY$404,0)),""))</f>
        <v/>
      </c>
      <c r="S223" s="2" t="str">
        <f t="array" ref="S223">IF($A223="","",IFERROR(INDEX('04_Property_Economics'!$AS$5:$AS$404,MATCH($A223,'04_Property_Economics'!$AY$5:$AY$404,0)),""))</f>
        <v/>
      </c>
      <c r="T223" s="2" t="str">
        <f t="array" ref="T223">IF($A223="","",IFERROR(INDEX('04_Property_Economics'!$AZ$5:$AZ$404,MATCH($A223,'04_Property_Economics'!$AY$5:$AY$404,0)),""))</f>
        <v/>
      </c>
    </row>
    <row r="224" ht="15.75" customHeight="1">
      <c r="A224" s="2" t="str">
        <f t="shared" si="1"/>
        <v/>
      </c>
      <c r="B224" s="2" t="str">
        <f t="array" ref="B224">IF($A224="","",IFERROR(INDEX('04_Property_Economics'!$B$5:$B$404,MATCH($A224,'04_Property_Economics'!$AY$5:$AY$404,0)),""))</f>
        <v/>
      </c>
      <c r="C224" s="2" t="str">
        <f t="array" ref="C224">IF($A224="","",IFERROR(INDEX('04_Property_Economics'!$C$5:$C$404,MATCH($A224,'04_Property_Economics'!$AY$5:$AY$404,0)),""))</f>
        <v/>
      </c>
      <c r="D224" s="24" t="str">
        <f t="array" ref="D224">IF($A224="","",IFERROR(INDEX('04_Property_Economics'!$H$5:$H$404,MATCH($A224,'04_Property_Economics'!$AY$5:$AY$404,0)),""))</f>
        <v/>
      </c>
      <c r="E224" s="25" t="str">
        <f t="array" ref="E224">IF($A224="","",IFERROR(INDEX('04_Property_Economics'!$I$5:$I$404,MATCH($A224,'04_Property_Economics'!$AY$5:$AY$404,0)),""))</f>
        <v/>
      </c>
      <c r="F224" s="25" t="str">
        <f t="array" ref="F224">IF($A224="","",IFERROR(INDEX('04_Property_Economics'!$J$5:$J$404,MATCH($A224,'04_Property_Economics'!$AY$5:$AY$404,0)),""))</f>
        <v/>
      </c>
      <c r="G224" s="26" t="str">
        <f t="array" ref="G224">IF($A224="","",IFERROR(INDEX('04_Property_Economics'!$AC$5:$AC$404,MATCH($A224,'04_Property_Economics'!$AY$5:$AY$404,0)),""))</f>
        <v/>
      </c>
      <c r="H224" s="24" t="str">
        <f t="array" ref="H224">IF($A224="","",IFERROR(INDEX('04_Property_Economics'!$AD$5:$AD$404,MATCH($A224,'04_Property_Economics'!$AY$5:$AY$404,0)),""))</f>
        <v/>
      </c>
      <c r="I224" s="24" t="str">
        <f t="array" ref="I224">IF($A224="","",IFERROR(INDEX('04_Property_Economics'!$AH$5:$AH$404,MATCH($A224,'04_Property_Economics'!$AY$5:$AY$404,0)),""))</f>
        <v/>
      </c>
      <c r="J224" s="24" t="str">
        <f t="array" ref="J224">IF($A224="","",IFERROR(INDEX('04_Property_Economics'!$AI$5:$AI$404,MATCH($A224,'04_Property_Economics'!$AY$5:$AY$404,0)),""))</f>
        <v/>
      </c>
      <c r="K224" s="24" t="str">
        <f t="array" ref="K224">IF($A224="","",IFERROR(INDEX('04_Property_Economics'!$AJ$5:$AJ$404,MATCH($A224,'04_Property_Economics'!$AY$5:$AY$404,0)),""))</f>
        <v/>
      </c>
      <c r="L224" s="24" t="str">
        <f t="array" ref="L224">IF($A224="","",IFERROR(INDEX('04_Property_Economics'!$AF$5:$AF$404,MATCH($A224,'04_Property_Economics'!$AY$5:$AY$404,0)),""))</f>
        <v/>
      </c>
      <c r="M224" s="24" t="str">
        <f t="array" ref="M224">IF($A224="","",IFERROR(INDEX('04_Property_Economics'!$U$5:$U$404,MATCH($A224,'04_Property_Economics'!$AY$5:$AY$404,0)),""))</f>
        <v/>
      </c>
      <c r="N224" s="24" t="str">
        <f t="array" ref="N224">IF($A224="","",IFERROR(INDEX('04_Property_Economics'!$W$5:$W$404,MATCH($A224,'04_Property_Economics'!$AY$5:$AY$404,0)),""))</f>
        <v/>
      </c>
      <c r="O224" s="24" t="str">
        <f t="shared" si="2"/>
        <v/>
      </c>
      <c r="P224" s="24" t="str">
        <f t="array" ref="P224">IF($A224="","",IFERROR(INDEX('04_Property_Economics'!$S$5:$S$404,MATCH($A224,'04_Property_Economics'!$AY$5:$AY$404,0)),""))</f>
        <v/>
      </c>
      <c r="Q224" s="24" t="str">
        <f t="array" ref="Q224">IF($A224="","",IFERROR(INDEX('04_Property_Economics'!$AQ$5:$AQ$404,MATCH($A224,'04_Property_Economics'!$AY$5:$AY$404,0)),""))</f>
        <v/>
      </c>
      <c r="R224" s="27" t="str">
        <f t="array" ref="R224">IF($A224="","",IFERROR(INDEX('04_Property_Economics'!$AR$5:$AR$404,MATCH($A224,'04_Property_Economics'!$AY$5:$AY$404,0)),""))</f>
        <v/>
      </c>
      <c r="S224" s="2" t="str">
        <f t="array" ref="S224">IF($A224="","",IFERROR(INDEX('04_Property_Economics'!$AS$5:$AS$404,MATCH($A224,'04_Property_Economics'!$AY$5:$AY$404,0)),""))</f>
        <v/>
      </c>
      <c r="T224" s="2" t="str">
        <f t="array" ref="T224">IF($A224="","",IFERROR(INDEX('04_Property_Economics'!$AZ$5:$AZ$404,MATCH($A224,'04_Property_Economics'!$AY$5:$AY$404,0)),""))</f>
        <v/>
      </c>
    </row>
    <row r="225" ht="15.75" customHeight="1">
      <c r="A225" s="2" t="str">
        <f t="shared" si="1"/>
        <v/>
      </c>
      <c r="B225" s="2" t="str">
        <f t="array" ref="B225">IF($A225="","",IFERROR(INDEX('04_Property_Economics'!$B$5:$B$404,MATCH($A225,'04_Property_Economics'!$AY$5:$AY$404,0)),""))</f>
        <v/>
      </c>
      <c r="C225" s="2" t="str">
        <f t="array" ref="C225">IF($A225="","",IFERROR(INDEX('04_Property_Economics'!$C$5:$C$404,MATCH($A225,'04_Property_Economics'!$AY$5:$AY$404,0)),""))</f>
        <v/>
      </c>
      <c r="D225" s="24" t="str">
        <f t="array" ref="D225">IF($A225="","",IFERROR(INDEX('04_Property_Economics'!$H$5:$H$404,MATCH($A225,'04_Property_Economics'!$AY$5:$AY$404,0)),""))</f>
        <v/>
      </c>
      <c r="E225" s="25" t="str">
        <f t="array" ref="E225">IF($A225="","",IFERROR(INDEX('04_Property_Economics'!$I$5:$I$404,MATCH($A225,'04_Property_Economics'!$AY$5:$AY$404,0)),""))</f>
        <v/>
      </c>
      <c r="F225" s="25" t="str">
        <f t="array" ref="F225">IF($A225="","",IFERROR(INDEX('04_Property_Economics'!$J$5:$J$404,MATCH($A225,'04_Property_Economics'!$AY$5:$AY$404,0)),""))</f>
        <v/>
      </c>
      <c r="G225" s="26" t="str">
        <f t="array" ref="G225">IF($A225="","",IFERROR(INDEX('04_Property_Economics'!$AC$5:$AC$404,MATCH($A225,'04_Property_Economics'!$AY$5:$AY$404,0)),""))</f>
        <v/>
      </c>
      <c r="H225" s="24" t="str">
        <f t="array" ref="H225">IF($A225="","",IFERROR(INDEX('04_Property_Economics'!$AD$5:$AD$404,MATCH($A225,'04_Property_Economics'!$AY$5:$AY$404,0)),""))</f>
        <v/>
      </c>
      <c r="I225" s="24" t="str">
        <f t="array" ref="I225">IF($A225="","",IFERROR(INDEX('04_Property_Economics'!$AH$5:$AH$404,MATCH($A225,'04_Property_Economics'!$AY$5:$AY$404,0)),""))</f>
        <v/>
      </c>
      <c r="J225" s="24" t="str">
        <f t="array" ref="J225">IF($A225="","",IFERROR(INDEX('04_Property_Economics'!$AI$5:$AI$404,MATCH($A225,'04_Property_Economics'!$AY$5:$AY$404,0)),""))</f>
        <v/>
      </c>
      <c r="K225" s="24" t="str">
        <f t="array" ref="K225">IF($A225="","",IFERROR(INDEX('04_Property_Economics'!$AJ$5:$AJ$404,MATCH($A225,'04_Property_Economics'!$AY$5:$AY$404,0)),""))</f>
        <v/>
      </c>
      <c r="L225" s="24" t="str">
        <f t="array" ref="L225">IF($A225="","",IFERROR(INDEX('04_Property_Economics'!$AF$5:$AF$404,MATCH($A225,'04_Property_Economics'!$AY$5:$AY$404,0)),""))</f>
        <v/>
      </c>
      <c r="M225" s="24" t="str">
        <f t="array" ref="M225">IF($A225="","",IFERROR(INDEX('04_Property_Economics'!$U$5:$U$404,MATCH($A225,'04_Property_Economics'!$AY$5:$AY$404,0)),""))</f>
        <v/>
      </c>
      <c r="N225" s="24" t="str">
        <f t="array" ref="N225">IF($A225="","",IFERROR(INDEX('04_Property_Economics'!$W$5:$W$404,MATCH($A225,'04_Property_Economics'!$AY$5:$AY$404,0)),""))</f>
        <v/>
      </c>
      <c r="O225" s="24" t="str">
        <f t="shared" si="2"/>
        <v/>
      </c>
      <c r="P225" s="24" t="str">
        <f t="array" ref="P225">IF($A225="","",IFERROR(INDEX('04_Property_Economics'!$S$5:$S$404,MATCH($A225,'04_Property_Economics'!$AY$5:$AY$404,0)),""))</f>
        <v/>
      </c>
      <c r="Q225" s="24" t="str">
        <f t="array" ref="Q225">IF($A225="","",IFERROR(INDEX('04_Property_Economics'!$AQ$5:$AQ$404,MATCH($A225,'04_Property_Economics'!$AY$5:$AY$404,0)),""))</f>
        <v/>
      </c>
      <c r="R225" s="27" t="str">
        <f t="array" ref="R225">IF($A225="","",IFERROR(INDEX('04_Property_Economics'!$AR$5:$AR$404,MATCH($A225,'04_Property_Economics'!$AY$5:$AY$404,0)),""))</f>
        <v/>
      </c>
      <c r="S225" s="2" t="str">
        <f t="array" ref="S225">IF($A225="","",IFERROR(INDEX('04_Property_Economics'!$AS$5:$AS$404,MATCH($A225,'04_Property_Economics'!$AY$5:$AY$404,0)),""))</f>
        <v/>
      </c>
      <c r="T225" s="2" t="str">
        <f t="array" ref="T225">IF($A225="","",IFERROR(INDEX('04_Property_Economics'!$AZ$5:$AZ$404,MATCH($A225,'04_Property_Economics'!$AY$5:$AY$404,0)),""))</f>
        <v/>
      </c>
    </row>
    <row r="226" ht="15.75" customHeight="1">
      <c r="A226" s="2" t="str">
        <f t="shared" si="1"/>
        <v/>
      </c>
      <c r="B226" s="2" t="str">
        <f t="array" ref="B226">IF($A226="","",IFERROR(INDEX('04_Property_Economics'!$B$5:$B$404,MATCH($A226,'04_Property_Economics'!$AY$5:$AY$404,0)),""))</f>
        <v/>
      </c>
      <c r="C226" s="2" t="str">
        <f t="array" ref="C226">IF($A226="","",IFERROR(INDEX('04_Property_Economics'!$C$5:$C$404,MATCH($A226,'04_Property_Economics'!$AY$5:$AY$404,0)),""))</f>
        <v/>
      </c>
      <c r="D226" s="24" t="str">
        <f t="array" ref="D226">IF($A226="","",IFERROR(INDEX('04_Property_Economics'!$H$5:$H$404,MATCH($A226,'04_Property_Economics'!$AY$5:$AY$404,0)),""))</f>
        <v/>
      </c>
      <c r="E226" s="25" t="str">
        <f t="array" ref="E226">IF($A226="","",IFERROR(INDEX('04_Property_Economics'!$I$5:$I$404,MATCH($A226,'04_Property_Economics'!$AY$5:$AY$404,0)),""))</f>
        <v/>
      </c>
      <c r="F226" s="25" t="str">
        <f t="array" ref="F226">IF($A226="","",IFERROR(INDEX('04_Property_Economics'!$J$5:$J$404,MATCH($A226,'04_Property_Economics'!$AY$5:$AY$404,0)),""))</f>
        <v/>
      </c>
      <c r="G226" s="26" t="str">
        <f t="array" ref="G226">IF($A226="","",IFERROR(INDEX('04_Property_Economics'!$AC$5:$AC$404,MATCH($A226,'04_Property_Economics'!$AY$5:$AY$404,0)),""))</f>
        <v/>
      </c>
      <c r="H226" s="24" t="str">
        <f t="array" ref="H226">IF($A226="","",IFERROR(INDEX('04_Property_Economics'!$AD$5:$AD$404,MATCH($A226,'04_Property_Economics'!$AY$5:$AY$404,0)),""))</f>
        <v/>
      </c>
      <c r="I226" s="24" t="str">
        <f t="array" ref="I226">IF($A226="","",IFERROR(INDEX('04_Property_Economics'!$AH$5:$AH$404,MATCH($A226,'04_Property_Economics'!$AY$5:$AY$404,0)),""))</f>
        <v/>
      </c>
      <c r="J226" s="24" t="str">
        <f t="array" ref="J226">IF($A226="","",IFERROR(INDEX('04_Property_Economics'!$AI$5:$AI$404,MATCH($A226,'04_Property_Economics'!$AY$5:$AY$404,0)),""))</f>
        <v/>
      </c>
      <c r="K226" s="24" t="str">
        <f t="array" ref="K226">IF($A226="","",IFERROR(INDEX('04_Property_Economics'!$AJ$5:$AJ$404,MATCH($A226,'04_Property_Economics'!$AY$5:$AY$404,0)),""))</f>
        <v/>
      </c>
      <c r="L226" s="24" t="str">
        <f t="array" ref="L226">IF($A226="","",IFERROR(INDEX('04_Property_Economics'!$AF$5:$AF$404,MATCH($A226,'04_Property_Economics'!$AY$5:$AY$404,0)),""))</f>
        <v/>
      </c>
      <c r="M226" s="24" t="str">
        <f t="array" ref="M226">IF($A226="","",IFERROR(INDEX('04_Property_Economics'!$U$5:$U$404,MATCH($A226,'04_Property_Economics'!$AY$5:$AY$404,0)),""))</f>
        <v/>
      </c>
      <c r="N226" s="24" t="str">
        <f t="array" ref="N226">IF($A226="","",IFERROR(INDEX('04_Property_Economics'!$W$5:$W$404,MATCH($A226,'04_Property_Economics'!$AY$5:$AY$404,0)),""))</f>
        <v/>
      </c>
      <c r="O226" s="24" t="str">
        <f t="shared" si="2"/>
        <v/>
      </c>
      <c r="P226" s="24" t="str">
        <f t="array" ref="P226">IF($A226="","",IFERROR(INDEX('04_Property_Economics'!$S$5:$S$404,MATCH($A226,'04_Property_Economics'!$AY$5:$AY$404,0)),""))</f>
        <v/>
      </c>
      <c r="Q226" s="24" t="str">
        <f t="array" ref="Q226">IF($A226="","",IFERROR(INDEX('04_Property_Economics'!$AQ$5:$AQ$404,MATCH($A226,'04_Property_Economics'!$AY$5:$AY$404,0)),""))</f>
        <v/>
      </c>
      <c r="R226" s="27" t="str">
        <f t="array" ref="R226">IF($A226="","",IFERROR(INDEX('04_Property_Economics'!$AR$5:$AR$404,MATCH($A226,'04_Property_Economics'!$AY$5:$AY$404,0)),""))</f>
        <v/>
      </c>
      <c r="S226" s="2" t="str">
        <f t="array" ref="S226">IF($A226="","",IFERROR(INDEX('04_Property_Economics'!$AS$5:$AS$404,MATCH($A226,'04_Property_Economics'!$AY$5:$AY$404,0)),""))</f>
        <v/>
      </c>
      <c r="T226" s="2" t="str">
        <f t="array" ref="T226">IF($A226="","",IFERROR(INDEX('04_Property_Economics'!$AZ$5:$AZ$404,MATCH($A226,'04_Property_Economics'!$AY$5:$AY$404,0)),""))</f>
        <v/>
      </c>
    </row>
    <row r="227" ht="15.75" customHeight="1">
      <c r="A227" s="2" t="str">
        <f t="shared" si="1"/>
        <v/>
      </c>
      <c r="B227" s="2" t="str">
        <f t="array" ref="B227">IF($A227="","",IFERROR(INDEX('04_Property_Economics'!$B$5:$B$404,MATCH($A227,'04_Property_Economics'!$AY$5:$AY$404,0)),""))</f>
        <v/>
      </c>
      <c r="C227" s="2" t="str">
        <f t="array" ref="C227">IF($A227="","",IFERROR(INDEX('04_Property_Economics'!$C$5:$C$404,MATCH($A227,'04_Property_Economics'!$AY$5:$AY$404,0)),""))</f>
        <v/>
      </c>
      <c r="D227" s="24" t="str">
        <f t="array" ref="D227">IF($A227="","",IFERROR(INDEX('04_Property_Economics'!$H$5:$H$404,MATCH($A227,'04_Property_Economics'!$AY$5:$AY$404,0)),""))</f>
        <v/>
      </c>
      <c r="E227" s="25" t="str">
        <f t="array" ref="E227">IF($A227="","",IFERROR(INDEX('04_Property_Economics'!$I$5:$I$404,MATCH($A227,'04_Property_Economics'!$AY$5:$AY$404,0)),""))</f>
        <v/>
      </c>
      <c r="F227" s="25" t="str">
        <f t="array" ref="F227">IF($A227="","",IFERROR(INDEX('04_Property_Economics'!$J$5:$J$404,MATCH($A227,'04_Property_Economics'!$AY$5:$AY$404,0)),""))</f>
        <v/>
      </c>
      <c r="G227" s="26" t="str">
        <f t="array" ref="G227">IF($A227="","",IFERROR(INDEX('04_Property_Economics'!$AC$5:$AC$404,MATCH($A227,'04_Property_Economics'!$AY$5:$AY$404,0)),""))</f>
        <v/>
      </c>
      <c r="H227" s="24" t="str">
        <f t="array" ref="H227">IF($A227="","",IFERROR(INDEX('04_Property_Economics'!$AD$5:$AD$404,MATCH($A227,'04_Property_Economics'!$AY$5:$AY$404,0)),""))</f>
        <v/>
      </c>
      <c r="I227" s="24" t="str">
        <f t="array" ref="I227">IF($A227="","",IFERROR(INDEX('04_Property_Economics'!$AH$5:$AH$404,MATCH($A227,'04_Property_Economics'!$AY$5:$AY$404,0)),""))</f>
        <v/>
      </c>
      <c r="J227" s="24" t="str">
        <f t="array" ref="J227">IF($A227="","",IFERROR(INDEX('04_Property_Economics'!$AI$5:$AI$404,MATCH($A227,'04_Property_Economics'!$AY$5:$AY$404,0)),""))</f>
        <v/>
      </c>
      <c r="K227" s="24" t="str">
        <f t="array" ref="K227">IF($A227="","",IFERROR(INDEX('04_Property_Economics'!$AJ$5:$AJ$404,MATCH($A227,'04_Property_Economics'!$AY$5:$AY$404,0)),""))</f>
        <v/>
      </c>
      <c r="L227" s="24" t="str">
        <f t="array" ref="L227">IF($A227="","",IFERROR(INDEX('04_Property_Economics'!$AF$5:$AF$404,MATCH($A227,'04_Property_Economics'!$AY$5:$AY$404,0)),""))</f>
        <v/>
      </c>
      <c r="M227" s="24" t="str">
        <f t="array" ref="M227">IF($A227="","",IFERROR(INDEX('04_Property_Economics'!$U$5:$U$404,MATCH($A227,'04_Property_Economics'!$AY$5:$AY$404,0)),""))</f>
        <v/>
      </c>
      <c r="N227" s="24" t="str">
        <f t="array" ref="N227">IF($A227="","",IFERROR(INDEX('04_Property_Economics'!$W$5:$W$404,MATCH($A227,'04_Property_Economics'!$AY$5:$AY$404,0)),""))</f>
        <v/>
      </c>
      <c r="O227" s="24" t="str">
        <f t="shared" si="2"/>
        <v/>
      </c>
      <c r="P227" s="24" t="str">
        <f t="array" ref="P227">IF($A227="","",IFERROR(INDEX('04_Property_Economics'!$S$5:$S$404,MATCH($A227,'04_Property_Economics'!$AY$5:$AY$404,0)),""))</f>
        <v/>
      </c>
      <c r="Q227" s="24" t="str">
        <f t="array" ref="Q227">IF($A227="","",IFERROR(INDEX('04_Property_Economics'!$AQ$5:$AQ$404,MATCH($A227,'04_Property_Economics'!$AY$5:$AY$404,0)),""))</f>
        <v/>
      </c>
      <c r="R227" s="27" t="str">
        <f t="array" ref="R227">IF($A227="","",IFERROR(INDEX('04_Property_Economics'!$AR$5:$AR$404,MATCH($A227,'04_Property_Economics'!$AY$5:$AY$404,0)),""))</f>
        <v/>
      </c>
      <c r="S227" s="2" t="str">
        <f t="array" ref="S227">IF($A227="","",IFERROR(INDEX('04_Property_Economics'!$AS$5:$AS$404,MATCH($A227,'04_Property_Economics'!$AY$5:$AY$404,0)),""))</f>
        <v/>
      </c>
      <c r="T227" s="2" t="str">
        <f t="array" ref="T227">IF($A227="","",IFERROR(INDEX('04_Property_Economics'!$AZ$5:$AZ$404,MATCH($A227,'04_Property_Economics'!$AY$5:$AY$404,0)),""))</f>
        <v/>
      </c>
    </row>
    <row r="228" ht="15.75" customHeight="1">
      <c r="A228" s="2" t="str">
        <f t="shared" si="1"/>
        <v/>
      </c>
      <c r="B228" s="2" t="str">
        <f t="array" ref="B228">IF($A228="","",IFERROR(INDEX('04_Property_Economics'!$B$5:$B$404,MATCH($A228,'04_Property_Economics'!$AY$5:$AY$404,0)),""))</f>
        <v/>
      </c>
      <c r="C228" s="2" t="str">
        <f t="array" ref="C228">IF($A228="","",IFERROR(INDEX('04_Property_Economics'!$C$5:$C$404,MATCH($A228,'04_Property_Economics'!$AY$5:$AY$404,0)),""))</f>
        <v/>
      </c>
      <c r="D228" s="24" t="str">
        <f t="array" ref="D228">IF($A228="","",IFERROR(INDEX('04_Property_Economics'!$H$5:$H$404,MATCH($A228,'04_Property_Economics'!$AY$5:$AY$404,0)),""))</f>
        <v/>
      </c>
      <c r="E228" s="25" t="str">
        <f t="array" ref="E228">IF($A228="","",IFERROR(INDEX('04_Property_Economics'!$I$5:$I$404,MATCH($A228,'04_Property_Economics'!$AY$5:$AY$404,0)),""))</f>
        <v/>
      </c>
      <c r="F228" s="25" t="str">
        <f t="array" ref="F228">IF($A228="","",IFERROR(INDEX('04_Property_Economics'!$J$5:$J$404,MATCH($A228,'04_Property_Economics'!$AY$5:$AY$404,0)),""))</f>
        <v/>
      </c>
      <c r="G228" s="26" t="str">
        <f t="array" ref="G228">IF($A228="","",IFERROR(INDEX('04_Property_Economics'!$AC$5:$AC$404,MATCH($A228,'04_Property_Economics'!$AY$5:$AY$404,0)),""))</f>
        <v/>
      </c>
      <c r="H228" s="24" t="str">
        <f t="array" ref="H228">IF($A228="","",IFERROR(INDEX('04_Property_Economics'!$AD$5:$AD$404,MATCH($A228,'04_Property_Economics'!$AY$5:$AY$404,0)),""))</f>
        <v/>
      </c>
      <c r="I228" s="24" t="str">
        <f t="array" ref="I228">IF($A228="","",IFERROR(INDEX('04_Property_Economics'!$AH$5:$AH$404,MATCH($A228,'04_Property_Economics'!$AY$5:$AY$404,0)),""))</f>
        <v/>
      </c>
      <c r="J228" s="24" t="str">
        <f t="array" ref="J228">IF($A228="","",IFERROR(INDEX('04_Property_Economics'!$AI$5:$AI$404,MATCH($A228,'04_Property_Economics'!$AY$5:$AY$404,0)),""))</f>
        <v/>
      </c>
      <c r="K228" s="24" t="str">
        <f t="array" ref="K228">IF($A228="","",IFERROR(INDEX('04_Property_Economics'!$AJ$5:$AJ$404,MATCH($A228,'04_Property_Economics'!$AY$5:$AY$404,0)),""))</f>
        <v/>
      </c>
      <c r="L228" s="24" t="str">
        <f t="array" ref="L228">IF($A228="","",IFERROR(INDEX('04_Property_Economics'!$AF$5:$AF$404,MATCH($A228,'04_Property_Economics'!$AY$5:$AY$404,0)),""))</f>
        <v/>
      </c>
      <c r="M228" s="24" t="str">
        <f t="array" ref="M228">IF($A228="","",IFERROR(INDEX('04_Property_Economics'!$U$5:$U$404,MATCH($A228,'04_Property_Economics'!$AY$5:$AY$404,0)),""))</f>
        <v/>
      </c>
      <c r="N228" s="24" t="str">
        <f t="array" ref="N228">IF($A228="","",IFERROR(INDEX('04_Property_Economics'!$W$5:$W$404,MATCH($A228,'04_Property_Economics'!$AY$5:$AY$404,0)),""))</f>
        <v/>
      </c>
      <c r="O228" s="24" t="str">
        <f t="shared" si="2"/>
        <v/>
      </c>
      <c r="P228" s="24" t="str">
        <f t="array" ref="P228">IF($A228="","",IFERROR(INDEX('04_Property_Economics'!$S$5:$S$404,MATCH($A228,'04_Property_Economics'!$AY$5:$AY$404,0)),""))</f>
        <v/>
      </c>
      <c r="Q228" s="24" t="str">
        <f t="array" ref="Q228">IF($A228="","",IFERROR(INDEX('04_Property_Economics'!$AQ$5:$AQ$404,MATCH($A228,'04_Property_Economics'!$AY$5:$AY$404,0)),""))</f>
        <v/>
      </c>
      <c r="R228" s="27" t="str">
        <f t="array" ref="R228">IF($A228="","",IFERROR(INDEX('04_Property_Economics'!$AR$5:$AR$404,MATCH($A228,'04_Property_Economics'!$AY$5:$AY$404,0)),""))</f>
        <v/>
      </c>
      <c r="S228" s="2" t="str">
        <f t="array" ref="S228">IF($A228="","",IFERROR(INDEX('04_Property_Economics'!$AS$5:$AS$404,MATCH($A228,'04_Property_Economics'!$AY$5:$AY$404,0)),""))</f>
        <v/>
      </c>
      <c r="T228" s="2" t="str">
        <f t="array" ref="T228">IF($A228="","",IFERROR(INDEX('04_Property_Economics'!$AZ$5:$AZ$404,MATCH($A228,'04_Property_Economics'!$AY$5:$AY$404,0)),""))</f>
        <v/>
      </c>
    </row>
    <row r="229" ht="15.75" customHeight="1">
      <c r="A229" s="2" t="str">
        <f t="shared" si="1"/>
        <v/>
      </c>
      <c r="B229" s="2" t="str">
        <f t="array" ref="B229">IF($A229="","",IFERROR(INDEX('04_Property_Economics'!$B$5:$B$404,MATCH($A229,'04_Property_Economics'!$AY$5:$AY$404,0)),""))</f>
        <v/>
      </c>
      <c r="C229" s="2" t="str">
        <f t="array" ref="C229">IF($A229="","",IFERROR(INDEX('04_Property_Economics'!$C$5:$C$404,MATCH($A229,'04_Property_Economics'!$AY$5:$AY$404,0)),""))</f>
        <v/>
      </c>
      <c r="D229" s="24" t="str">
        <f t="array" ref="D229">IF($A229="","",IFERROR(INDEX('04_Property_Economics'!$H$5:$H$404,MATCH($A229,'04_Property_Economics'!$AY$5:$AY$404,0)),""))</f>
        <v/>
      </c>
      <c r="E229" s="25" t="str">
        <f t="array" ref="E229">IF($A229="","",IFERROR(INDEX('04_Property_Economics'!$I$5:$I$404,MATCH($A229,'04_Property_Economics'!$AY$5:$AY$404,0)),""))</f>
        <v/>
      </c>
      <c r="F229" s="25" t="str">
        <f t="array" ref="F229">IF($A229="","",IFERROR(INDEX('04_Property_Economics'!$J$5:$J$404,MATCH($A229,'04_Property_Economics'!$AY$5:$AY$404,0)),""))</f>
        <v/>
      </c>
      <c r="G229" s="26" t="str">
        <f t="array" ref="G229">IF($A229="","",IFERROR(INDEX('04_Property_Economics'!$AC$5:$AC$404,MATCH($A229,'04_Property_Economics'!$AY$5:$AY$404,0)),""))</f>
        <v/>
      </c>
      <c r="H229" s="24" t="str">
        <f t="array" ref="H229">IF($A229="","",IFERROR(INDEX('04_Property_Economics'!$AD$5:$AD$404,MATCH($A229,'04_Property_Economics'!$AY$5:$AY$404,0)),""))</f>
        <v/>
      </c>
      <c r="I229" s="24" t="str">
        <f t="array" ref="I229">IF($A229="","",IFERROR(INDEX('04_Property_Economics'!$AH$5:$AH$404,MATCH($A229,'04_Property_Economics'!$AY$5:$AY$404,0)),""))</f>
        <v/>
      </c>
      <c r="J229" s="24" t="str">
        <f t="array" ref="J229">IF($A229="","",IFERROR(INDEX('04_Property_Economics'!$AI$5:$AI$404,MATCH($A229,'04_Property_Economics'!$AY$5:$AY$404,0)),""))</f>
        <v/>
      </c>
      <c r="K229" s="24" t="str">
        <f t="array" ref="K229">IF($A229="","",IFERROR(INDEX('04_Property_Economics'!$AJ$5:$AJ$404,MATCH($A229,'04_Property_Economics'!$AY$5:$AY$404,0)),""))</f>
        <v/>
      </c>
      <c r="L229" s="24" t="str">
        <f t="array" ref="L229">IF($A229="","",IFERROR(INDEX('04_Property_Economics'!$AF$5:$AF$404,MATCH($A229,'04_Property_Economics'!$AY$5:$AY$404,0)),""))</f>
        <v/>
      </c>
      <c r="M229" s="24" t="str">
        <f t="array" ref="M229">IF($A229="","",IFERROR(INDEX('04_Property_Economics'!$U$5:$U$404,MATCH($A229,'04_Property_Economics'!$AY$5:$AY$404,0)),""))</f>
        <v/>
      </c>
      <c r="N229" s="24" t="str">
        <f t="array" ref="N229">IF($A229="","",IFERROR(INDEX('04_Property_Economics'!$W$5:$W$404,MATCH($A229,'04_Property_Economics'!$AY$5:$AY$404,0)),""))</f>
        <v/>
      </c>
      <c r="O229" s="24" t="str">
        <f t="shared" si="2"/>
        <v/>
      </c>
      <c r="P229" s="24" t="str">
        <f t="array" ref="P229">IF($A229="","",IFERROR(INDEX('04_Property_Economics'!$S$5:$S$404,MATCH($A229,'04_Property_Economics'!$AY$5:$AY$404,0)),""))</f>
        <v/>
      </c>
      <c r="Q229" s="24" t="str">
        <f t="array" ref="Q229">IF($A229="","",IFERROR(INDEX('04_Property_Economics'!$AQ$5:$AQ$404,MATCH($A229,'04_Property_Economics'!$AY$5:$AY$404,0)),""))</f>
        <v/>
      </c>
      <c r="R229" s="27" t="str">
        <f t="array" ref="R229">IF($A229="","",IFERROR(INDEX('04_Property_Economics'!$AR$5:$AR$404,MATCH($A229,'04_Property_Economics'!$AY$5:$AY$404,0)),""))</f>
        <v/>
      </c>
      <c r="S229" s="2" t="str">
        <f t="array" ref="S229">IF($A229="","",IFERROR(INDEX('04_Property_Economics'!$AS$5:$AS$404,MATCH($A229,'04_Property_Economics'!$AY$5:$AY$404,0)),""))</f>
        <v/>
      </c>
      <c r="T229" s="2" t="str">
        <f t="array" ref="T229">IF($A229="","",IFERROR(INDEX('04_Property_Economics'!$AZ$5:$AZ$404,MATCH($A229,'04_Property_Economics'!$AY$5:$AY$404,0)),""))</f>
        <v/>
      </c>
    </row>
    <row r="230" ht="15.75" customHeight="1">
      <c r="A230" s="2" t="str">
        <f t="shared" si="1"/>
        <v/>
      </c>
      <c r="B230" s="2" t="str">
        <f t="array" ref="B230">IF($A230="","",IFERROR(INDEX('04_Property_Economics'!$B$5:$B$404,MATCH($A230,'04_Property_Economics'!$AY$5:$AY$404,0)),""))</f>
        <v/>
      </c>
      <c r="C230" s="2" t="str">
        <f t="array" ref="C230">IF($A230="","",IFERROR(INDEX('04_Property_Economics'!$C$5:$C$404,MATCH($A230,'04_Property_Economics'!$AY$5:$AY$404,0)),""))</f>
        <v/>
      </c>
      <c r="D230" s="24" t="str">
        <f t="array" ref="D230">IF($A230="","",IFERROR(INDEX('04_Property_Economics'!$H$5:$H$404,MATCH($A230,'04_Property_Economics'!$AY$5:$AY$404,0)),""))</f>
        <v/>
      </c>
      <c r="E230" s="25" t="str">
        <f t="array" ref="E230">IF($A230="","",IFERROR(INDEX('04_Property_Economics'!$I$5:$I$404,MATCH($A230,'04_Property_Economics'!$AY$5:$AY$404,0)),""))</f>
        <v/>
      </c>
      <c r="F230" s="25" t="str">
        <f t="array" ref="F230">IF($A230="","",IFERROR(INDEX('04_Property_Economics'!$J$5:$J$404,MATCH($A230,'04_Property_Economics'!$AY$5:$AY$404,0)),""))</f>
        <v/>
      </c>
      <c r="G230" s="26" t="str">
        <f t="array" ref="G230">IF($A230="","",IFERROR(INDEX('04_Property_Economics'!$AC$5:$AC$404,MATCH($A230,'04_Property_Economics'!$AY$5:$AY$404,0)),""))</f>
        <v/>
      </c>
      <c r="H230" s="24" t="str">
        <f t="array" ref="H230">IF($A230="","",IFERROR(INDEX('04_Property_Economics'!$AD$5:$AD$404,MATCH($A230,'04_Property_Economics'!$AY$5:$AY$404,0)),""))</f>
        <v/>
      </c>
      <c r="I230" s="24" t="str">
        <f t="array" ref="I230">IF($A230="","",IFERROR(INDEX('04_Property_Economics'!$AH$5:$AH$404,MATCH($A230,'04_Property_Economics'!$AY$5:$AY$404,0)),""))</f>
        <v/>
      </c>
      <c r="J230" s="24" t="str">
        <f t="array" ref="J230">IF($A230="","",IFERROR(INDEX('04_Property_Economics'!$AI$5:$AI$404,MATCH($A230,'04_Property_Economics'!$AY$5:$AY$404,0)),""))</f>
        <v/>
      </c>
      <c r="K230" s="24" t="str">
        <f t="array" ref="K230">IF($A230="","",IFERROR(INDEX('04_Property_Economics'!$AJ$5:$AJ$404,MATCH($A230,'04_Property_Economics'!$AY$5:$AY$404,0)),""))</f>
        <v/>
      </c>
      <c r="L230" s="24" t="str">
        <f t="array" ref="L230">IF($A230="","",IFERROR(INDEX('04_Property_Economics'!$AF$5:$AF$404,MATCH($A230,'04_Property_Economics'!$AY$5:$AY$404,0)),""))</f>
        <v/>
      </c>
      <c r="M230" s="24" t="str">
        <f t="array" ref="M230">IF($A230="","",IFERROR(INDEX('04_Property_Economics'!$U$5:$U$404,MATCH($A230,'04_Property_Economics'!$AY$5:$AY$404,0)),""))</f>
        <v/>
      </c>
      <c r="N230" s="24" t="str">
        <f t="array" ref="N230">IF($A230="","",IFERROR(INDEX('04_Property_Economics'!$W$5:$W$404,MATCH($A230,'04_Property_Economics'!$AY$5:$AY$404,0)),""))</f>
        <v/>
      </c>
      <c r="O230" s="24" t="str">
        <f t="shared" si="2"/>
        <v/>
      </c>
      <c r="P230" s="24" t="str">
        <f t="array" ref="P230">IF($A230="","",IFERROR(INDEX('04_Property_Economics'!$S$5:$S$404,MATCH($A230,'04_Property_Economics'!$AY$5:$AY$404,0)),""))</f>
        <v/>
      </c>
      <c r="Q230" s="24" t="str">
        <f t="array" ref="Q230">IF($A230="","",IFERROR(INDEX('04_Property_Economics'!$AQ$5:$AQ$404,MATCH($A230,'04_Property_Economics'!$AY$5:$AY$404,0)),""))</f>
        <v/>
      </c>
      <c r="R230" s="27" t="str">
        <f t="array" ref="R230">IF($A230="","",IFERROR(INDEX('04_Property_Economics'!$AR$5:$AR$404,MATCH($A230,'04_Property_Economics'!$AY$5:$AY$404,0)),""))</f>
        <v/>
      </c>
      <c r="S230" s="2" t="str">
        <f t="array" ref="S230">IF($A230="","",IFERROR(INDEX('04_Property_Economics'!$AS$5:$AS$404,MATCH($A230,'04_Property_Economics'!$AY$5:$AY$404,0)),""))</f>
        <v/>
      </c>
      <c r="T230" s="2" t="str">
        <f t="array" ref="T230">IF($A230="","",IFERROR(INDEX('04_Property_Economics'!$AZ$5:$AZ$404,MATCH($A230,'04_Property_Economics'!$AY$5:$AY$404,0)),""))</f>
        <v/>
      </c>
    </row>
    <row r="231" ht="15.75" customHeight="1">
      <c r="A231" s="2" t="str">
        <f t="shared" si="1"/>
        <v/>
      </c>
      <c r="B231" s="2" t="str">
        <f t="array" ref="B231">IF($A231="","",IFERROR(INDEX('04_Property_Economics'!$B$5:$B$404,MATCH($A231,'04_Property_Economics'!$AY$5:$AY$404,0)),""))</f>
        <v/>
      </c>
      <c r="C231" s="2" t="str">
        <f t="array" ref="C231">IF($A231="","",IFERROR(INDEX('04_Property_Economics'!$C$5:$C$404,MATCH($A231,'04_Property_Economics'!$AY$5:$AY$404,0)),""))</f>
        <v/>
      </c>
      <c r="D231" s="24" t="str">
        <f t="array" ref="D231">IF($A231="","",IFERROR(INDEX('04_Property_Economics'!$H$5:$H$404,MATCH($A231,'04_Property_Economics'!$AY$5:$AY$404,0)),""))</f>
        <v/>
      </c>
      <c r="E231" s="25" t="str">
        <f t="array" ref="E231">IF($A231="","",IFERROR(INDEX('04_Property_Economics'!$I$5:$I$404,MATCH($A231,'04_Property_Economics'!$AY$5:$AY$404,0)),""))</f>
        <v/>
      </c>
      <c r="F231" s="25" t="str">
        <f t="array" ref="F231">IF($A231="","",IFERROR(INDEX('04_Property_Economics'!$J$5:$J$404,MATCH($A231,'04_Property_Economics'!$AY$5:$AY$404,0)),""))</f>
        <v/>
      </c>
      <c r="G231" s="26" t="str">
        <f t="array" ref="G231">IF($A231="","",IFERROR(INDEX('04_Property_Economics'!$AC$5:$AC$404,MATCH($A231,'04_Property_Economics'!$AY$5:$AY$404,0)),""))</f>
        <v/>
      </c>
      <c r="H231" s="24" t="str">
        <f t="array" ref="H231">IF($A231="","",IFERROR(INDEX('04_Property_Economics'!$AD$5:$AD$404,MATCH($A231,'04_Property_Economics'!$AY$5:$AY$404,0)),""))</f>
        <v/>
      </c>
      <c r="I231" s="24" t="str">
        <f t="array" ref="I231">IF($A231="","",IFERROR(INDEX('04_Property_Economics'!$AH$5:$AH$404,MATCH($A231,'04_Property_Economics'!$AY$5:$AY$404,0)),""))</f>
        <v/>
      </c>
      <c r="J231" s="24" t="str">
        <f t="array" ref="J231">IF($A231="","",IFERROR(INDEX('04_Property_Economics'!$AI$5:$AI$404,MATCH($A231,'04_Property_Economics'!$AY$5:$AY$404,0)),""))</f>
        <v/>
      </c>
      <c r="K231" s="24" t="str">
        <f t="array" ref="K231">IF($A231="","",IFERROR(INDEX('04_Property_Economics'!$AJ$5:$AJ$404,MATCH($A231,'04_Property_Economics'!$AY$5:$AY$404,0)),""))</f>
        <v/>
      </c>
      <c r="L231" s="24" t="str">
        <f t="array" ref="L231">IF($A231="","",IFERROR(INDEX('04_Property_Economics'!$AF$5:$AF$404,MATCH($A231,'04_Property_Economics'!$AY$5:$AY$404,0)),""))</f>
        <v/>
      </c>
      <c r="M231" s="24" t="str">
        <f t="array" ref="M231">IF($A231="","",IFERROR(INDEX('04_Property_Economics'!$U$5:$U$404,MATCH($A231,'04_Property_Economics'!$AY$5:$AY$404,0)),""))</f>
        <v/>
      </c>
      <c r="N231" s="24" t="str">
        <f t="array" ref="N231">IF($A231="","",IFERROR(INDEX('04_Property_Economics'!$W$5:$W$404,MATCH($A231,'04_Property_Economics'!$AY$5:$AY$404,0)),""))</f>
        <v/>
      </c>
      <c r="O231" s="24" t="str">
        <f t="shared" si="2"/>
        <v/>
      </c>
      <c r="P231" s="24" t="str">
        <f t="array" ref="P231">IF($A231="","",IFERROR(INDEX('04_Property_Economics'!$S$5:$S$404,MATCH($A231,'04_Property_Economics'!$AY$5:$AY$404,0)),""))</f>
        <v/>
      </c>
      <c r="Q231" s="24" t="str">
        <f t="array" ref="Q231">IF($A231="","",IFERROR(INDEX('04_Property_Economics'!$AQ$5:$AQ$404,MATCH($A231,'04_Property_Economics'!$AY$5:$AY$404,0)),""))</f>
        <v/>
      </c>
      <c r="R231" s="27" t="str">
        <f t="array" ref="R231">IF($A231="","",IFERROR(INDEX('04_Property_Economics'!$AR$5:$AR$404,MATCH($A231,'04_Property_Economics'!$AY$5:$AY$404,0)),""))</f>
        <v/>
      </c>
      <c r="S231" s="2" t="str">
        <f t="array" ref="S231">IF($A231="","",IFERROR(INDEX('04_Property_Economics'!$AS$5:$AS$404,MATCH($A231,'04_Property_Economics'!$AY$5:$AY$404,0)),""))</f>
        <v/>
      </c>
      <c r="T231" s="2" t="str">
        <f t="array" ref="T231">IF($A231="","",IFERROR(INDEX('04_Property_Economics'!$AZ$5:$AZ$404,MATCH($A231,'04_Property_Economics'!$AY$5:$AY$404,0)),""))</f>
        <v/>
      </c>
    </row>
    <row r="232" ht="15.75" customHeight="1">
      <c r="A232" s="2" t="str">
        <f t="shared" si="1"/>
        <v/>
      </c>
      <c r="B232" s="2" t="str">
        <f t="array" ref="B232">IF($A232="","",IFERROR(INDEX('04_Property_Economics'!$B$5:$B$404,MATCH($A232,'04_Property_Economics'!$AY$5:$AY$404,0)),""))</f>
        <v/>
      </c>
      <c r="C232" s="2" t="str">
        <f t="array" ref="C232">IF($A232="","",IFERROR(INDEX('04_Property_Economics'!$C$5:$C$404,MATCH($A232,'04_Property_Economics'!$AY$5:$AY$404,0)),""))</f>
        <v/>
      </c>
      <c r="D232" s="24" t="str">
        <f t="array" ref="D232">IF($A232="","",IFERROR(INDEX('04_Property_Economics'!$H$5:$H$404,MATCH($A232,'04_Property_Economics'!$AY$5:$AY$404,0)),""))</f>
        <v/>
      </c>
      <c r="E232" s="25" t="str">
        <f t="array" ref="E232">IF($A232="","",IFERROR(INDEX('04_Property_Economics'!$I$5:$I$404,MATCH($A232,'04_Property_Economics'!$AY$5:$AY$404,0)),""))</f>
        <v/>
      </c>
      <c r="F232" s="25" t="str">
        <f t="array" ref="F232">IF($A232="","",IFERROR(INDEX('04_Property_Economics'!$J$5:$J$404,MATCH($A232,'04_Property_Economics'!$AY$5:$AY$404,0)),""))</f>
        <v/>
      </c>
      <c r="G232" s="26" t="str">
        <f t="array" ref="G232">IF($A232="","",IFERROR(INDEX('04_Property_Economics'!$AC$5:$AC$404,MATCH($A232,'04_Property_Economics'!$AY$5:$AY$404,0)),""))</f>
        <v/>
      </c>
      <c r="H232" s="24" t="str">
        <f t="array" ref="H232">IF($A232="","",IFERROR(INDEX('04_Property_Economics'!$AD$5:$AD$404,MATCH($A232,'04_Property_Economics'!$AY$5:$AY$404,0)),""))</f>
        <v/>
      </c>
      <c r="I232" s="24" t="str">
        <f t="array" ref="I232">IF($A232="","",IFERROR(INDEX('04_Property_Economics'!$AH$5:$AH$404,MATCH($A232,'04_Property_Economics'!$AY$5:$AY$404,0)),""))</f>
        <v/>
      </c>
      <c r="J232" s="24" t="str">
        <f t="array" ref="J232">IF($A232="","",IFERROR(INDEX('04_Property_Economics'!$AI$5:$AI$404,MATCH($A232,'04_Property_Economics'!$AY$5:$AY$404,0)),""))</f>
        <v/>
      </c>
      <c r="K232" s="24" t="str">
        <f t="array" ref="K232">IF($A232="","",IFERROR(INDEX('04_Property_Economics'!$AJ$5:$AJ$404,MATCH($A232,'04_Property_Economics'!$AY$5:$AY$404,0)),""))</f>
        <v/>
      </c>
      <c r="L232" s="24" t="str">
        <f t="array" ref="L232">IF($A232="","",IFERROR(INDEX('04_Property_Economics'!$AF$5:$AF$404,MATCH($A232,'04_Property_Economics'!$AY$5:$AY$404,0)),""))</f>
        <v/>
      </c>
      <c r="M232" s="24" t="str">
        <f t="array" ref="M232">IF($A232="","",IFERROR(INDEX('04_Property_Economics'!$U$5:$U$404,MATCH($A232,'04_Property_Economics'!$AY$5:$AY$404,0)),""))</f>
        <v/>
      </c>
      <c r="N232" s="24" t="str">
        <f t="array" ref="N232">IF($A232="","",IFERROR(INDEX('04_Property_Economics'!$W$5:$W$404,MATCH($A232,'04_Property_Economics'!$AY$5:$AY$404,0)),""))</f>
        <v/>
      </c>
      <c r="O232" s="24" t="str">
        <f t="shared" si="2"/>
        <v/>
      </c>
      <c r="P232" s="24" t="str">
        <f t="array" ref="P232">IF($A232="","",IFERROR(INDEX('04_Property_Economics'!$S$5:$S$404,MATCH($A232,'04_Property_Economics'!$AY$5:$AY$404,0)),""))</f>
        <v/>
      </c>
      <c r="Q232" s="24" t="str">
        <f t="array" ref="Q232">IF($A232="","",IFERROR(INDEX('04_Property_Economics'!$AQ$5:$AQ$404,MATCH($A232,'04_Property_Economics'!$AY$5:$AY$404,0)),""))</f>
        <v/>
      </c>
      <c r="R232" s="27" t="str">
        <f t="array" ref="R232">IF($A232="","",IFERROR(INDEX('04_Property_Economics'!$AR$5:$AR$404,MATCH($A232,'04_Property_Economics'!$AY$5:$AY$404,0)),""))</f>
        <v/>
      </c>
      <c r="S232" s="2" t="str">
        <f t="array" ref="S232">IF($A232="","",IFERROR(INDEX('04_Property_Economics'!$AS$5:$AS$404,MATCH($A232,'04_Property_Economics'!$AY$5:$AY$404,0)),""))</f>
        <v/>
      </c>
      <c r="T232" s="2" t="str">
        <f t="array" ref="T232">IF($A232="","",IFERROR(INDEX('04_Property_Economics'!$AZ$5:$AZ$404,MATCH($A232,'04_Property_Economics'!$AY$5:$AY$404,0)),""))</f>
        <v/>
      </c>
    </row>
    <row r="233" ht="15.75" customHeight="1">
      <c r="A233" s="2" t="str">
        <f t="shared" si="1"/>
        <v/>
      </c>
      <c r="B233" s="2" t="str">
        <f t="array" ref="B233">IF($A233="","",IFERROR(INDEX('04_Property_Economics'!$B$5:$B$404,MATCH($A233,'04_Property_Economics'!$AY$5:$AY$404,0)),""))</f>
        <v/>
      </c>
      <c r="C233" s="2" t="str">
        <f t="array" ref="C233">IF($A233="","",IFERROR(INDEX('04_Property_Economics'!$C$5:$C$404,MATCH($A233,'04_Property_Economics'!$AY$5:$AY$404,0)),""))</f>
        <v/>
      </c>
      <c r="D233" s="24" t="str">
        <f t="array" ref="D233">IF($A233="","",IFERROR(INDEX('04_Property_Economics'!$H$5:$H$404,MATCH($A233,'04_Property_Economics'!$AY$5:$AY$404,0)),""))</f>
        <v/>
      </c>
      <c r="E233" s="25" t="str">
        <f t="array" ref="E233">IF($A233="","",IFERROR(INDEX('04_Property_Economics'!$I$5:$I$404,MATCH($A233,'04_Property_Economics'!$AY$5:$AY$404,0)),""))</f>
        <v/>
      </c>
      <c r="F233" s="25" t="str">
        <f t="array" ref="F233">IF($A233="","",IFERROR(INDEX('04_Property_Economics'!$J$5:$J$404,MATCH($A233,'04_Property_Economics'!$AY$5:$AY$404,0)),""))</f>
        <v/>
      </c>
      <c r="G233" s="26" t="str">
        <f t="array" ref="G233">IF($A233="","",IFERROR(INDEX('04_Property_Economics'!$AC$5:$AC$404,MATCH($A233,'04_Property_Economics'!$AY$5:$AY$404,0)),""))</f>
        <v/>
      </c>
      <c r="H233" s="24" t="str">
        <f t="array" ref="H233">IF($A233="","",IFERROR(INDEX('04_Property_Economics'!$AD$5:$AD$404,MATCH($A233,'04_Property_Economics'!$AY$5:$AY$404,0)),""))</f>
        <v/>
      </c>
      <c r="I233" s="24" t="str">
        <f t="array" ref="I233">IF($A233="","",IFERROR(INDEX('04_Property_Economics'!$AH$5:$AH$404,MATCH($A233,'04_Property_Economics'!$AY$5:$AY$404,0)),""))</f>
        <v/>
      </c>
      <c r="J233" s="24" t="str">
        <f t="array" ref="J233">IF($A233="","",IFERROR(INDEX('04_Property_Economics'!$AI$5:$AI$404,MATCH($A233,'04_Property_Economics'!$AY$5:$AY$404,0)),""))</f>
        <v/>
      </c>
      <c r="K233" s="24" t="str">
        <f t="array" ref="K233">IF($A233="","",IFERROR(INDEX('04_Property_Economics'!$AJ$5:$AJ$404,MATCH($A233,'04_Property_Economics'!$AY$5:$AY$404,0)),""))</f>
        <v/>
      </c>
      <c r="L233" s="24" t="str">
        <f t="array" ref="L233">IF($A233="","",IFERROR(INDEX('04_Property_Economics'!$AF$5:$AF$404,MATCH($A233,'04_Property_Economics'!$AY$5:$AY$404,0)),""))</f>
        <v/>
      </c>
      <c r="M233" s="24" t="str">
        <f t="array" ref="M233">IF($A233="","",IFERROR(INDEX('04_Property_Economics'!$U$5:$U$404,MATCH($A233,'04_Property_Economics'!$AY$5:$AY$404,0)),""))</f>
        <v/>
      </c>
      <c r="N233" s="24" t="str">
        <f t="array" ref="N233">IF($A233="","",IFERROR(INDEX('04_Property_Economics'!$W$5:$W$404,MATCH($A233,'04_Property_Economics'!$AY$5:$AY$404,0)),""))</f>
        <v/>
      </c>
      <c r="O233" s="24" t="str">
        <f t="shared" si="2"/>
        <v/>
      </c>
      <c r="P233" s="24" t="str">
        <f t="array" ref="P233">IF($A233="","",IFERROR(INDEX('04_Property_Economics'!$S$5:$S$404,MATCH($A233,'04_Property_Economics'!$AY$5:$AY$404,0)),""))</f>
        <v/>
      </c>
      <c r="Q233" s="24" t="str">
        <f t="array" ref="Q233">IF($A233="","",IFERROR(INDEX('04_Property_Economics'!$AQ$5:$AQ$404,MATCH($A233,'04_Property_Economics'!$AY$5:$AY$404,0)),""))</f>
        <v/>
      </c>
      <c r="R233" s="27" t="str">
        <f t="array" ref="R233">IF($A233="","",IFERROR(INDEX('04_Property_Economics'!$AR$5:$AR$404,MATCH($A233,'04_Property_Economics'!$AY$5:$AY$404,0)),""))</f>
        <v/>
      </c>
      <c r="S233" s="2" t="str">
        <f t="array" ref="S233">IF($A233="","",IFERROR(INDEX('04_Property_Economics'!$AS$5:$AS$404,MATCH($A233,'04_Property_Economics'!$AY$5:$AY$404,0)),""))</f>
        <v/>
      </c>
      <c r="T233" s="2" t="str">
        <f t="array" ref="T233">IF($A233="","",IFERROR(INDEX('04_Property_Economics'!$AZ$5:$AZ$404,MATCH($A233,'04_Property_Economics'!$AY$5:$AY$404,0)),""))</f>
        <v/>
      </c>
    </row>
    <row r="234" ht="15.75" customHeight="1">
      <c r="A234" s="2" t="str">
        <f t="shared" si="1"/>
        <v/>
      </c>
      <c r="B234" s="2" t="str">
        <f t="array" ref="B234">IF($A234="","",IFERROR(INDEX('04_Property_Economics'!$B$5:$B$404,MATCH($A234,'04_Property_Economics'!$AY$5:$AY$404,0)),""))</f>
        <v/>
      </c>
      <c r="C234" s="2" t="str">
        <f t="array" ref="C234">IF($A234="","",IFERROR(INDEX('04_Property_Economics'!$C$5:$C$404,MATCH($A234,'04_Property_Economics'!$AY$5:$AY$404,0)),""))</f>
        <v/>
      </c>
      <c r="D234" s="24" t="str">
        <f t="array" ref="D234">IF($A234="","",IFERROR(INDEX('04_Property_Economics'!$H$5:$H$404,MATCH($A234,'04_Property_Economics'!$AY$5:$AY$404,0)),""))</f>
        <v/>
      </c>
      <c r="E234" s="25" t="str">
        <f t="array" ref="E234">IF($A234="","",IFERROR(INDEX('04_Property_Economics'!$I$5:$I$404,MATCH($A234,'04_Property_Economics'!$AY$5:$AY$404,0)),""))</f>
        <v/>
      </c>
      <c r="F234" s="25" t="str">
        <f t="array" ref="F234">IF($A234="","",IFERROR(INDEX('04_Property_Economics'!$J$5:$J$404,MATCH($A234,'04_Property_Economics'!$AY$5:$AY$404,0)),""))</f>
        <v/>
      </c>
      <c r="G234" s="26" t="str">
        <f t="array" ref="G234">IF($A234="","",IFERROR(INDEX('04_Property_Economics'!$AC$5:$AC$404,MATCH($A234,'04_Property_Economics'!$AY$5:$AY$404,0)),""))</f>
        <v/>
      </c>
      <c r="H234" s="24" t="str">
        <f t="array" ref="H234">IF($A234="","",IFERROR(INDEX('04_Property_Economics'!$AD$5:$AD$404,MATCH($A234,'04_Property_Economics'!$AY$5:$AY$404,0)),""))</f>
        <v/>
      </c>
      <c r="I234" s="24" t="str">
        <f t="array" ref="I234">IF($A234="","",IFERROR(INDEX('04_Property_Economics'!$AH$5:$AH$404,MATCH($A234,'04_Property_Economics'!$AY$5:$AY$404,0)),""))</f>
        <v/>
      </c>
      <c r="J234" s="24" t="str">
        <f t="array" ref="J234">IF($A234="","",IFERROR(INDEX('04_Property_Economics'!$AI$5:$AI$404,MATCH($A234,'04_Property_Economics'!$AY$5:$AY$404,0)),""))</f>
        <v/>
      </c>
      <c r="K234" s="24" t="str">
        <f t="array" ref="K234">IF($A234="","",IFERROR(INDEX('04_Property_Economics'!$AJ$5:$AJ$404,MATCH($A234,'04_Property_Economics'!$AY$5:$AY$404,0)),""))</f>
        <v/>
      </c>
      <c r="L234" s="24" t="str">
        <f t="array" ref="L234">IF($A234="","",IFERROR(INDEX('04_Property_Economics'!$AF$5:$AF$404,MATCH($A234,'04_Property_Economics'!$AY$5:$AY$404,0)),""))</f>
        <v/>
      </c>
      <c r="M234" s="24" t="str">
        <f t="array" ref="M234">IF($A234="","",IFERROR(INDEX('04_Property_Economics'!$U$5:$U$404,MATCH($A234,'04_Property_Economics'!$AY$5:$AY$404,0)),""))</f>
        <v/>
      </c>
      <c r="N234" s="24" t="str">
        <f t="array" ref="N234">IF($A234="","",IFERROR(INDEX('04_Property_Economics'!$W$5:$W$404,MATCH($A234,'04_Property_Economics'!$AY$5:$AY$404,0)),""))</f>
        <v/>
      </c>
      <c r="O234" s="24" t="str">
        <f t="shared" si="2"/>
        <v/>
      </c>
      <c r="P234" s="24" t="str">
        <f t="array" ref="P234">IF($A234="","",IFERROR(INDEX('04_Property_Economics'!$S$5:$S$404,MATCH($A234,'04_Property_Economics'!$AY$5:$AY$404,0)),""))</f>
        <v/>
      </c>
      <c r="Q234" s="24" t="str">
        <f t="array" ref="Q234">IF($A234="","",IFERROR(INDEX('04_Property_Economics'!$AQ$5:$AQ$404,MATCH($A234,'04_Property_Economics'!$AY$5:$AY$404,0)),""))</f>
        <v/>
      </c>
      <c r="R234" s="27" t="str">
        <f t="array" ref="R234">IF($A234="","",IFERROR(INDEX('04_Property_Economics'!$AR$5:$AR$404,MATCH($A234,'04_Property_Economics'!$AY$5:$AY$404,0)),""))</f>
        <v/>
      </c>
      <c r="S234" s="2" t="str">
        <f t="array" ref="S234">IF($A234="","",IFERROR(INDEX('04_Property_Economics'!$AS$5:$AS$404,MATCH($A234,'04_Property_Economics'!$AY$5:$AY$404,0)),""))</f>
        <v/>
      </c>
      <c r="T234" s="2" t="str">
        <f t="array" ref="T234">IF($A234="","",IFERROR(INDEX('04_Property_Economics'!$AZ$5:$AZ$404,MATCH($A234,'04_Property_Economics'!$AY$5:$AY$404,0)),""))</f>
        <v/>
      </c>
    </row>
    <row r="235" ht="15.75" customHeight="1">
      <c r="A235" s="2" t="str">
        <f t="shared" si="1"/>
        <v/>
      </c>
      <c r="B235" s="2" t="str">
        <f t="array" ref="B235">IF($A235="","",IFERROR(INDEX('04_Property_Economics'!$B$5:$B$404,MATCH($A235,'04_Property_Economics'!$AY$5:$AY$404,0)),""))</f>
        <v/>
      </c>
      <c r="C235" s="2" t="str">
        <f t="array" ref="C235">IF($A235="","",IFERROR(INDEX('04_Property_Economics'!$C$5:$C$404,MATCH($A235,'04_Property_Economics'!$AY$5:$AY$404,0)),""))</f>
        <v/>
      </c>
      <c r="D235" s="24" t="str">
        <f t="array" ref="D235">IF($A235="","",IFERROR(INDEX('04_Property_Economics'!$H$5:$H$404,MATCH($A235,'04_Property_Economics'!$AY$5:$AY$404,0)),""))</f>
        <v/>
      </c>
      <c r="E235" s="25" t="str">
        <f t="array" ref="E235">IF($A235="","",IFERROR(INDEX('04_Property_Economics'!$I$5:$I$404,MATCH($A235,'04_Property_Economics'!$AY$5:$AY$404,0)),""))</f>
        <v/>
      </c>
      <c r="F235" s="25" t="str">
        <f t="array" ref="F235">IF($A235="","",IFERROR(INDEX('04_Property_Economics'!$J$5:$J$404,MATCH($A235,'04_Property_Economics'!$AY$5:$AY$404,0)),""))</f>
        <v/>
      </c>
      <c r="G235" s="26" t="str">
        <f t="array" ref="G235">IF($A235="","",IFERROR(INDEX('04_Property_Economics'!$AC$5:$AC$404,MATCH($A235,'04_Property_Economics'!$AY$5:$AY$404,0)),""))</f>
        <v/>
      </c>
      <c r="H235" s="24" t="str">
        <f t="array" ref="H235">IF($A235="","",IFERROR(INDEX('04_Property_Economics'!$AD$5:$AD$404,MATCH($A235,'04_Property_Economics'!$AY$5:$AY$404,0)),""))</f>
        <v/>
      </c>
      <c r="I235" s="24" t="str">
        <f t="array" ref="I235">IF($A235="","",IFERROR(INDEX('04_Property_Economics'!$AH$5:$AH$404,MATCH($A235,'04_Property_Economics'!$AY$5:$AY$404,0)),""))</f>
        <v/>
      </c>
      <c r="J235" s="24" t="str">
        <f t="array" ref="J235">IF($A235="","",IFERROR(INDEX('04_Property_Economics'!$AI$5:$AI$404,MATCH($A235,'04_Property_Economics'!$AY$5:$AY$404,0)),""))</f>
        <v/>
      </c>
      <c r="K235" s="24" t="str">
        <f t="array" ref="K235">IF($A235="","",IFERROR(INDEX('04_Property_Economics'!$AJ$5:$AJ$404,MATCH($A235,'04_Property_Economics'!$AY$5:$AY$404,0)),""))</f>
        <v/>
      </c>
      <c r="L235" s="24" t="str">
        <f t="array" ref="L235">IF($A235="","",IFERROR(INDEX('04_Property_Economics'!$AF$5:$AF$404,MATCH($A235,'04_Property_Economics'!$AY$5:$AY$404,0)),""))</f>
        <v/>
      </c>
      <c r="M235" s="24" t="str">
        <f t="array" ref="M235">IF($A235="","",IFERROR(INDEX('04_Property_Economics'!$U$5:$U$404,MATCH($A235,'04_Property_Economics'!$AY$5:$AY$404,0)),""))</f>
        <v/>
      </c>
      <c r="N235" s="24" t="str">
        <f t="array" ref="N235">IF($A235="","",IFERROR(INDEX('04_Property_Economics'!$W$5:$W$404,MATCH($A235,'04_Property_Economics'!$AY$5:$AY$404,0)),""))</f>
        <v/>
      </c>
      <c r="O235" s="24" t="str">
        <f t="shared" si="2"/>
        <v/>
      </c>
      <c r="P235" s="24" t="str">
        <f t="array" ref="P235">IF($A235="","",IFERROR(INDEX('04_Property_Economics'!$S$5:$S$404,MATCH($A235,'04_Property_Economics'!$AY$5:$AY$404,0)),""))</f>
        <v/>
      </c>
      <c r="Q235" s="24" t="str">
        <f t="array" ref="Q235">IF($A235="","",IFERROR(INDEX('04_Property_Economics'!$AQ$5:$AQ$404,MATCH($A235,'04_Property_Economics'!$AY$5:$AY$404,0)),""))</f>
        <v/>
      </c>
      <c r="R235" s="27" t="str">
        <f t="array" ref="R235">IF($A235="","",IFERROR(INDEX('04_Property_Economics'!$AR$5:$AR$404,MATCH($A235,'04_Property_Economics'!$AY$5:$AY$404,0)),""))</f>
        <v/>
      </c>
      <c r="S235" s="2" t="str">
        <f t="array" ref="S235">IF($A235="","",IFERROR(INDEX('04_Property_Economics'!$AS$5:$AS$404,MATCH($A235,'04_Property_Economics'!$AY$5:$AY$404,0)),""))</f>
        <v/>
      </c>
      <c r="T235" s="2" t="str">
        <f t="array" ref="T235">IF($A235="","",IFERROR(INDEX('04_Property_Economics'!$AZ$5:$AZ$404,MATCH($A235,'04_Property_Economics'!$AY$5:$AY$404,0)),""))</f>
        <v/>
      </c>
    </row>
    <row r="236" ht="15.75" customHeight="1">
      <c r="A236" s="2" t="str">
        <f t="shared" si="1"/>
        <v/>
      </c>
      <c r="B236" s="2" t="str">
        <f t="array" ref="B236">IF($A236="","",IFERROR(INDEX('04_Property_Economics'!$B$5:$B$404,MATCH($A236,'04_Property_Economics'!$AY$5:$AY$404,0)),""))</f>
        <v/>
      </c>
      <c r="C236" s="2" t="str">
        <f t="array" ref="C236">IF($A236="","",IFERROR(INDEX('04_Property_Economics'!$C$5:$C$404,MATCH($A236,'04_Property_Economics'!$AY$5:$AY$404,0)),""))</f>
        <v/>
      </c>
      <c r="D236" s="24" t="str">
        <f t="array" ref="D236">IF($A236="","",IFERROR(INDEX('04_Property_Economics'!$H$5:$H$404,MATCH($A236,'04_Property_Economics'!$AY$5:$AY$404,0)),""))</f>
        <v/>
      </c>
      <c r="E236" s="25" t="str">
        <f t="array" ref="E236">IF($A236="","",IFERROR(INDEX('04_Property_Economics'!$I$5:$I$404,MATCH($A236,'04_Property_Economics'!$AY$5:$AY$404,0)),""))</f>
        <v/>
      </c>
      <c r="F236" s="25" t="str">
        <f t="array" ref="F236">IF($A236="","",IFERROR(INDEX('04_Property_Economics'!$J$5:$J$404,MATCH($A236,'04_Property_Economics'!$AY$5:$AY$404,0)),""))</f>
        <v/>
      </c>
      <c r="G236" s="26" t="str">
        <f t="array" ref="G236">IF($A236="","",IFERROR(INDEX('04_Property_Economics'!$AC$5:$AC$404,MATCH($A236,'04_Property_Economics'!$AY$5:$AY$404,0)),""))</f>
        <v/>
      </c>
      <c r="H236" s="24" t="str">
        <f t="array" ref="H236">IF($A236="","",IFERROR(INDEX('04_Property_Economics'!$AD$5:$AD$404,MATCH($A236,'04_Property_Economics'!$AY$5:$AY$404,0)),""))</f>
        <v/>
      </c>
      <c r="I236" s="24" t="str">
        <f t="array" ref="I236">IF($A236="","",IFERROR(INDEX('04_Property_Economics'!$AH$5:$AH$404,MATCH($A236,'04_Property_Economics'!$AY$5:$AY$404,0)),""))</f>
        <v/>
      </c>
      <c r="J236" s="24" t="str">
        <f t="array" ref="J236">IF($A236="","",IFERROR(INDEX('04_Property_Economics'!$AI$5:$AI$404,MATCH($A236,'04_Property_Economics'!$AY$5:$AY$404,0)),""))</f>
        <v/>
      </c>
      <c r="K236" s="24" t="str">
        <f t="array" ref="K236">IF($A236="","",IFERROR(INDEX('04_Property_Economics'!$AJ$5:$AJ$404,MATCH($A236,'04_Property_Economics'!$AY$5:$AY$404,0)),""))</f>
        <v/>
      </c>
      <c r="L236" s="24" t="str">
        <f t="array" ref="L236">IF($A236="","",IFERROR(INDEX('04_Property_Economics'!$AF$5:$AF$404,MATCH($A236,'04_Property_Economics'!$AY$5:$AY$404,0)),""))</f>
        <v/>
      </c>
      <c r="M236" s="24" t="str">
        <f t="array" ref="M236">IF($A236="","",IFERROR(INDEX('04_Property_Economics'!$U$5:$U$404,MATCH($A236,'04_Property_Economics'!$AY$5:$AY$404,0)),""))</f>
        <v/>
      </c>
      <c r="N236" s="24" t="str">
        <f t="array" ref="N236">IF($A236="","",IFERROR(INDEX('04_Property_Economics'!$W$5:$W$404,MATCH($A236,'04_Property_Economics'!$AY$5:$AY$404,0)),""))</f>
        <v/>
      </c>
      <c r="O236" s="24" t="str">
        <f t="shared" si="2"/>
        <v/>
      </c>
      <c r="P236" s="24" t="str">
        <f t="array" ref="P236">IF($A236="","",IFERROR(INDEX('04_Property_Economics'!$S$5:$S$404,MATCH($A236,'04_Property_Economics'!$AY$5:$AY$404,0)),""))</f>
        <v/>
      </c>
      <c r="Q236" s="24" t="str">
        <f t="array" ref="Q236">IF($A236="","",IFERROR(INDEX('04_Property_Economics'!$AQ$5:$AQ$404,MATCH($A236,'04_Property_Economics'!$AY$5:$AY$404,0)),""))</f>
        <v/>
      </c>
      <c r="R236" s="27" t="str">
        <f t="array" ref="R236">IF($A236="","",IFERROR(INDEX('04_Property_Economics'!$AR$5:$AR$404,MATCH($A236,'04_Property_Economics'!$AY$5:$AY$404,0)),""))</f>
        <v/>
      </c>
      <c r="S236" s="2" t="str">
        <f t="array" ref="S236">IF($A236="","",IFERROR(INDEX('04_Property_Economics'!$AS$5:$AS$404,MATCH($A236,'04_Property_Economics'!$AY$5:$AY$404,0)),""))</f>
        <v/>
      </c>
      <c r="T236" s="2" t="str">
        <f t="array" ref="T236">IF($A236="","",IFERROR(INDEX('04_Property_Economics'!$AZ$5:$AZ$404,MATCH($A236,'04_Property_Economics'!$AY$5:$AY$404,0)),""))</f>
        <v/>
      </c>
    </row>
    <row r="237" ht="15.75" customHeight="1">
      <c r="A237" s="2" t="str">
        <f t="shared" si="1"/>
        <v/>
      </c>
      <c r="B237" s="2" t="str">
        <f t="array" ref="B237">IF($A237="","",IFERROR(INDEX('04_Property_Economics'!$B$5:$B$404,MATCH($A237,'04_Property_Economics'!$AY$5:$AY$404,0)),""))</f>
        <v/>
      </c>
      <c r="C237" s="2" t="str">
        <f t="array" ref="C237">IF($A237="","",IFERROR(INDEX('04_Property_Economics'!$C$5:$C$404,MATCH($A237,'04_Property_Economics'!$AY$5:$AY$404,0)),""))</f>
        <v/>
      </c>
      <c r="D237" s="24" t="str">
        <f t="array" ref="D237">IF($A237="","",IFERROR(INDEX('04_Property_Economics'!$H$5:$H$404,MATCH($A237,'04_Property_Economics'!$AY$5:$AY$404,0)),""))</f>
        <v/>
      </c>
      <c r="E237" s="25" t="str">
        <f t="array" ref="E237">IF($A237="","",IFERROR(INDEX('04_Property_Economics'!$I$5:$I$404,MATCH($A237,'04_Property_Economics'!$AY$5:$AY$404,0)),""))</f>
        <v/>
      </c>
      <c r="F237" s="25" t="str">
        <f t="array" ref="F237">IF($A237="","",IFERROR(INDEX('04_Property_Economics'!$J$5:$J$404,MATCH($A237,'04_Property_Economics'!$AY$5:$AY$404,0)),""))</f>
        <v/>
      </c>
      <c r="G237" s="26" t="str">
        <f t="array" ref="G237">IF($A237="","",IFERROR(INDEX('04_Property_Economics'!$AC$5:$AC$404,MATCH($A237,'04_Property_Economics'!$AY$5:$AY$404,0)),""))</f>
        <v/>
      </c>
      <c r="H237" s="24" t="str">
        <f t="array" ref="H237">IF($A237="","",IFERROR(INDEX('04_Property_Economics'!$AD$5:$AD$404,MATCH($A237,'04_Property_Economics'!$AY$5:$AY$404,0)),""))</f>
        <v/>
      </c>
      <c r="I237" s="24" t="str">
        <f t="array" ref="I237">IF($A237="","",IFERROR(INDEX('04_Property_Economics'!$AH$5:$AH$404,MATCH($A237,'04_Property_Economics'!$AY$5:$AY$404,0)),""))</f>
        <v/>
      </c>
      <c r="J237" s="24" t="str">
        <f t="array" ref="J237">IF($A237="","",IFERROR(INDEX('04_Property_Economics'!$AI$5:$AI$404,MATCH($A237,'04_Property_Economics'!$AY$5:$AY$404,0)),""))</f>
        <v/>
      </c>
      <c r="K237" s="24" t="str">
        <f t="array" ref="K237">IF($A237="","",IFERROR(INDEX('04_Property_Economics'!$AJ$5:$AJ$404,MATCH($A237,'04_Property_Economics'!$AY$5:$AY$404,0)),""))</f>
        <v/>
      </c>
      <c r="L237" s="24" t="str">
        <f t="array" ref="L237">IF($A237="","",IFERROR(INDEX('04_Property_Economics'!$AF$5:$AF$404,MATCH($A237,'04_Property_Economics'!$AY$5:$AY$404,0)),""))</f>
        <v/>
      </c>
      <c r="M237" s="24" t="str">
        <f t="array" ref="M237">IF($A237="","",IFERROR(INDEX('04_Property_Economics'!$U$5:$U$404,MATCH($A237,'04_Property_Economics'!$AY$5:$AY$404,0)),""))</f>
        <v/>
      </c>
      <c r="N237" s="24" t="str">
        <f t="array" ref="N237">IF($A237="","",IFERROR(INDEX('04_Property_Economics'!$W$5:$W$404,MATCH($A237,'04_Property_Economics'!$AY$5:$AY$404,0)),""))</f>
        <v/>
      </c>
      <c r="O237" s="24" t="str">
        <f t="shared" si="2"/>
        <v/>
      </c>
      <c r="P237" s="24" t="str">
        <f t="array" ref="P237">IF($A237="","",IFERROR(INDEX('04_Property_Economics'!$S$5:$S$404,MATCH($A237,'04_Property_Economics'!$AY$5:$AY$404,0)),""))</f>
        <v/>
      </c>
      <c r="Q237" s="24" t="str">
        <f t="array" ref="Q237">IF($A237="","",IFERROR(INDEX('04_Property_Economics'!$AQ$5:$AQ$404,MATCH($A237,'04_Property_Economics'!$AY$5:$AY$404,0)),""))</f>
        <v/>
      </c>
      <c r="R237" s="27" t="str">
        <f t="array" ref="R237">IF($A237="","",IFERROR(INDEX('04_Property_Economics'!$AR$5:$AR$404,MATCH($A237,'04_Property_Economics'!$AY$5:$AY$404,0)),""))</f>
        <v/>
      </c>
      <c r="S237" s="2" t="str">
        <f t="array" ref="S237">IF($A237="","",IFERROR(INDEX('04_Property_Economics'!$AS$5:$AS$404,MATCH($A237,'04_Property_Economics'!$AY$5:$AY$404,0)),""))</f>
        <v/>
      </c>
      <c r="T237" s="2" t="str">
        <f t="array" ref="T237">IF($A237="","",IFERROR(INDEX('04_Property_Economics'!$AZ$5:$AZ$404,MATCH($A237,'04_Property_Economics'!$AY$5:$AY$404,0)),""))</f>
        <v/>
      </c>
    </row>
    <row r="238" ht="15.75" customHeight="1">
      <c r="A238" s="2" t="str">
        <f t="shared" si="1"/>
        <v/>
      </c>
      <c r="B238" s="2" t="str">
        <f t="array" ref="B238">IF($A238="","",IFERROR(INDEX('04_Property_Economics'!$B$5:$B$404,MATCH($A238,'04_Property_Economics'!$AY$5:$AY$404,0)),""))</f>
        <v/>
      </c>
      <c r="C238" s="2" t="str">
        <f t="array" ref="C238">IF($A238="","",IFERROR(INDEX('04_Property_Economics'!$C$5:$C$404,MATCH($A238,'04_Property_Economics'!$AY$5:$AY$404,0)),""))</f>
        <v/>
      </c>
      <c r="D238" s="24" t="str">
        <f t="array" ref="D238">IF($A238="","",IFERROR(INDEX('04_Property_Economics'!$H$5:$H$404,MATCH($A238,'04_Property_Economics'!$AY$5:$AY$404,0)),""))</f>
        <v/>
      </c>
      <c r="E238" s="25" t="str">
        <f t="array" ref="E238">IF($A238="","",IFERROR(INDEX('04_Property_Economics'!$I$5:$I$404,MATCH($A238,'04_Property_Economics'!$AY$5:$AY$404,0)),""))</f>
        <v/>
      </c>
      <c r="F238" s="25" t="str">
        <f t="array" ref="F238">IF($A238="","",IFERROR(INDEX('04_Property_Economics'!$J$5:$J$404,MATCH($A238,'04_Property_Economics'!$AY$5:$AY$404,0)),""))</f>
        <v/>
      </c>
      <c r="G238" s="26" t="str">
        <f t="array" ref="G238">IF($A238="","",IFERROR(INDEX('04_Property_Economics'!$AC$5:$AC$404,MATCH($A238,'04_Property_Economics'!$AY$5:$AY$404,0)),""))</f>
        <v/>
      </c>
      <c r="H238" s="24" t="str">
        <f t="array" ref="H238">IF($A238="","",IFERROR(INDEX('04_Property_Economics'!$AD$5:$AD$404,MATCH($A238,'04_Property_Economics'!$AY$5:$AY$404,0)),""))</f>
        <v/>
      </c>
      <c r="I238" s="24" t="str">
        <f t="array" ref="I238">IF($A238="","",IFERROR(INDEX('04_Property_Economics'!$AH$5:$AH$404,MATCH($A238,'04_Property_Economics'!$AY$5:$AY$404,0)),""))</f>
        <v/>
      </c>
      <c r="J238" s="24" t="str">
        <f t="array" ref="J238">IF($A238="","",IFERROR(INDEX('04_Property_Economics'!$AI$5:$AI$404,MATCH($A238,'04_Property_Economics'!$AY$5:$AY$404,0)),""))</f>
        <v/>
      </c>
      <c r="K238" s="24" t="str">
        <f t="array" ref="K238">IF($A238="","",IFERROR(INDEX('04_Property_Economics'!$AJ$5:$AJ$404,MATCH($A238,'04_Property_Economics'!$AY$5:$AY$404,0)),""))</f>
        <v/>
      </c>
      <c r="L238" s="24" t="str">
        <f t="array" ref="L238">IF($A238="","",IFERROR(INDEX('04_Property_Economics'!$AF$5:$AF$404,MATCH($A238,'04_Property_Economics'!$AY$5:$AY$404,0)),""))</f>
        <v/>
      </c>
      <c r="M238" s="24" t="str">
        <f t="array" ref="M238">IF($A238="","",IFERROR(INDEX('04_Property_Economics'!$U$5:$U$404,MATCH($A238,'04_Property_Economics'!$AY$5:$AY$404,0)),""))</f>
        <v/>
      </c>
      <c r="N238" s="24" t="str">
        <f t="array" ref="N238">IF($A238="","",IFERROR(INDEX('04_Property_Economics'!$W$5:$W$404,MATCH($A238,'04_Property_Economics'!$AY$5:$AY$404,0)),""))</f>
        <v/>
      </c>
      <c r="O238" s="24" t="str">
        <f t="shared" si="2"/>
        <v/>
      </c>
      <c r="P238" s="24" t="str">
        <f t="array" ref="P238">IF($A238="","",IFERROR(INDEX('04_Property_Economics'!$S$5:$S$404,MATCH($A238,'04_Property_Economics'!$AY$5:$AY$404,0)),""))</f>
        <v/>
      </c>
      <c r="Q238" s="24" t="str">
        <f t="array" ref="Q238">IF($A238="","",IFERROR(INDEX('04_Property_Economics'!$AQ$5:$AQ$404,MATCH($A238,'04_Property_Economics'!$AY$5:$AY$404,0)),""))</f>
        <v/>
      </c>
      <c r="R238" s="27" t="str">
        <f t="array" ref="R238">IF($A238="","",IFERROR(INDEX('04_Property_Economics'!$AR$5:$AR$404,MATCH($A238,'04_Property_Economics'!$AY$5:$AY$404,0)),""))</f>
        <v/>
      </c>
      <c r="S238" s="2" t="str">
        <f t="array" ref="S238">IF($A238="","",IFERROR(INDEX('04_Property_Economics'!$AS$5:$AS$404,MATCH($A238,'04_Property_Economics'!$AY$5:$AY$404,0)),""))</f>
        <v/>
      </c>
      <c r="T238" s="2" t="str">
        <f t="array" ref="T238">IF($A238="","",IFERROR(INDEX('04_Property_Economics'!$AZ$5:$AZ$404,MATCH($A238,'04_Property_Economics'!$AY$5:$AY$404,0)),""))</f>
        <v/>
      </c>
    </row>
    <row r="239" ht="15.75" customHeight="1">
      <c r="A239" s="2" t="str">
        <f t="shared" si="1"/>
        <v/>
      </c>
      <c r="B239" s="2" t="str">
        <f t="array" ref="B239">IF($A239="","",IFERROR(INDEX('04_Property_Economics'!$B$5:$B$404,MATCH($A239,'04_Property_Economics'!$AY$5:$AY$404,0)),""))</f>
        <v/>
      </c>
      <c r="C239" s="2" t="str">
        <f t="array" ref="C239">IF($A239="","",IFERROR(INDEX('04_Property_Economics'!$C$5:$C$404,MATCH($A239,'04_Property_Economics'!$AY$5:$AY$404,0)),""))</f>
        <v/>
      </c>
      <c r="D239" s="24" t="str">
        <f t="array" ref="D239">IF($A239="","",IFERROR(INDEX('04_Property_Economics'!$H$5:$H$404,MATCH($A239,'04_Property_Economics'!$AY$5:$AY$404,0)),""))</f>
        <v/>
      </c>
      <c r="E239" s="25" t="str">
        <f t="array" ref="E239">IF($A239="","",IFERROR(INDEX('04_Property_Economics'!$I$5:$I$404,MATCH($A239,'04_Property_Economics'!$AY$5:$AY$404,0)),""))</f>
        <v/>
      </c>
      <c r="F239" s="25" t="str">
        <f t="array" ref="F239">IF($A239="","",IFERROR(INDEX('04_Property_Economics'!$J$5:$J$404,MATCH($A239,'04_Property_Economics'!$AY$5:$AY$404,0)),""))</f>
        <v/>
      </c>
      <c r="G239" s="26" t="str">
        <f t="array" ref="G239">IF($A239="","",IFERROR(INDEX('04_Property_Economics'!$AC$5:$AC$404,MATCH($A239,'04_Property_Economics'!$AY$5:$AY$404,0)),""))</f>
        <v/>
      </c>
      <c r="H239" s="24" t="str">
        <f t="array" ref="H239">IF($A239="","",IFERROR(INDEX('04_Property_Economics'!$AD$5:$AD$404,MATCH($A239,'04_Property_Economics'!$AY$5:$AY$404,0)),""))</f>
        <v/>
      </c>
      <c r="I239" s="24" t="str">
        <f t="array" ref="I239">IF($A239="","",IFERROR(INDEX('04_Property_Economics'!$AH$5:$AH$404,MATCH($A239,'04_Property_Economics'!$AY$5:$AY$404,0)),""))</f>
        <v/>
      </c>
      <c r="J239" s="24" t="str">
        <f t="array" ref="J239">IF($A239="","",IFERROR(INDEX('04_Property_Economics'!$AI$5:$AI$404,MATCH($A239,'04_Property_Economics'!$AY$5:$AY$404,0)),""))</f>
        <v/>
      </c>
      <c r="K239" s="24" t="str">
        <f t="array" ref="K239">IF($A239="","",IFERROR(INDEX('04_Property_Economics'!$AJ$5:$AJ$404,MATCH($A239,'04_Property_Economics'!$AY$5:$AY$404,0)),""))</f>
        <v/>
      </c>
      <c r="L239" s="24" t="str">
        <f t="array" ref="L239">IF($A239="","",IFERROR(INDEX('04_Property_Economics'!$AF$5:$AF$404,MATCH($A239,'04_Property_Economics'!$AY$5:$AY$404,0)),""))</f>
        <v/>
      </c>
      <c r="M239" s="24" t="str">
        <f t="array" ref="M239">IF($A239="","",IFERROR(INDEX('04_Property_Economics'!$U$5:$U$404,MATCH($A239,'04_Property_Economics'!$AY$5:$AY$404,0)),""))</f>
        <v/>
      </c>
      <c r="N239" s="24" t="str">
        <f t="array" ref="N239">IF($A239="","",IFERROR(INDEX('04_Property_Economics'!$W$5:$W$404,MATCH($A239,'04_Property_Economics'!$AY$5:$AY$404,0)),""))</f>
        <v/>
      </c>
      <c r="O239" s="24" t="str">
        <f t="shared" si="2"/>
        <v/>
      </c>
      <c r="P239" s="24" t="str">
        <f t="array" ref="P239">IF($A239="","",IFERROR(INDEX('04_Property_Economics'!$S$5:$S$404,MATCH($A239,'04_Property_Economics'!$AY$5:$AY$404,0)),""))</f>
        <v/>
      </c>
      <c r="Q239" s="24" t="str">
        <f t="array" ref="Q239">IF($A239="","",IFERROR(INDEX('04_Property_Economics'!$AQ$5:$AQ$404,MATCH($A239,'04_Property_Economics'!$AY$5:$AY$404,0)),""))</f>
        <v/>
      </c>
      <c r="R239" s="27" t="str">
        <f t="array" ref="R239">IF($A239="","",IFERROR(INDEX('04_Property_Economics'!$AR$5:$AR$404,MATCH($A239,'04_Property_Economics'!$AY$5:$AY$404,0)),""))</f>
        <v/>
      </c>
      <c r="S239" s="2" t="str">
        <f t="array" ref="S239">IF($A239="","",IFERROR(INDEX('04_Property_Economics'!$AS$5:$AS$404,MATCH($A239,'04_Property_Economics'!$AY$5:$AY$404,0)),""))</f>
        <v/>
      </c>
      <c r="T239" s="2" t="str">
        <f t="array" ref="T239">IF($A239="","",IFERROR(INDEX('04_Property_Economics'!$AZ$5:$AZ$404,MATCH($A239,'04_Property_Economics'!$AY$5:$AY$404,0)),""))</f>
        <v/>
      </c>
    </row>
    <row r="240" ht="15.75" customHeight="1">
      <c r="A240" s="2" t="str">
        <f t="shared" si="1"/>
        <v/>
      </c>
      <c r="B240" s="2" t="str">
        <f t="array" ref="B240">IF($A240="","",IFERROR(INDEX('04_Property_Economics'!$B$5:$B$404,MATCH($A240,'04_Property_Economics'!$AY$5:$AY$404,0)),""))</f>
        <v/>
      </c>
      <c r="C240" s="2" t="str">
        <f t="array" ref="C240">IF($A240="","",IFERROR(INDEX('04_Property_Economics'!$C$5:$C$404,MATCH($A240,'04_Property_Economics'!$AY$5:$AY$404,0)),""))</f>
        <v/>
      </c>
      <c r="D240" s="24" t="str">
        <f t="array" ref="D240">IF($A240="","",IFERROR(INDEX('04_Property_Economics'!$H$5:$H$404,MATCH($A240,'04_Property_Economics'!$AY$5:$AY$404,0)),""))</f>
        <v/>
      </c>
      <c r="E240" s="25" t="str">
        <f t="array" ref="E240">IF($A240="","",IFERROR(INDEX('04_Property_Economics'!$I$5:$I$404,MATCH($A240,'04_Property_Economics'!$AY$5:$AY$404,0)),""))</f>
        <v/>
      </c>
      <c r="F240" s="25" t="str">
        <f t="array" ref="F240">IF($A240="","",IFERROR(INDEX('04_Property_Economics'!$J$5:$J$404,MATCH($A240,'04_Property_Economics'!$AY$5:$AY$404,0)),""))</f>
        <v/>
      </c>
      <c r="G240" s="26" t="str">
        <f t="array" ref="G240">IF($A240="","",IFERROR(INDEX('04_Property_Economics'!$AC$5:$AC$404,MATCH($A240,'04_Property_Economics'!$AY$5:$AY$404,0)),""))</f>
        <v/>
      </c>
      <c r="H240" s="24" t="str">
        <f t="array" ref="H240">IF($A240="","",IFERROR(INDEX('04_Property_Economics'!$AD$5:$AD$404,MATCH($A240,'04_Property_Economics'!$AY$5:$AY$404,0)),""))</f>
        <v/>
      </c>
      <c r="I240" s="24" t="str">
        <f t="array" ref="I240">IF($A240="","",IFERROR(INDEX('04_Property_Economics'!$AH$5:$AH$404,MATCH($A240,'04_Property_Economics'!$AY$5:$AY$404,0)),""))</f>
        <v/>
      </c>
      <c r="J240" s="24" t="str">
        <f t="array" ref="J240">IF($A240="","",IFERROR(INDEX('04_Property_Economics'!$AI$5:$AI$404,MATCH($A240,'04_Property_Economics'!$AY$5:$AY$404,0)),""))</f>
        <v/>
      </c>
      <c r="K240" s="24" t="str">
        <f t="array" ref="K240">IF($A240="","",IFERROR(INDEX('04_Property_Economics'!$AJ$5:$AJ$404,MATCH($A240,'04_Property_Economics'!$AY$5:$AY$404,0)),""))</f>
        <v/>
      </c>
      <c r="L240" s="24" t="str">
        <f t="array" ref="L240">IF($A240="","",IFERROR(INDEX('04_Property_Economics'!$AF$5:$AF$404,MATCH($A240,'04_Property_Economics'!$AY$5:$AY$404,0)),""))</f>
        <v/>
      </c>
      <c r="M240" s="24" t="str">
        <f t="array" ref="M240">IF($A240="","",IFERROR(INDEX('04_Property_Economics'!$U$5:$U$404,MATCH($A240,'04_Property_Economics'!$AY$5:$AY$404,0)),""))</f>
        <v/>
      </c>
      <c r="N240" s="24" t="str">
        <f t="array" ref="N240">IF($A240="","",IFERROR(INDEX('04_Property_Economics'!$W$5:$W$404,MATCH($A240,'04_Property_Economics'!$AY$5:$AY$404,0)),""))</f>
        <v/>
      </c>
      <c r="O240" s="24" t="str">
        <f t="shared" si="2"/>
        <v/>
      </c>
      <c r="P240" s="24" t="str">
        <f t="array" ref="P240">IF($A240="","",IFERROR(INDEX('04_Property_Economics'!$S$5:$S$404,MATCH($A240,'04_Property_Economics'!$AY$5:$AY$404,0)),""))</f>
        <v/>
      </c>
      <c r="Q240" s="24" t="str">
        <f t="array" ref="Q240">IF($A240="","",IFERROR(INDEX('04_Property_Economics'!$AQ$5:$AQ$404,MATCH($A240,'04_Property_Economics'!$AY$5:$AY$404,0)),""))</f>
        <v/>
      </c>
      <c r="R240" s="27" t="str">
        <f t="array" ref="R240">IF($A240="","",IFERROR(INDEX('04_Property_Economics'!$AR$5:$AR$404,MATCH($A240,'04_Property_Economics'!$AY$5:$AY$404,0)),""))</f>
        <v/>
      </c>
      <c r="S240" s="2" t="str">
        <f t="array" ref="S240">IF($A240="","",IFERROR(INDEX('04_Property_Economics'!$AS$5:$AS$404,MATCH($A240,'04_Property_Economics'!$AY$5:$AY$404,0)),""))</f>
        <v/>
      </c>
      <c r="T240" s="2" t="str">
        <f t="array" ref="T240">IF($A240="","",IFERROR(INDEX('04_Property_Economics'!$AZ$5:$AZ$404,MATCH($A240,'04_Property_Economics'!$AY$5:$AY$404,0)),""))</f>
        <v/>
      </c>
    </row>
    <row r="241" ht="15.75" customHeight="1">
      <c r="A241" s="2" t="str">
        <f t="shared" si="1"/>
        <v/>
      </c>
      <c r="B241" s="2" t="str">
        <f t="array" ref="B241">IF($A241="","",IFERROR(INDEX('04_Property_Economics'!$B$5:$B$404,MATCH($A241,'04_Property_Economics'!$AY$5:$AY$404,0)),""))</f>
        <v/>
      </c>
      <c r="C241" s="2" t="str">
        <f t="array" ref="C241">IF($A241="","",IFERROR(INDEX('04_Property_Economics'!$C$5:$C$404,MATCH($A241,'04_Property_Economics'!$AY$5:$AY$404,0)),""))</f>
        <v/>
      </c>
      <c r="D241" s="24" t="str">
        <f t="array" ref="D241">IF($A241="","",IFERROR(INDEX('04_Property_Economics'!$H$5:$H$404,MATCH($A241,'04_Property_Economics'!$AY$5:$AY$404,0)),""))</f>
        <v/>
      </c>
      <c r="E241" s="25" t="str">
        <f t="array" ref="E241">IF($A241="","",IFERROR(INDEX('04_Property_Economics'!$I$5:$I$404,MATCH($A241,'04_Property_Economics'!$AY$5:$AY$404,0)),""))</f>
        <v/>
      </c>
      <c r="F241" s="25" t="str">
        <f t="array" ref="F241">IF($A241="","",IFERROR(INDEX('04_Property_Economics'!$J$5:$J$404,MATCH($A241,'04_Property_Economics'!$AY$5:$AY$404,0)),""))</f>
        <v/>
      </c>
      <c r="G241" s="26" t="str">
        <f t="array" ref="G241">IF($A241="","",IFERROR(INDEX('04_Property_Economics'!$AC$5:$AC$404,MATCH($A241,'04_Property_Economics'!$AY$5:$AY$404,0)),""))</f>
        <v/>
      </c>
      <c r="H241" s="24" t="str">
        <f t="array" ref="H241">IF($A241="","",IFERROR(INDEX('04_Property_Economics'!$AD$5:$AD$404,MATCH($A241,'04_Property_Economics'!$AY$5:$AY$404,0)),""))</f>
        <v/>
      </c>
      <c r="I241" s="24" t="str">
        <f t="array" ref="I241">IF($A241="","",IFERROR(INDEX('04_Property_Economics'!$AH$5:$AH$404,MATCH($A241,'04_Property_Economics'!$AY$5:$AY$404,0)),""))</f>
        <v/>
      </c>
      <c r="J241" s="24" t="str">
        <f t="array" ref="J241">IF($A241="","",IFERROR(INDEX('04_Property_Economics'!$AI$5:$AI$404,MATCH($A241,'04_Property_Economics'!$AY$5:$AY$404,0)),""))</f>
        <v/>
      </c>
      <c r="K241" s="24" t="str">
        <f t="array" ref="K241">IF($A241="","",IFERROR(INDEX('04_Property_Economics'!$AJ$5:$AJ$404,MATCH($A241,'04_Property_Economics'!$AY$5:$AY$404,0)),""))</f>
        <v/>
      </c>
      <c r="L241" s="24" t="str">
        <f t="array" ref="L241">IF($A241="","",IFERROR(INDEX('04_Property_Economics'!$AF$5:$AF$404,MATCH($A241,'04_Property_Economics'!$AY$5:$AY$404,0)),""))</f>
        <v/>
      </c>
      <c r="M241" s="24" t="str">
        <f t="array" ref="M241">IF($A241="","",IFERROR(INDEX('04_Property_Economics'!$U$5:$U$404,MATCH($A241,'04_Property_Economics'!$AY$5:$AY$404,0)),""))</f>
        <v/>
      </c>
      <c r="N241" s="24" t="str">
        <f t="array" ref="N241">IF($A241="","",IFERROR(INDEX('04_Property_Economics'!$W$5:$W$404,MATCH($A241,'04_Property_Economics'!$AY$5:$AY$404,0)),""))</f>
        <v/>
      </c>
      <c r="O241" s="24" t="str">
        <f t="shared" si="2"/>
        <v/>
      </c>
      <c r="P241" s="24" t="str">
        <f t="array" ref="P241">IF($A241="","",IFERROR(INDEX('04_Property_Economics'!$S$5:$S$404,MATCH($A241,'04_Property_Economics'!$AY$5:$AY$404,0)),""))</f>
        <v/>
      </c>
      <c r="Q241" s="24" t="str">
        <f t="array" ref="Q241">IF($A241="","",IFERROR(INDEX('04_Property_Economics'!$AQ$5:$AQ$404,MATCH($A241,'04_Property_Economics'!$AY$5:$AY$404,0)),""))</f>
        <v/>
      </c>
      <c r="R241" s="27" t="str">
        <f t="array" ref="R241">IF($A241="","",IFERROR(INDEX('04_Property_Economics'!$AR$5:$AR$404,MATCH($A241,'04_Property_Economics'!$AY$5:$AY$404,0)),""))</f>
        <v/>
      </c>
      <c r="S241" s="2" t="str">
        <f t="array" ref="S241">IF($A241="","",IFERROR(INDEX('04_Property_Economics'!$AS$5:$AS$404,MATCH($A241,'04_Property_Economics'!$AY$5:$AY$404,0)),""))</f>
        <v/>
      </c>
      <c r="T241" s="2" t="str">
        <f t="array" ref="T241">IF($A241="","",IFERROR(INDEX('04_Property_Economics'!$AZ$5:$AZ$404,MATCH($A241,'04_Property_Economics'!$AY$5:$AY$404,0)),""))</f>
        <v/>
      </c>
    </row>
    <row r="242" ht="15.75" customHeight="1">
      <c r="A242" s="2" t="str">
        <f t="shared" si="1"/>
        <v/>
      </c>
      <c r="B242" s="2" t="str">
        <f t="array" ref="B242">IF($A242="","",IFERROR(INDEX('04_Property_Economics'!$B$5:$B$404,MATCH($A242,'04_Property_Economics'!$AY$5:$AY$404,0)),""))</f>
        <v/>
      </c>
      <c r="C242" s="2" t="str">
        <f t="array" ref="C242">IF($A242="","",IFERROR(INDEX('04_Property_Economics'!$C$5:$C$404,MATCH($A242,'04_Property_Economics'!$AY$5:$AY$404,0)),""))</f>
        <v/>
      </c>
      <c r="D242" s="24" t="str">
        <f t="array" ref="D242">IF($A242="","",IFERROR(INDEX('04_Property_Economics'!$H$5:$H$404,MATCH($A242,'04_Property_Economics'!$AY$5:$AY$404,0)),""))</f>
        <v/>
      </c>
      <c r="E242" s="25" t="str">
        <f t="array" ref="E242">IF($A242="","",IFERROR(INDEX('04_Property_Economics'!$I$5:$I$404,MATCH($A242,'04_Property_Economics'!$AY$5:$AY$404,0)),""))</f>
        <v/>
      </c>
      <c r="F242" s="25" t="str">
        <f t="array" ref="F242">IF($A242="","",IFERROR(INDEX('04_Property_Economics'!$J$5:$J$404,MATCH($A242,'04_Property_Economics'!$AY$5:$AY$404,0)),""))</f>
        <v/>
      </c>
      <c r="G242" s="26" t="str">
        <f t="array" ref="G242">IF($A242="","",IFERROR(INDEX('04_Property_Economics'!$AC$5:$AC$404,MATCH($A242,'04_Property_Economics'!$AY$5:$AY$404,0)),""))</f>
        <v/>
      </c>
      <c r="H242" s="24" t="str">
        <f t="array" ref="H242">IF($A242="","",IFERROR(INDEX('04_Property_Economics'!$AD$5:$AD$404,MATCH($A242,'04_Property_Economics'!$AY$5:$AY$404,0)),""))</f>
        <v/>
      </c>
      <c r="I242" s="24" t="str">
        <f t="array" ref="I242">IF($A242="","",IFERROR(INDEX('04_Property_Economics'!$AH$5:$AH$404,MATCH($A242,'04_Property_Economics'!$AY$5:$AY$404,0)),""))</f>
        <v/>
      </c>
      <c r="J242" s="24" t="str">
        <f t="array" ref="J242">IF($A242="","",IFERROR(INDEX('04_Property_Economics'!$AI$5:$AI$404,MATCH($A242,'04_Property_Economics'!$AY$5:$AY$404,0)),""))</f>
        <v/>
      </c>
      <c r="K242" s="24" t="str">
        <f t="array" ref="K242">IF($A242="","",IFERROR(INDEX('04_Property_Economics'!$AJ$5:$AJ$404,MATCH($A242,'04_Property_Economics'!$AY$5:$AY$404,0)),""))</f>
        <v/>
      </c>
      <c r="L242" s="24" t="str">
        <f t="array" ref="L242">IF($A242="","",IFERROR(INDEX('04_Property_Economics'!$AF$5:$AF$404,MATCH($A242,'04_Property_Economics'!$AY$5:$AY$404,0)),""))</f>
        <v/>
      </c>
      <c r="M242" s="24" t="str">
        <f t="array" ref="M242">IF($A242="","",IFERROR(INDEX('04_Property_Economics'!$U$5:$U$404,MATCH($A242,'04_Property_Economics'!$AY$5:$AY$404,0)),""))</f>
        <v/>
      </c>
      <c r="N242" s="24" t="str">
        <f t="array" ref="N242">IF($A242="","",IFERROR(INDEX('04_Property_Economics'!$W$5:$W$404,MATCH($A242,'04_Property_Economics'!$AY$5:$AY$404,0)),""))</f>
        <v/>
      </c>
      <c r="O242" s="24" t="str">
        <f t="shared" si="2"/>
        <v/>
      </c>
      <c r="P242" s="24" t="str">
        <f t="array" ref="P242">IF($A242="","",IFERROR(INDEX('04_Property_Economics'!$S$5:$S$404,MATCH($A242,'04_Property_Economics'!$AY$5:$AY$404,0)),""))</f>
        <v/>
      </c>
      <c r="Q242" s="24" t="str">
        <f t="array" ref="Q242">IF($A242="","",IFERROR(INDEX('04_Property_Economics'!$AQ$5:$AQ$404,MATCH($A242,'04_Property_Economics'!$AY$5:$AY$404,0)),""))</f>
        <v/>
      </c>
      <c r="R242" s="27" t="str">
        <f t="array" ref="R242">IF($A242="","",IFERROR(INDEX('04_Property_Economics'!$AR$5:$AR$404,MATCH($A242,'04_Property_Economics'!$AY$5:$AY$404,0)),""))</f>
        <v/>
      </c>
      <c r="S242" s="2" t="str">
        <f t="array" ref="S242">IF($A242="","",IFERROR(INDEX('04_Property_Economics'!$AS$5:$AS$404,MATCH($A242,'04_Property_Economics'!$AY$5:$AY$404,0)),""))</f>
        <v/>
      </c>
      <c r="T242" s="2" t="str">
        <f t="array" ref="T242">IF($A242="","",IFERROR(INDEX('04_Property_Economics'!$AZ$5:$AZ$404,MATCH($A242,'04_Property_Economics'!$AY$5:$AY$404,0)),""))</f>
        <v/>
      </c>
    </row>
    <row r="243" ht="15.75" customHeight="1">
      <c r="A243" s="2" t="str">
        <f t="shared" si="1"/>
        <v/>
      </c>
      <c r="B243" s="2" t="str">
        <f t="array" ref="B243">IF($A243="","",IFERROR(INDEX('04_Property_Economics'!$B$5:$B$404,MATCH($A243,'04_Property_Economics'!$AY$5:$AY$404,0)),""))</f>
        <v/>
      </c>
      <c r="C243" s="2" t="str">
        <f t="array" ref="C243">IF($A243="","",IFERROR(INDEX('04_Property_Economics'!$C$5:$C$404,MATCH($A243,'04_Property_Economics'!$AY$5:$AY$404,0)),""))</f>
        <v/>
      </c>
      <c r="D243" s="24" t="str">
        <f t="array" ref="D243">IF($A243="","",IFERROR(INDEX('04_Property_Economics'!$H$5:$H$404,MATCH($A243,'04_Property_Economics'!$AY$5:$AY$404,0)),""))</f>
        <v/>
      </c>
      <c r="E243" s="25" t="str">
        <f t="array" ref="E243">IF($A243="","",IFERROR(INDEX('04_Property_Economics'!$I$5:$I$404,MATCH($A243,'04_Property_Economics'!$AY$5:$AY$404,0)),""))</f>
        <v/>
      </c>
      <c r="F243" s="25" t="str">
        <f t="array" ref="F243">IF($A243="","",IFERROR(INDEX('04_Property_Economics'!$J$5:$J$404,MATCH($A243,'04_Property_Economics'!$AY$5:$AY$404,0)),""))</f>
        <v/>
      </c>
      <c r="G243" s="26" t="str">
        <f t="array" ref="G243">IF($A243="","",IFERROR(INDEX('04_Property_Economics'!$AC$5:$AC$404,MATCH($A243,'04_Property_Economics'!$AY$5:$AY$404,0)),""))</f>
        <v/>
      </c>
      <c r="H243" s="24" t="str">
        <f t="array" ref="H243">IF($A243="","",IFERROR(INDEX('04_Property_Economics'!$AD$5:$AD$404,MATCH($A243,'04_Property_Economics'!$AY$5:$AY$404,0)),""))</f>
        <v/>
      </c>
      <c r="I243" s="24" t="str">
        <f t="array" ref="I243">IF($A243="","",IFERROR(INDEX('04_Property_Economics'!$AH$5:$AH$404,MATCH($A243,'04_Property_Economics'!$AY$5:$AY$404,0)),""))</f>
        <v/>
      </c>
      <c r="J243" s="24" t="str">
        <f t="array" ref="J243">IF($A243="","",IFERROR(INDEX('04_Property_Economics'!$AI$5:$AI$404,MATCH($A243,'04_Property_Economics'!$AY$5:$AY$404,0)),""))</f>
        <v/>
      </c>
      <c r="K243" s="24" t="str">
        <f t="array" ref="K243">IF($A243="","",IFERROR(INDEX('04_Property_Economics'!$AJ$5:$AJ$404,MATCH($A243,'04_Property_Economics'!$AY$5:$AY$404,0)),""))</f>
        <v/>
      </c>
      <c r="L243" s="24" t="str">
        <f t="array" ref="L243">IF($A243="","",IFERROR(INDEX('04_Property_Economics'!$AF$5:$AF$404,MATCH($A243,'04_Property_Economics'!$AY$5:$AY$404,0)),""))</f>
        <v/>
      </c>
      <c r="M243" s="24" t="str">
        <f t="array" ref="M243">IF($A243="","",IFERROR(INDEX('04_Property_Economics'!$U$5:$U$404,MATCH($A243,'04_Property_Economics'!$AY$5:$AY$404,0)),""))</f>
        <v/>
      </c>
      <c r="N243" s="24" t="str">
        <f t="array" ref="N243">IF($A243="","",IFERROR(INDEX('04_Property_Economics'!$W$5:$W$404,MATCH($A243,'04_Property_Economics'!$AY$5:$AY$404,0)),""))</f>
        <v/>
      </c>
      <c r="O243" s="24" t="str">
        <f t="shared" si="2"/>
        <v/>
      </c>
      <c r="P243" s="24" t="str">
        <f t="array" ref="P243">IF($A243="","",IFERROR(INDEX('04_Property_Economics'!$S$5:$S$404,MATCH($A243,'04_Property_Economics'!$AY$5:$AY$404,0)),""))</f>
        <v/>
      </c>
      <c r="Q243" s="24" t="str">
        <f t="array" ref="Q243">IF($A243="","",IFERROR(INDEX('04_Property_Economics'!$AQ$5:$AQ$404,MATCH($A243,'04_Property_Economics'!$AY$5:$AY$404,0)),""))</f>
        <v/>
      </c>
      <c r="R243" s="27" t="str">
        <f t="array" ref="R243">IF($A243="","",IFERROR(INDEX('04_Property_Economics'!$AR$5:$AR$404,MATCH($A243,'04_Property_Economics'!$AY$5:$AY$404,0)),""))</f>
        <v/>
      </c>
      <c r="S243" s="2" t="str">
        <f t="array" ref="S243">IF($A243="","",IFERROR(INDEX('04_Property_Economics'!$AS$5:$AS$404,MATCH($A243,'04_Property_Economics'!$AY$5:$AY$404,0)),""))</f>
        <v/>
      </c>
      <c r="T243" s="2" t="str">
        <f t="array" ref="T243">IF($A243="","",IFERROR(INDEX('04_Property_Economics'!$AZ$5:$AZ$404,MATCH($A243,'04_Property_Economics'!$AY$5:$AY$404,0)),""))</f>
        <v/>
      </c>
    </row>
    <row r="244" ht="15.75" customHeight="1">
      <c r="A244" s="2" t="str">
        <f t="shared" si="1"/>
        <v/>
      </c>
      <c r="B244" s="2" t="str">
        <f t="array" ref="B244">IF($A244="","",IFERROR(INDEX('04_Property_Economics'!$B$5:$B$404,MATCH($A244,'04_Property_Economics'!$AY$5:$AY$404,0)),""))</f>
        <v/>
      </c>
      <c r="C244" s="2" t="str">
        <f t="array" ref="C244">IF($A244="","",IFERROR(INDEX('04_Property_Economics'!$C$5:$C$404,MATCH($A244,'04_Property_Economics'!$AY$5:$AY$404,0)),""))</f>
        <v/>
      </c>
      <c r="D244" s="24" t="str">
        <f t="array" ref="D244">IF($A244="","",IFERROR(INDEX('04_Property_Economics'!$H$5:$H$404,MATCH($A244,'04_Property_Economics'!$AY$5:$AY$404,0)),""))</f>
        <v/>
      </c>
      <c r="E244" s="25" t="str">
        <f t="array" ref="E244">IF($A244="","",IFERROR(INDEX('04_Property_Economics'!$I$5:$I$404,MATCH($A244,'04_Property_Economics'!$AY$5:$AY$404,0)),""))</f>
        <v/>
      </c>
      <c r="F244" s="25" t="str">
        <f t="array" ref="F244">IF($A244="","",IFERROR(INDEX('04_Property_Economics'!$J$5:$J$404,MATCH($A244,'04_Property_Economics'!$AY$5:$AY$404,0)),""))</f>
        <v/>
      </c>
      <c r="G244" s="26" t="str">
        <f t="array" ref="G244">IF($A244="","",IFERROR(INDEX('04_Property_Economics'!$AC$5:$AC$404,MATCH($A244,'04_Property_Economics'!$AY$5:$AY$404,0)),""))</f>
        <v/>
      </c>
      <c r="H244" s="24" t="str">
        <f t="array" ref="H244">IF($A244="","",IFERROR(INDEX('04_Property_Economics'!$AD$5:$AD$404,MATCH($A244,'04_Property_Economics'!$AY$5:$AY$404,0)),""))</f>
        <v/>
      </c>
      <c r="I244" s="24" t="str">
        <f t="array" ref="I244">IF($A244="","",IFERROR(INDEX('04_Property_Economics'!$AH$5:$AH$404,MATCH($A244,'04_Property_Economics'!$AY$5:$AY$404,0)),""))</f>
        <v/>
      </c>
      <c r="J244" s="24" t="str">
        <f t="array" ref="J244">IF($A244="","",IFERROR(INDEX('04_Property_Economics'!$AI$5:$AI$404,MATCH($A244,'04_Property_Economics'!$AY$5:$AY$404,0)),""))</f>
        <v/>
      </c>
      <c r="K244" s="24" t="str">
        <f t="array" ref="K244">IF($A244="","",IFERROR(INDEX('04_Property_Economics'!$AJ$5:$AJ$404,MATCH($A244,'04_Property_Economics'!$AY$5:$AY$404,0)),""))</f>
        <v/>
      </c>
      <c r="L244" s="24" t="str">
        <f t="array" ref="L244">IF($A244="","",IFERROR(INDEX('04_Property_Economics'!$AF$5:$AF$404,MATCH($A244,'04_Property_Economics'!$AY$5:$AY$404,0)),""))</f>
        <v/>
      </c>
      <c r="M244" s="24" t="str">
        <f t="array" ref="M244">IF($A244="","",IFERROR(INDEX('04_Property_Economics'!$U$5:$U$404,MATCH($A244,'04_Property_Economics'!$AY$5:$AY$404,0)),""))</f>
        <v/>
      </c>
      <c r="N244" s="24" t="str">
        <f t="array" ref="N244">IF($A244="","",IFERROR(INDEX('04_Property_Economics'!$W$5:$W$404,MATCH($A244,'04_Property_Economics'!$AY$5:$AY$404,0)),""))</f>
        <v/>
      </c>
      <c r="O244" s="24" t="str">
        <f t="shared" si="2"/>
        <v/>
      </c>
      <c r="P244" s="24" t="str">
        <f t="array" ref="P244">IF($A244="","",IFERROR(INDEX('04_Property_Economics'!$S$5:$S$404,MATCH($A244,'04_Property_Economics'!$AY$5:$AY$404,0)),""))</f>
        <v/>
      </c>
      <c r="Q244" s="24" t="str">
        <f t="array" ref="Q244">IF($A244="","",IFERROR(INDEX('04_Property_Economics'!$AQ$5:$AQ$404,MATCH($A244,'04_Property_Economics'!$AY$5:$AY$404,0)),""))</f>
        <v/>
      </c>
      <c r="R244" s="27" t="str">
        <f t="array" ref="R244">IF($A244="","",IFERROR(INDEX('04_Property_Economics'!$AR$5:$AR$404,MATCH($A244,'04_Property_Economics'!$AY$5:$AY$404,0)),""))</f>
        <v/>
      </c>
      <c r="S244" s="2" t="str">
        <f t="array" ref="S244">IF($A244="","",IFERROR(INDEX('04_Property_Economics'!$AS$5:$AS$404,MATCH($A244,'04_Property_Economics'!$AY$5:$AY$404,0)),""))</f>
        <v/>
      </c>
      <c r="T244" s="2" t="str">
        <f t="array" ref="T244">IF($A244="","",IFERROR(INDEX('04_Property_Economics'!$AZ$5:$AZ$404,MATCH($A244,'04_Property_Economics'!$AY$5:$AY$404,0)),""))</f>
        <v/>
      </c>
    </row>
    <row r="245" ht="15.75" customHeight="1">
      <c r="A245" s="2" t="str">
        <f t="shared" si="1"/>
        <v/>
      </c>
      <c r="B245" s="2" t="str">
        <f t="array" ref="B245">IF($A245="","",IFERROR(INDEX('04_Property_Economics'!$B$5:$B$404,MATCH($A245,'04_Property_Economics'!$AY$5:$AY$404,0)),""))</f>
        <v/>
      </c>
      <c r="C245" s="2" t="str">
        <f t="array" ref="C245">IF($A245="","",IFERROR(INDEX('04_Property_Economics'!$C$5:$C$404,MATCH($A245,'04_Property_Economics'!$AY$5:$AY$404,0)),""))</f>
        <v/>
      </c>
      <c r="D245" s="24" t="str">
        <f t="array" ref="D245">IF($A245="","",IFERROR(INDEX('04_Property_Economics'!$H$5:$H$404,MATCH($A245,'04_Property_Economics'!$AY$5:$AY$404,0)),""))</f>
        <v/>
      </c>
      <c r="E245" s="25" t="str">
        <f t="array" ref="E245">IF($A245="","",IFERROR(INDEX('04_Property_Economics'!$I$5:$I$404,MATCH($A245,'04_Property_Economics'!$AY$5:$AY$404,0)),""))</f>
        <v/>
      </c>
      <c r="F245" s="25" t="str">
        <f t="array" ref="F245">IF($A245="","",IFERROR(INDEX('04_Property_Economics'!$J$5:$J$404,MATCH($A245,'04_Property_Economics'!$AY$5:$AY$404,0)),""))</f>
        <v/>
      </c>
      <c r="G245" s="26" t="str">
        <f t="array" ref="G245">IF($A245="","",IFERROR(INDEX('04_Property_Economics'!$AC$5:$AC$404,MATCH($A245,'04_Property_Economics'!$AY$5:$AY$404,0)),""))</f>
        <v/>
      </c>
      <c r="H245" s="24" t="str">
        <f t="array" ref="H245">IF($A245="","",IFERROR(INDEX('04_Property_Economics'!$AD$5:$AD$404,MATCH($A245,'04_Property_Economics'!$AY$5:$AY$404,0)),""))</f>
        <v/>
      </c>
      <c r="I245" s="24" t="str">
        <f t="array" ref="I245">IF($A245="","",IFERROR(INDEX('04_Property_Economics'!$AH$5:$AH$404,MATCH($A245,'04_Property_Economics'!$AY$5:$AY$404,0)),""))</f>
        <v/>
      </c>
      <c r="J245" s="24" t="str">
        <f t="array" ref="J245">IF($A245="","",IFERROR(INDEX('04_Property_Economics'!$AI$5:$AI$404,MATCH($A245,'04_Property_Economics'!$AY$5:$AY$404,0)),""))</f>
        <v/>
      </c>
      <c r="K245" s="24" t="str">
        <f t="array" ref="K245">IF($A245="","",IFERROR(INDEX('04_Property_Economics'!$AJ$5:$AJ$404,MATCH($A245,'04_Property_Economics'!$AY$5:$AY$404,0)),""))</f>
        <v/>
      </c>
      <c r="L245" s="24" t="str">
        <f t="array" ref="L245">IF($A245="","",IFERROR(INDEX('04_Property_Economics'!$AF$5:$AF$404,MATCH($A245,'04_Property_Economics'!$AY$5:$AY$404,0)),""))</f>
        <v/>
      </c>
      <c r="M245" s="24" t="str">
        <f t="array" ref="M245">IF($A245="","",IFERROR(INDEX('04_Property_Economics'!$U$5:$U$404,MATCH($A245,'04_Property_Economics'!$AY$5:$AY$404,0)),""))</f>
        <v/>
      </c>
      <c r="N245" s="24" t="str">
        <f t="array" ref="N245">IF($A245="","",IFERROR(INDEX('04_Property_Economics'!$W$5:$W$404,MATCH($A245,'04_Property_Economics'!$AY$5:$AY$404,0)),""))</f>
        <v/>
      </c>
      <c r="O245" s="24" t="str">
        <f t="shared" si="2"/>
        <v/>
      </c>
      <c r="P245" s="24" t="str">
        <f t="array" ref="P245">IF($A245="","",IFERROR(INDEX('04_Property_Economics'!$S$5:$S$404,MATCH($A245,'04_Property_Economics'!$AY$5:$AY$404,0)),""))</f>
        <v/>
      </c>
      <c r="Q245" s="24" t="str">
        <f t="array" ref="Q245">IF($A245="","",IFERROR(INDEX('04_Property_Economics'!$AQ$5:$AQ$404,MATCH($A245,'04_Property_Economics'!$AY$5:$AY$404,0)),""))</f>
        <v/>
      </c>
      <c r="R245" s="27" t="str">
        <f t="array" ref="R245">IF($A245="","",IFERROR(INDEX('04_Property_Economics'!$AR$5:$AR$404,MATCH($A245,'04_Property_Economics'!$AY$5:$AY$404,0)),""))</f>
        <v/>
      </c>
      <c r="S245" s="2" t="str">
        <f t="array" ref="S245">IF($A245="","",IFERROR(INDEX('04_Property_Economics'!$AS$5:$AS$404,MATCH($A245,'04_Property_Economics'!$AY$5:$AY$404,0)),""))</f>
        <v/>
      </c>
      <c r="T245" s="2" t="str">
        <f t="array" ref="T245">IF($A245="","",IFERROR(INDEX('04_Property_Economics'!$AZ$5:$AZ$404,MATCH($A245,'04_Property_Economics'!$AY$5:$AY$404,0)),""))</f>
        <v/>
      </c>
    </row>
    <row r="246" ht="15.75" customHeight="1">
      <c r="A246" s="2" t="str">
        <f t="shared" si="1"/>
        <v/>
      </c>
      <c r="B246" s="2" t="str">
        <f t="array" ref="B246">IF($A246="","",IFERROR(INDEX('04_Property_Economics'!$B$5:$B$404,MATCH($A246,'04_Property_Economics'!$AY$5:$AY$404,0)),""))</f>
        <v/>
      </c>
      <c r="C246" s="2" t="str">
        <f t="array" ref="C246">IF($A246="","",IFERROR(INDEX('04_Property_Economics'!$C$5:$C$404,MATCH($A246,'04_Property_Economics'!$AY$5:$AY$404,0)),""))</f>
        <v/>
      </c>
      <c r="D246" s="24" t="str">
        <f t="array" ref="D246">IF($A246="","",IFERROR(INDEX('04_Property_Economics'!$H$5:$H$404,MATCH($A246,'04_Property_Economics'!$AY$5:$AY$404,0)),""))</f>
        <v/>
      </c>
      <c r="E246" s="25" t="str">
        <f t="array" ref="E246">IF($A246="","",IFERROR(INDEX('04_Property_Economics'!$I$5:$I$404,MATCH($A246,'04_Property_Economics'!$AY$5:$AY$404,0)),""))</f>
        <v/>
      </c>
      <c r="F246" s="25" t="str">
        <f t="array" ref="F246">IF($A246="","",IFERROR(INDEX('04_Property_Economics'!$J$5:$J$404,MATCH($A246,'04_Property_Economics'!$AY$5:$AY$404,0)),""))</f>
        <v/>
      </c>
      <c r="G246" s="26" t="str">
        <f t="array" ref="G246">IF($A246="","",IFERROR(INDEX('04_Property_Economics'!$AC$5:$AC$404,MATCH($A246,'04_Property_Economics'!$AY$5:$AY$404,0)),""))</f>
        <v/>
      </c>
      <c r="H246" s="24" t="str">
        <f t="array" ref="H246">IF($A246="","",IFERROR(INDEX('04_Property_Economics'!$AD$5:$AD$404,MATCH($A246,'04_Property_Economics'!$AY$5:$AY$404,0)),""))</f>
        <v/>
      </c>
      <c r="I246" s="24" t="str">
        <f t="array" ref="I246">IF($A246="","",IFERROR(INDEX('04_Property_Economics'!$AH$5:$AH$404,MATCH($A246,'04_Property_Economics'!$AY$5:$AY$404,0)),""))</f>
        <v/>
      </c>
      <c r="J246" s="24" t="str">
        <f t="array" ref="J246">IF($A246="","",IFERROR(INDEX('04_Property_Economics'!$AI$5:$AI$404,MATCH($A246,'04_Property_Economics'!$AY$5:$AY$404,0)),""))</f>
        <v/>
      </c>
      <c r="K246" s="24" t="str">
        <f t="array" ref="K246">IF($A246="","",IFERROR(INDEX('04_Property_Economics'!$AJ$5:$AJ$404,MATCH($A246,'04_Property_Economics'!$AY$5:$AY$404,0)),""))</f>
        <v/>
      </c>
      <c r="L246" s="24" t="str">
        <f t="array" ref="L246">IF($A246="","",IFERROR(INDEX('04_Property_Economics'!$AF$5:$AF$404,MATCH($A246,'04_Property_Economics'!$AY$5:$AY$404,0)),""))</f>
        <v/>
      </c>
      <c r="M246" s="24" t="str">
        <f t="array" ref="M246">IF($A246="","",IFERROR(INDEX('04_Property_Economics'!$U$5:$U$404,MATCH($A246,'04_Property_Economics'!$AY$5:$AY$404,0)),""))</f>
        <v/>
      </c>
      <c r="N246" s="24" t="str">
        <f t="array" ref="N246">IF($A246="","",IFERROR(INDEX('04_Property_Economics'!$W$5:$W$404,MATCH($A246,'04_Property_Economics'!$AY$5:$AY$404,0)),""))</f>
        <v/>
      </c>
      <c r="O246" s="24" t="str">
        <f t="shared" si="2"/>
        <v/>
      </c>
      <c r="P246" s="24" t="str">
        <f t="array" ref="P246">IF($A246="","",IFERROR(INDEX('04_Property_Economics'!$S$5:$S$404,MATCH($A246,'04_Property_Economics'!$AY$5:$AY$404,0)),""))</f>
        <v/>
      </c>
      <c r="Q246" s="24" t="str">
        <f t="array" ref="Q246">IF($A246="","",IFERROR(INDEX('04_Property_Economics'!$AQ$5:$AQ$404,MATCH($A246,'04_Property_Economics'!$AY$5:$AY$404,0)),""))</f>
        <v/>
      </c>
      <c r="R246" s="27" t="str">
        <f t="array" ref="R246">IF($A246="","",IFERROR(INDEX('04_Property_Economics'!$AR$5:$AR$404,MATCH($A246,'04_Property_Economics'!$AY$5:$AY$404,0)),""))</f>
        <v/>
      </c>
      <c r="S246" s="2" t="str">
        <f t="array" ref="S246">IF($A246="","",IFERROR(INDEX('04_Property_Economics'!$AS$5:$AS$404,MATCH($A246,'04_Property_Economics'!$AY$5:$AY$404,0)),""))</f>
        <v/>
      </c>
      <c r="T246" s="2" t="str">
        <f t="array" ref="T246">IF($A246="","",IFERROR(INDEX('04_Property_Economics'!$AZ$5:$AZ$404,MATCH($A246,'04_Property_Economics'!$AY$5:$AY$404,0)),""))</f>
        <v/>
      </c>
    </row>
    <row r="247" ht="15.75" customHeight="1">
      <c r="A247" s="2" t="str">
        <f t="shared" si="1"/>
        <v/>
      </c>
      <c r="B247" s="2" t="str">
        <f t="array" ref="B247">IF($A247="","",IFERROR(INDEX('04_Property_Economics'!$B$5:$B$404,MATCH($A247,'04_Property_Economics'!$AY$5:$AY$404,0)),""))</f>
        <v/>
      </c>
      <c r="C247" s="2" t="str">
        <f t="array" ref="C247">IF($A247="","",IFERROR(INDEX('04_Property_Economics'!$C$5:$C$404,MATCH($A247,'04_Property_Economics'!$AY$5:$AY$404,0)),""))</f>
        <v/>
      </c>
      <c r="D247" s="24" t="str">
        <f t="array" ref="D247">IF($A247="","",IFERROR(INDEX('04_Property_Economics'!$H$5:$H$404,MATCH($A247,'04_Property_Economics'!$AY$5:$AY$404,0)),""))</f>
        <v/>
      </c>
      <c r="E247" s="25" t="str">
        <f t="array" ref="E247">IF($A247="","",IFERROR(INDEX('04_Property_Economics'!$I$5:$I$404,MATCH($A247,'04_Property_Economics'!$AY$5:$AY$404,0)),""))</f>
        <v/>
      </c>
      <c r="F247" s="25" t="str">
        <f t="array" ref="F247">IF($A247="","",IFERROR(INDEX('04_Property_Economics'!$J$5:$J$404,MATCH($A247,'04_Property_Economics'!$AY$5:$AY$404,0)),""))</f>
        <v/>
      </c>
      <c r="G247" s="26" t="str">
        <f t="array" ref="G247">IF($A247="","",IFERROR(INDEX('04_Property_Economics'!$AC$5:$AC$404,MATCH($A247,'04_Property_Economics'!$AY$5:$AY$404,0)),""))</f>
        <v/>
      </c>
      <c r="H247" s="24" t="str">
        <f t="array" ref="H247">IF($A247="","",IFERROR(INDEX('04_Property_Economics'!$AD$5:$AD$404,MATCH($A247,'04_Property_Economics'!$AY$5:$AY$404,0)),""))</f>
        <v/>
      </c>
      <c r="I247" s="24" t="str">
        <f t="array" ref="I247">IF($A247="","",IFERROR(INDEX('04_Property_Economics'!$AH$5:$AH$404,MATCH($A247,'04_Property_Economics'!$AY$5:$AY$404,0)),""))</f>
        <v/>
      </c>
      <c r="J247" s="24" t="str">
        <f t="array" ref="J247">IF($A247="","",IFERROR(INDEX('04_Property_Economics'!$AI$5:$AI$404,MATCH($A247,'04_Property_Economics'!$AY$5:$AY$404,0)),""))</f>
        <v/>
      </c>
      <c r="K247" s="24" t="str">
        <f t="array" ref="K247">IF($A247="","",IFERROR(INDEX('04_Property_Economics'!$AJ$5:$AJ$404,MATCH($A247,'04_Property_Economics'!$AY$5:$AY$404,0)),""))</f>
        <v/>
      </c>
      <c r="L247" s="24" t="str">
        <f t="array" ref="L247">IF($A247="","",IFERROR(INDEX('04_Property_Economics'!$AF$5:$AF$404,MATCH($A247,'04_Property_Economics'!$AY$5:$AY$404,0)),""))</f>
        <v/>
      </c>
      <c r="M247" s="24" t="str">
        <f t="array" ref="M247">IF($A247="","",IFERROR(INDEX('04_Property_Economics'!$U$5:$U$404,MATCH($A247,'04_Property_Economics'!$AY$5:$AY$404,0)),""))</f>
        <v/>
      </c>
      <c r="N247" s="24" t="str">
        <f t="array" ref="N247">IF($A247="","",IFERROR(INDEX('04_Property_Economics'!$W$5:$W$404,MATCH($A247,'04_Property_Economics'!$AY$5:$AY$404,0)),""))</f>
        <v/>
      </c>
      <c r="O247" s="24" t="str">
        <f t="shared" si="2"/>
        <v/>
      </c>
      <c r="P247" s="24" t="str">
        <f t="array" ref="P247">IF($A247="","",IFERROR(INDEX('04_Property_Economics'!$S$5:$S$404,MATCH($A247,'04_Property_Economics'!$AY$5:$AY$404,0)),""))</f>
        <v/>
      </c>
      <c r="Q247" s="24" t="str">
        <f t="array" ref="Q247">IF($A247="","",IFERROR(INDEX('04_Property_Economics'!$AQ$5:$AQ$404,MATCH($A247,'04_Property_Economics'!$AY$5:$AY$404,0)),""))</f>
        <v/>
      </c>
      <c r="R247" s="27" t="str">
        <f t="array" ref="R247">IF($A247="","",IFERROR(INDEX('04_Property_Economics'!$AR$5:$AR$404,MATCH($A247,'04_Property_Economics'!$AY$5:$AY$404,0)),""))</f>
        <v/>
      </c>
      <c r="S247" s="2" t="str">
        <f t="array" ref="S247">IF($A247="","",IFERROR(INDEX('04_Property_Economics'!$AS$5:$AS$404,MATCH($A247,'04_Property_Economics'!$AY$5:$AY$404,0)),""))</f>
        <v/>
      </c>
      <c r="T247" s="2" t="str">
        <f t="array" ref="T247">IF($A247="","",IFERROR(INDEX('04_Property_Economics'!$AZ$5:$AZ$404,MATCH($A247,'04_Property_Economics'!$AY$5:$AY$404,0)),""))</f>
        <v/>
      </c>
    </row>
    <row r="248" ht="15.75" customHeight="1">
      <c r="A248" s="2" t="str">
        <f t="shared" si="1"/>
        <v/>
      </c>
      <c r="B248" s="2" t="str">
        <f t="array" ref="B248">IF($A248="","",IFERROR(INDEX('04_Property_Economics'!$B$5:$B$404,MATCH($A248,'04_Property_Economics'!$AY$5:$AY$404,0)),""))</f>
        <v/>
      </c>
      <c r="C248" s="2" t="str">
        <f t="array" ref="C248">IF($A248="","",IFERROR(INDEX('04_Property_Economics'!$C$5:$C$404,MATCH($A248,'04_Property_Economics'!$AY$5:$AY$404,0)),""))</f>
        <v/>
      </c>
      <c r="D248" s="24" t="str">
        <f t="array" ref="D248">IF($A248="","",IFERROR(INDEX('04_Property_Economics'!$H$5:$H$404,MATCH($A248,'04_Property_Economics'!$AY$5:$AY$404,0)),""))</f>
        <v/>
      </c>
      <c r="E248" s="25" t="str">
        <f t="array" ref="E248">IF($A248="","",IFERROR(INDEX('04_Property_Economics'!$I$5:$I$404,MATCH($A248,'04_Property_Economics'!$AY$5:$AY$404,0)),""))</f>
        <v/>
      </c>
      <c r="F248" s="25" t="str">
        <f t="array" ref="F248">IF($A248="","",IFERROR(INDEX('04_Property_Economics'!$J$5:$J$404,MATCH($A248,'04_Property_Economics'!$AY$5:$AY$404,0)),""))</f>
        <v/>
      </c>
      <c r="G248" s="26" t="str">
        <f t="array" ref="G248">IF($A248="","",IFERROR(INDEX('04_Property_Economics'!$AC$5:$AC$404,MATCH($A248,'04_Property_Economics'!$AY$5:$AY$404,0)),""))</f>
        <v/>
      </c>
      <c r="H248" s="24" t="str">
        <f t="array" ref="H248">IF($A248="","",IFERROR(INDEX('04_Property_Economics'!$AD$5:$AD$404,MATCH($A248,'04_Property_Economics'!$AY$5:$AY$404,0)),""))</f>
        <v/>
      </c>
      <c r="I248" s="24" t="str">
        <f t="array" ref="I248">IF($A248="","",IFERROR(INDEX('04_Property_Economics'!$AH$5:$AH$404,MATCH($A248,'04_Property_Economics'!$AY$5:$AY$404,0)),""))</f>
        <v/>
      </c>
      <c r="J248" s="24" t="str">
        <f t="array" ref="J248">IF($A248="","",IFERROR(INDEX('04_Property_Economics'!$AI$5:$AI$404,MATCH($A248,'04_Property_Economics'!$AY$5:$AY$404,0)),""))</f>
        <v/>
      </c>
      <c r="K248" s="24" t="str">
        <f t="array" ref="K248">IF($A248="","",IFERROR(INDEX('04_Property_Economics'!$AJ$5:$AJ$404,MATCH($A248,'04_Property_Economics'!$AY$5:$AY$404,0)),""))</f>
        <v/>
      </c>
      <c r="L248" s="24" t="str">
        <f t="array" ref="L248">IF($A248="","",IFERROR(INDEX('04_Property_Economics'!$AF$5:$AF$404,MATCH($A248,'04_Property_Economics'!$AY$5:$AY$404,0)),""))</f>
        <v/>
      </c>
      <c r="M248" s="24" t="str">
        <f t="array" ref="M248">IF($A248="","",IFERROR(INDEX('04_Property_Economics'!$U$5:$U$404,MATCH($A248,'04_Property_Economics'!$AY$5:$AY$404,0)),""))</f>
        <v/>
      </c>
      <c r="N248" s="24" t="str">
        <f t="array" ref="N248">IF($A248="","",IFERROR(INDEX('04_Property_Economics'!$W$5:$W$404,MATCH($A248,'04_Property_Economics'!$AY$5:$AY$404,0)),""))</f>
        <v/>
      </c>
      <c r="O248" s="24" t="str">
        <f t="shared" si="2"/>
        <v/>
      </c>
      <c r="P248" s="24" t="str">
        <f t="array" ref="P248">IF($A248="","",IFERROR(INDEX('04_Property_Economics'!$S$5:$S$404,MATCH($A248,'04_Property_Economics'!$AY$5:$AY$404,0)),""))</f>
        <v/>
      </c>
      <c r="Q248" s="24" t="str">
        <f t="array" ref="Q248">IF($A248="","",IFERROR(INDEX('04_Property_Economics'!$AQ$5:$AQ$404,MATCH($A248,'04_Property_Economics'!$AY$5:$AY$404,0)),""))</f>
        <v/>
      </c>
      <c r="R248" s="27" t="str">
        <f t="array" ref="R248">IF($A248="","",IFERROR(INDEX('04_Property_Economics'!$AR$5:$AR$404,MATCH($A248,'04_Property_Economics'!$AY$5:$AY$404,0)),""))</f>
        <v/>
      </c>
      <c r="S248" s="2" t="str">
        <f t="array" ref="S248">IF($A248="","",IFERROR(INDEX('04_Property_Economics'!$AS$5:$AS$404,MATCH($A248,'04_Property_Economics'!$AY$5:$AY$404,0)),""))</f>
        <v/>
      </c>
      <c r="T248" s="2" t="str">
        <f t="array" ref="T248">IF($A248="","",IFERROR(INDEX('04_Property_Economics'!$AZ$5:$AZ$404,MATCH($A248,'04_Property_Economics'!$AY$5:$AY$404,0)),""))</f>
        <v/>
      </c>
    </row>
    <row r="249" ht="15.75" customHeight="1">
      <c r="A249" s="2" t="str">
        <f t="shared" si="1"/>
        <v/>
      </c>
      <c r="B249" s="2" t="str">
        <f t="array" ref="B249">IF($A249="","",IFERROR(INDEX('04_Property_Economics'!$B$5:$B$404,MATCH($A249,'04_Property_Economics'!$AY$5:$AY$404,0)),""))</f>
        <v/>
      </c>
      <c r="C249" s="2" t="str">
        <f t="array" ref="C249">IF($A249="","",IFERROR(INDEX('04_Property_Economics'!$C$5:$C$404,MATCH($A249,'04_Property_Economics'!$AY$5:$AY$404,0)),""))</f>
        <v/>
      </c>
      <c r="D249" s="24" t="str">
        <f t="array" ref="D249">IF($A249="","",IFERROR(INDEX('04_Property_Economics'!$H$5:$H$404,MATCH($A249,'04_Property_Economics'!$AY$5:$AY$404,0)),""))</f>
        <v/>
      </c>
      <c r="E249" s="25" t="str">
        <f t="array" ref="E249">IF($A249="","",IFERROR(INDEX('04_Property_Economics'!$I$5:$I$404,MATCH($A249,'04_Property_Economics'!$AY$5:$AY$404,0)),""))</f>
        <v/>
      </c>
      <c r="F249" s="25" t="str">
        <f t="array" ref="F249">IF($A249="","",IFERROR(INDEX('04_Property_Economics'!$J$5:$J$404,MATCH($A249,'04_Property_Economics'!$AY$5:$AY$404,0)),""))</f>
        <v/>
      </c>
      <c r="G249" s="26" t="str">
        <f t="array" ref="G249">IF($A249="","",IFERROR(INDEX('04_Property_Economics'!$AC$5:$AC$404,MATCH($A249,'04_Property_Economics'!$AY$5:$AY$404,0)),""))</f>
        <v/>
      </c>
      <c r="H249" s="24" t="str">
        <f t="array" ref="H249">IF($A249="","",IFERROR(INDEX('04_Property_Economics'!$AD$5:$AD$404,MATCH($A249,'04_Property_Economics'!$AY$5:$AY$404,0)),""))</f>
        <v/>
      </c>
      <c r="I249" s="24" t="str">
        <f t="array" ref="I249">IF($A249="","",IFERROR(INDEX('04_Property_Economics'!$AH$5:$AH$404,MATCH($A249,'04_Property_Economics'!$AY$5:$AY$404,0)),""))</f>
        <v/>
      </c>
      <c r="J249" s="24" t="str">
        <f t="array" ref="J249">IF($A249="","",IFERROR(INDEX('04_Property_Economics'!$AI$5:$AI$404,MATCH($A249,'04_Property_Economics'!$AY$5:$AY$404,0)),""))</f>
        <v/>
      </c>
      <c r="K249" s="24" t="str">
        <f t="array" ref="K249">IF($A249="","",IFERROR(INDEX('04_Property_Economics'!$AJ$5:$AJ$404,MATCH($A249,'04_Property_Economics'!$AY$5:$AY$404,0)),""))</f>
        <v/>
      </c>
      <c r="L249" s="24" t="str">
        <f t="array" ref="L249">IF($A249="","",IFERROR(INDEX('04_Property_Economics'!$AF$5:$AF$404,MATCH($A249,'04_Property_Economics'!$AY$5:$AY$404,0)),""))</f>
        <v/>
      </c>
      <c r="M249" s="24" t="str">
        <f t="array" ref="M249">IF($A249="","",IFERROR(INDEX('04_Property_Economics'!$U$5:$U$404,MATCH($A249,'04_Property_Economics'!$AY$5:$AY$404,0)),""))</f>
        <v/>
      </c>
      <c r="N249" s="24" t="str">
        <f t="array" ref="N249">IF($A249="","",IFERROR(INDEX('04_Property_Economics'!$W$5:$W$404,MATCH($A249,'04_Property_Economics'!$AY$5:$AY$404,0)),""))</f>
        <v/>
      </c>
      <c r="O249" s="24" t="str">
        <f t="shared" si="2"/>
        <v/>
      </c>
      <c r="P249" s="24" t="str">
        <f t="array" ref="P249">IF($A249="","",IFERROR(INDEX('04_Property_Economics'!$S$5:$S$404,MATCH($A249,'04_Property_Economics'!$AY$5:$AY$404,0)),""))</f>
        <v/>
      </c>
      <c r="Q249" s="24" t="str">
        <f t="array" ref="Q249">IF($A249="","",IFERROR(INDEX('04_Property_Economics'!$AQ$5:$AQ$404,MATCH($A249,'04_Property_Economics'!$AY$5:$AY$404,0)),""))</f>
        <v/>
      </c>
      <c r="R249" s="27" t="str">
        <f t="array" ref="R249">IF($A249="","",IFERROR(INDEX('04_Property_Economics'!$AR$5:$AR$404,MATCH($A249,'04_Property_Economics'!$AY$5:$AY$404,0)),""))</f>
        <v/>
      </c>
      <c r="S249" s="2" t="str">
        <f t="array" ref="S249">IF($A249="","",IFERROR(INDEX('04_Property_Economics'!$AS$5:$AS$404,MATCH($A249,'04_Property_Economics'!$AY$5:$AY$404,0)),""))</f>
        <v/>
      </c>
      <c r="T249" s="2" t="str">
        <f t="array" ref="T249">IF($A249="","",IFERROR(INDEX('04_Property_Economics'!$AZ$5:$AZ$404,MATCH($A249,'04_Property_Economics'!$AY$5:$AY$404,0)),""))</f>
        <v/>
      </c>
    </row>
    <row r="250" ht="15.75" customHeight="1">
      <c r="A250" s="2" t="str">
        <f t="shared" si="1"/>
        <v/>
      </c>
      <c r="B250" s="2" t="str">
        <f t="array" ref="B250">IF($A250="","",IFERROR(INDEX('04_Property_Economics'!$B$5:$B$404,MATCH($A250,'04_Property_Economics'!$AY$5:$AY$404,0)),""))</f>
        <v/>
      </c>
      <c r="C250" s="2" t="str">
        <f t="array" ref="C250">IF($A250="","",IFERROR(INDEX('04_Property_Economics'!$C$5:$C$404,MATCH($A250,'04_Property_Economics'!$AY$5:$AY$404,0)),""))</f>
        <v/>
      </c>
      <c r="D250" s="24" t="str">
        <f t="array" ref="D250">IF($A250="","",IFERROR(INDEX('04_Property_Economics'!$H$5:$H$404,MATCH($A250,'04_Property_Economics'!$AY$5:$AY$404,0)),""))</f>
        <v/>
      </c>
      <c r="E250" s="25" t="str">
        <f t="array" ref="E250">IF($A250="","",IFERROR(INDEX('04_Property_Economics'!$I$5:$I$404,MATCH($A250,'04_Property_Economics'!$AY$5:$AY$404,0)),""))</f>
        <v/>
      </c>
      <c r="F250" s="25" t="str">
        <f t="array" ref="F250">IF($A250="","",IFERROR(INDEX('04_Property_Economics'!$J$5:$J$404,MATCH($A250,'04_Property_Economics'!$AY$5:$AY$404,0)),""))</f>
        <v/>
      </c>
      <c r="G250" s="26" t="str">
        <f t="array" ref="G250">IF($A250="","",IFERROR(INDEX('04_Property_Economics'!$AC$5:$AC$404,MATCH($A250,'04_Property_Economics'!$AY$5:$AY$404,0)),""))</f>
        <v/>
      </c>
      <c r="H250" s="24" t="str">
        <f t="array" ref="H250">IF($A250="","",IFERROR(INDEX('04_Property_Economics'!$AD$5:$AD$404,MATCH($A250,'04_Property_Economics'!$AY$5:$AY$404,0)),""))</f>
        <v/>
      </c>
      <c r="I250" s="24" t="str">
        <f t="array" ref="I250">IF($A250="","",IFERROR(INDEX('04_Property_Economics'!$AH$5:$AH$404,MATCH($A250,'04_Property_Economics'!$AY$5:$AY$404,0)),""))</f>
        <v/>
      </c>
      <c r="J250" s="24" t="str">
        <f t="array" ref="J250">IF($A250="","",IFERROR(INDEX('04_Property_Economics'!$AI$5:$AI$404,MATCH($A250,'04_Property_Economics'!$AY$5:$AY$404,0)),""))</f>
        <v/>
      </c>
      <c r="K250" s="24" t="str">
        <f t="array" ref="K250">IF($A250="","",IFERROR(INDEX('04_Property_Economics'!$AJ$5:$AJ$404,MATCH($A250,'04_Property_Economics'!$AY$5:$AY$404,0)),""))</f>
        <v/>
      </c>
      <c r="L250" s="24" t="str">
        <f t="array" ref="L250">IF($A250="","",IFERROR(INDEX('04_Property_Economics'!$AF$5:$AF$404,MATCH($A250,'04_Property_Economics'!$AY$5:$AY$404,0)),""))</f>
        <v/>
      </c>
      <c r="M250" s="24" t="str">
        <f t="array" ref="M250">IF($A250="","",IFERROR(INDEX('04_Property_Economics'!$U$5:$U$404,MATCH($A250,'04_Property_Economics'!$AY$5:$AY$404,0)),""))</f>
        <v/>
      </c>
      <c r="N250" s="24" t="str">
        <f t="array" ref="N250">IF($A250="","",IFERROR(INDEX('04_Property_Economics'!$W$5:$W$404,MATCH($A250,'04_Property_Economics'!$AY$5:$AY$404,0)),""))</f>
        <v/>
      </c>
      <c r="O250" s="24" t="str">
        <f t="shared" si="2"/>
        <v/>
      </c>
      <c r="P250" s="24" t="str">
        <f t="array" ref="P250">IF($A250="","",IFERROR(INDEX('04_Property_Economics'!$S$5:$S$404,MATCH($A250,'04_Property_Economics'!$AY$5:$AY$404,0)),""))</f>
        <v/>
      </c>
      <c r="Q250" s="24" t="str">
        <f t="array" ref="Q250">IF($A250="","",IFERROR(INDEX('04_Property_Economics'!$AQ$5:$AQ$404,MATCH($A250,'04_Property_Economics'!$AY$5:$AY$404,0)),""))</f>
        <v/>
      </c>
      <c r="R250" s="27" t="str">
        <f t="array" ref="R250">IF($A250="","",IFERROR(INDEX('04_Property_Economics'!$AR$5:$AR$404,MATCH($A250,'04_Property_Economics'!$AY$5:$AY$404,0)),""))</f>
        <v/>
      </c>
      <c r="S250" s="2" t="str">
        <f t="array" ref="S250">IF($A250="","",IFERROR(INDEX('04_Property_Economics'!$AS$5:$AS$404,MATCH($A250,'04_Property_Economics'!$AY$5:$AY$404,0)),""))</f>
        <v/>
      </c>
      <c r="T250" s="2" t="str">
        <f t="array" ref="T250">IF($A250="","",IFERROR(INDEX('04_Property_Economics'!$AZ$5:$AZ$404,MATCH($A250,'04_Property_Economics'!$AY$5:$AY$404,0)),""))</f>
        <v/>
      </c>
    </row>
    <row r="251" ht="15.75" customHeight="1">
      <c r="A251" s="2" t="str">
        <f t="shared" si="1"/>
        <v/>
      </c>
      <c r="B251" s="2" t="str">
        <f t="array" ref="B251">IF($A251="","",IFERROR(INDEX('04_Property_Economics'!$B$5:$B$404,MATCH($A251,'04_Property_Economics'!$AY$5:$AY$404,0)),""))</f>
        <v/>
      </c>
      <c r="C251" s="2" t="str">
        <f t="array" ref="C251">IF($A251="","",IFERROR(INDEX('04_Property_Economics'!$C$5:$C$404,MATCH($A251,'04_Property_Economics'!$AY$5:$AY$404,0)),""))</f>
        <v/>
      </c>
      <c r="D251" s="24" t="str">
        <f t="array" ref="D251">IF($A251="","",IFERROR(INDEX('04_Property_Economics'!$H$5:$H$404,MATCH($A251,'04_Property_Economics'!$AY$5:$AY$404,0)),""))</f>
        <v/>
      </c>
      <c r="E251" s="25" t="str">
        <f t="array" ref="E251">IF($A251="","",IFERROR(INDEX('04_Property_Economics'!$I$5:$I$404,MATCH($A251,'04_Property_Economics'!$AY$5:$AY$404,0)),""))</f>
        <v/>
      </c>
      <c r="F251" s="25" t="str">
        <f t="array" ref="F251">IF($A251="","",IFERROR(INDEX('04_Property_Economics'!$J$5:$J$404,MATCH($A251,'04_Property_Economics'!$AY$5:$AY$404,0)),""))</f>
        <v/>
      </c>
      <c r="G251" s="26" t="str">
        <f t="array" ref="G251">IF($A251="","",IFERROR(INDEX('04_Property_Economics'!$AC$5:$AC$404,MATCH($A251,'04_Property_Economics'!$AY$5:$AY$404,0)),""))</f>
        <v/>
      </c>
      <c r="H251" s="24" t="str">
        <f t="array" ref="H251">IF($A251="","",IFERROR(INDEX('04_Property_Economics'!$AD$5:$AD$404,MATCH($A251,'04_Property_Economics'!$AY$5:$AY$404,0)),""))</f>
        <v/>
      </c>
      <c r="I251" s="24" t="str">
        <f t="array" ref="I251">IF($A251="","",IFERROR(INDEX('04_Property_Economics'!$AH$5:$AH$404,MATCH($A251,'04_Property_Economics'!$AY$5:$AY$404,0)),""))</f>
        <v/>
      </c>
      <c r="J251" s="24" t="str">
        <f t="array" ref="J251">IF($A251="","",IFERROR(INDEX('04_Property_Economics'!$AI$5:$AI$404,MATCH($A251,'04_Property_Economics'!$AY$5:$AY$404,0)),""))</f>
        <v/>
      </c>
      <c r="K251" s="24" t="str">
        <f t="array" ref="K251">IF($A251="","",IFERROR(INDEX('04_Property_Economics'!$AJ$5:$AJ$404,MATCH($A251,'04_Property_Economics'!$AY$5:$AY$404,0)),""))</f>
        <v/>
      </c>
      <c r="L251" s="24" t="str">
        <f t="array" ref="L251">IF($A251="","",IFERROR(INDEX('04_Property_Economics'!$AF$5:$AF$404,MATCH($A251,'04_Property_Economics'!$AY$5:$AY$404,0)),""))</f>
        <v/>
      </c>
      <c r="M251" s="24" t="str">
        <f t="array" ref="M251">IF($A251="","",IFERROR(INDEX('04_Property_Economics'!$U$5:$U$404,MATCH($A251,'04_Property_Economics'!$AY$5:$AY$404,0)),""))</f>
        <v/>
      </c>
      <c r="N251" s="24" t="str">
        <f t="array" ref="N251">IF($A251="","",IFERROR(INDEX('04_Property_Economics'!$W$5:$W$404,MATCH($A251,'04_Property_Economics'!$AY$5:$AY$404,0)),""))</f>
        <v/>
      </c>
      <c r="O251" s="24" t="str">
        <f t="shared" si="2"/>
        <v/>
      </c>
      <c r="P251" s="24" t="str">
        <f t="array" ref="P251">IF($A251="","",IFERROR(INDEX('04_Property_Economics'!$S$5:$S$404,MATCH($A251,'04_Property_Economics'!$AY$5:$AY$404,0)),""))</f>
        <v/>
      </c>
      <c r="Q251" s="24" t="str">
        <f t="array" ref="Q251">IF($A251="","",IFERROR(INDEX('04_Property_Economics'!$AQ$5:$AQ$404,MATCH($A251,'04_Property_Economics'!$AY$5:$AY$404,0)),""))</f>
        <v/>
      </c>
      <c r="R251" s="27" t="str">
        <f t="array" ref="R251">IF($A251="","",IFERROR(INDEX('04_Property_Economics'!$AR$5:$AR$404,MATCH($A251,'04_Property_Economics'!$AY$5:$AY$404,0)),""))</f>
        <v/>
      </c>
      <c r="S251" s="2" t="str">
        <f t="array" ref="S251">IF($A251="","",IFERROR(INDEX('04_Property_Economics'!$AS$5:$AS$404,MATCH($A251,'04_Property_Economics'!$AY$5:$AY$404,0)),""))</f>
        <v/>
      </c>
      <c r="T251" s="2" t="str">
        <f t="array" ref="T251">IF($A251="","",IFERROR(INDEX('04_Property_Economics'!$AZ$5:$AZ$404,MATCH($A251,'04_Property_Economics'!$AY$5:$AY$404,0)),""))</f>
        <v/>
      </c>
    </row>
    <row r="252" ht="15.75" customHeight="1">
      <c r="A252" s="2" t="str">
        <f t="shared" si="1"/>
        <v/>
      </c>
      <c r="B252" s="2" t="str">
        <f t="array" ref="B252">IF($A252="","",IFERROR(INDEX('04_Property_Economics'!$B$5:$B$404,MATCH($A252,'04_Property_Economics'!$AY$5:$AY$404,0)),""))</f>
        <v/>
      </c>
      <c r="C252" s="2" t="str">
        <f t="array" ref="C252">IF($A252="","",IFERROR(INDEX('04_Property_Economics'!$C$5:$C$404,MATCH($A252,'04_Property_Economics'!$AY$5:$AY$404,0)),""))</f>
        <v/>
      </c>
      <c r="D252" s="24" t="str">
        <f t="array" ref="D252">IF($A252="","",IFERROR(INDEX('04_Property_Economics'!$H$5:$H$404,MATCH($A252,'04_Property_Economics'!$AY$5:$AY$404,0)),""))</f>
        <v/>
      </c>
      <c r="E252" s="25" t="str">
        <f t="array" ref="E252">IF($A252="","",IFERROR(INDEX('04_Property_Economics'!$I$5:$I$404,MATCH($A252,'04_Property_Economics'!$AY$5:$AY$404,0)),""))</f>
        <v/>
      </c>
      <c r="F252" s="25" t="str">
        <f t="array" ref="F252">IF($A252="","",IFERROR(INDEX('04_Property_Economics'!$J$5:$J$404,MATCH($A252,'04_Property_Economics'!$AY$5:$AY$404,0)),""))</f>
        <v/>
      </c>
      <c r="G252" s="26" t="str">
        <f t="array" ref="G252">IF($A252="","",IFERROR(INDEX('04_Property_Economics'!$AC$5:$AC$404,MATCH($A252,'04_Property_Economics'!$AY$5:$AY$404,0)),""))</f>
        <v/>
      </c>
      <c r="H252" s="24" t="str">
        <f t="array" ref="H252">IF($A252="","",IFERROR(INDEX('04_Property_Economics'!$AD$5:$AD$404,MATCH($A252,'04_Property_Economics'!$AY$5:$AY$404,0)),""))</f>
        <v/>
      </c>
      <c r="I252" s="24" t="str">
        <f t="array" ref="I252">IF($A252="","",IFERROR(INDEX('04_Property_Economics'!$AH$5:$AH$404,MATCH($A252,'04_Property_Economics'!$AY$5:$AY$404,0)),""))</f>
        <v/>
      </c>
      <c r="J252" s="24" t="str">
        <f t="array" ref="J252">IF($A252="","",IFERROR(INDEX('04_Property_Economics'!$AI$5:$AI$404,MATCH($A252,'04_Property_Economics'!$AY$5:$AY$404,0)),""))</f>
        <v/>
      </c>
      <c r="K252" s="24" t="str">
        <f t="array" ref="K252">IF($A252="","",IFERROR(INDEX('04_Property_Economics'!$AJ$5:$AJ$404,MATCH($A252,'04_Property_Economics'!$AY$5:$AY$404,0)),""))</f>
        <v/>
      </c>
      <c r="L252" s="24" t="str">
        <f t="array" ref="L252">IF($A252="","",IFERROR(INDEX('04_Property_Economics'!$AF$5:$AF$404,MATCH($A252,'04_Property_Economics'!$AY$5:$AY$404,0)),""))</f>
        <v/>
      </c>
      <c r="M252" s="24" t="str">
        <f t="array" ref="M252">IF($A252="","",IFERROR(INDEX('04_Property_Economics'!$U$5:$U$404,MATCH($A252,'04_Property_Economics'!$AY$5:$AY$404,0)),""))</f>
        <v/>
      </c>
      <c r="N252" s="24" t="str">
        <f t="array" ref="N252">IF($A252="","",IFERROR(INDEX('04_Property_Economics'!$W$5:$W$404,MATCH($A252,'04_Property_Economics'!$AY$5:$AY$404,0)),""))</f>
        <v/>
      </c>
      <c r="O252" s="24" t="str">
        <f t="shared" si="2"/>
        <v/>
      </c>
      <c r="P252" s="24" t="str">
        <f t="array" ref="P252">IF($A252="","",IFERROR(INDEX('04_Property_Economics'!$S$5:$S$404,MATCH($A252,'04_Property_Economics'!$AY$5:$AY$404,0)),""))</f>
        <v/>
      </c>
      <c r="Q252" s="24" t="str">
        <f t="array" ref="Q252">IF($A252="","",IFERROR(INDEX('04_Property_Economics'!$AQ$5:$AQ$404,MATCH($A252,'04_Property_Economics'!$AY$5:$AY$404,0)),""))</f>
        <v/>
      </c>
      <c r="R252" s="27" t="str">
        <f t="array" ref="R252">IF($A252="","",IFERROR(INDEX('04_Property_Economics'!$AR$5:$AR$404,MATCH($A252,'04_Property_Economics'!$AY$5:$AY$404,0)),""))</f>
        <v/>
      </c>
      <c r="S252" s="2" t="str">
        <f t="array" ref="S252">IF($A252="","",IFERROR(INDEX('04_Property_Economics'!$AS$5:$AS$404,MATCH($A252,'04_Property_Economics'!$AY$5:$AY$404,0)),""))</f>
        <v/>
      </c>
      <c r="T252" s="2" t="str">
        <f t="array" ref="T252">IF($A252="","",IFERROR(INDEX('04_Property_Economics'!$AZ$5:$AZ$404,MATCH($A252,'04_Property_Economics'!$AY$5:$AY$404,0)),""))</f>
        <v/>
      </c>
    </row>
    <row r="253" ht="15.75" customHeight="1">
      <c r="A253" s="2" t="str">
        <f t="shared" si="1"/>
        <v/>
      </c>
      <c r="B253" s="2" t="str">
        <f t="array" ref="B253">IF($A253="","",IFERROR(INDEX('04_Property_Economics'!$B$5:$B$404,MATCH($A253,'04_Property_Economics'!$AY$5:$AY$404,0)),""))</f>
        <v/>
      </c>
      <c r="C253" s="2" t="str">
        <f t="array" ref="C253">IF($A253="","",IFERROR(INDEX('04_Property_Economics'!$C$5:$C$404,MATCH($A253,'04_Property_Economics'!$AY$5:$AY$404,0)),""))</f>
        <v/>
      </c>
      <c r="D253" s="24" t="str">
        <f t="array" ref="D253">IF($A253="","",IFERROR(INDEX('04_Property_Economics'!$H$5:$H$404,MATCH($A253,'04_Property_Economics'!$AY$5:$AY$404,0)),""))</f>
        <v/>
      </c>
      <c r="E253" s="25" t="str">
        <f t="array" ref="E253">IF($A253="","",IFERROR(INDEX('04_Property_Economics'!$I$5:$I$404,MATCH($A253,'04_Property_Economics'!$AY$5:$AY$404,0)),""))</f>
        <v/>
      </c>
      <c r="F253" s="25" t="str">
        <f t="array" ref="F253">IF($A253="","",IFERROR(INDEX('04_Property_Economics'!$J$5:$J$404,MATCH($A253,'04_Property_Economics'!$AY$5:$AY$404,0)),""))</f>
        <v/>
      </c>
      <c r="G253" s="26" t="str">
        <f t="array" ref="G253">IF($A253="","",IFERROR(INDEX('04_Property_Economics'!$AC$5:$AC$404,MATCH($A253,'04_Property_Economics'!$AY$5:$AY$404,0)),""))</f>
        <v/>
      </c>
      <c r="H253" s="24" t="str">
        <f t="array" ref="H253">IF($A253="","",IFERROR(INDEX('04_Property_Economics'!$AD$5:$AD$404,MATCH($A253,'04_Property_Economics'!$AY$5:$AY$404,0)),""))</f>
        <v/>
      </c>
      <c r="I253" s="24" t="str">
        <f t="array" ref="I253">IF($A253="","",IFERROR(INDEX('04_Property_Economics'!$AH$5:$AH$404,MATCH($A253,'04_Property_Economics'!$AY$5:$AY$404,0)),""))</f>
        <v/>
      </c>
      <c r="J253" s="24" t="str">
        <f t="array" ref="J253">IF($A253="","",IFERROR(INDEX('04_Property_Economics'!$AI$5:$AI$404,MATCH($A253,'04_Property_Economics'!$AY$5:$AY$404,0)),""))</f>
        <v/>
      </c>
      <c r="K253" s="24" t="str">
        <f t="array" ref="K253">IF($A253="","",IFERROR(INDEX('04_Property_Economics'!$AJ$5:$AJ$404,MATCH($A253,'04_Property_Economics'!$AY$5:$AY$404,0)),""))</f>
        <v/>
      </c>
      <c r="L253" s="24" t="str">
        <f t="array" ref="L253">IF($A253="","",IFERROR(INDEX('04_Property_Economics'!$AF$5:$AF$404,MATCH($A253,'04_Property_Economics'!$AY$5:$AY$404,0)),""))</f>
        <v/>
      </c>
      <c r="M253" s="24" t="str">
        <f t="array" ref="M253">IF($A253="","",IFERROR(INDEX('04_Property_Economics'!$U$5:$U$404,MATCH($A253,'04_Property_Economics'!$AY$5:$AY$404,0)),""))</f>
        <v/>
      </c>
      <c r="N253" s="24" t="str">
        <f t="array" ref="N253">IF($A253="","",IFERROR(INDEX('04_Property_Economics'!$W$5:$W$404,MATCH($A253,'04_Property_Economics'!$AY$5:$AY$404,0)),""))</f>
        <v/>
      </c>
      <c r="O253" s="24" t="str">
        <f t="shared" si="2"/>
        <v/>
      </c>
      <c r="P253" s="24" t="str">
        <f t="array" ref="P253">IF($A253="","",IFERROR(INDEX('04_Property_Economics'!$S$5:$S$404,MATCH($A253,'04_Property_Economics'!$AY$5:$AY$404,0)),""))</f>
        <v/>
      </c>
      <c r="Q253" s="24" t="str">
        <f t="array" ref="Q253">IF($A253="","",IFERROR(INDEX('04_Property_Economics'!$AQ$5:$AQ$404,MATCH($A253,'04_Property_Economics'!$AY$5:$AY$404,0)),""))</f>
        <v/>
      </c>
      <c r="R253" s="27" t="str">
        <f t="array" ref="R253">IF($A253="","",IFERROR(INDEX('04_Property_Economics'!$AR$5:$AR$404,MATCH($A253,'04_Property_Economics'!$AY$5:$AY$404,0)),""))</f>
        <v/>
      </c>
      <c r="S253" s="2" t="str">
        <f t="array" ref="S253">IF($A253="","",IFERROR(INDEX('04_Property_Economics'!$AS$5:$AS$404,MATCH($A253,'04_Property_Economics'!$AY$5:$AY$404,0)),""))</f>
        <v/>
      </c>
      <c r="T253" s="2" t="str">
        <f t="array" ref="T253">IF($A253="","",IFERROR(INDEX('04_Property_Economics'!$AZ$5:$AZ$404,MATCH($A253,'04_Property_Economics'!$AY$5:$AY$404,0)),""))</f>
        <v/>
      </c>
    </row>
    <row r="254" ht="15.75" customHeight="1">
      <c r="A254" s="2" t="str">
        <f t="shared" si="1"/>
        <v/>
      </c>
      <c r="B254" s="2" t="str">
        <f t="array" ref="B254">IF($A254="","",IFERROR(INDEX('04_Property_Economics'!$B$5:$B$404,MATCH($A254,'04_Property_Economics'!$AY$5:$AY$404,0)),""))</f>
        <v/>
      </c>
      <c r="C254" s="2" t="str">
        <f t="array" ref="C254">IF($A254="","",IFERROR(INDEX('04_Property_Economics'!$C$5:$C$404,MATCH($A254,'04_Property_Economics'!$AY$5:$AY$404,0)),""))</f>
        <v/>
      </c>
      <c r="D254" s="24" t="str">
        <f t="array" ref="D254">IF($A254="","",IFERROR(INDEX('04_Property_Economics'!$H$5:$H$404,MATCH($A254,'04_Property_Economics'!$AY$5:$AY$404,0)),""))</f>
        <v/>
      </c>
      <c r="E254" s="25" t="str">
        <f t="array" ref="E254">IF($A254="","",IFERROR(INDEX('04_Property_Economics'!$I$5:$I$404,MATCH($A254,'04_Property_Economics'!$AY$5:$AY$404,0)),""))</f>
        <v/>
      </c>
      <c r="F254" s="25" t="str">
        <f t="array" ref="F254">IF($A254="","",IFERROR(INDEX('04_Property_Economics'!$J$5:$J$404,MATCH($A254,'04_Property_Economics'!$AY$5:$AY$404,0)),""))</f>
        <v/>
      </c>
      <c r="G254" s="26" t="str">
        <f t="array" ref="G254">IF($A254="","",IFERROR(INDEX('04_Property_Economics'!$AC$5:$AC$404,MATCH($A254,'04_Property_Economics'!$AY$5:$AY$404,0)),""))</f>
        <v/>
      </c>
      <c r="H254" s="24" t="str">
        <f t="array" ref="H254">IF($A254="","",IFERROR(INDEX('04_Property_Economics'!$AD$5:$AD$404,MATCH($A254,'04_Property_Economics'!$AY$5:$AY$404,0)),""))</f>
        <v/>
      </c>
      <c r="I254" s="24" t="str">
        <f t="array" ref="I254">IF($A254="","",IFERROR(INDEX('04_Property_Economics'!$AH$5:$AH$404,MATCH($A254,'04_Property_Economics'!$AY$5:$AY$404,0)),""))</f>
        <v/>
      </c>
      <c r="J254" s="24" t="str">
        <f t="array" ref="J254">IF($A254="","",IFERROR(INDEX('04_Property_Economics'!$AI$5:$AI$404,MATCH($A254,'04_Property_Economics'!$AY$5:$AY$404,0)),""))</f>
        <v/>
      </c>
      <c r="K254" s="24" t="str">
        <f t="array" ref="K254">IF($A254="","",IFERROR(INDEX('04_Property_Economics'!$AJ$5:$AJ$404,MATCH($A254,'04_Property_Economics'!$AY$5:$AY$404,0)),""))</f>
        <v/>
      </c>
      <c r="L254" s="24" t="str">
        <f t="array" ref="L254">IF($A254="","",IFERROR(INDEX('04_Property_Economics'!$AF$5:$AF$404,MATCH($A254,'04_Property_Economics'!$AY$5:$AY$404,0)),""))</f>
        <v/>
      </c>
      <c r="M254" s="24" t="str">
        <f t="array" ref="M254">IF($A254="","",IFERROR(INDEX('04_Property_Economics'!$U$5:$U$404,MATCH($A254,'04_Property_Economics'!$AY$5:$AY$404,0)),""))</f>
        <v/>
      </c>
      <c r="N254" s="24" t="str">
        <f t="array" ref="N254">IF($A254="","",IFERROR(INDEX('04_Property_Economics'!$W$5:$W$404,MATCH($A254,'04_Property_Economics'!$AY$5:$AY$404,0)),""))</f>
        <v/>
      </c>
      <c r="O254" s="24" t="str">
        <f t="shared" si="2"/>
        <v/>
      </c>
      <c r="P254" s="24" t="str">
        <f t="array" ref="P254">IF($A254="","",IFERROR(INDEX('04_Property_Economics'!$S$5:$S$404,MATCH($A254,'04_Property_Economics'!$AY$5:$AY$404,0)),""))</f>
        <v/>
      </c>
      <c r="Q254" s="24" t="str">
        <f t="array" ref="Q254">IF($A254="","",IFERROR(INDEX('04_Property_Economics'!$AQ$5:$AQ$404,MATCH($A254,'04_Property_Economics'!$AY$5:$AY$404,0)),""))</f>
        <v/>
      </c>
      <c r="R254" s="27" t="str">
        <f t="array" ref="R254">IF($A254="","",IFERROR(INDEX('04_Property_Economics'!$AR$5:$AR$404,MATCH($A254,'04_Property_Economics'!$AY$5:$AY$404,0)),""))</f>
        <v/>
      </c>
      <c r="S254" s="2" t="str">
        <f t="array" ref="S254">IF($A254="","",IFERROR(INDEX('04_Property_Economics'!$AS$5:$AS$404,MATCH($A254,'04_Property_Economics'!$AY$5:$AY$404,0)),""))</f>
        <v/>
      </c>
      <c r="T254" s="2" t="str">
        <f t="array" ref="T254">IF($A254="","",IFERROR(INDEX('04_Property_Economics'!$AZ$5:$AZ$404,MATCH($A254,'04_Property_Economics'!$AY$5:$AY$404,0)),""))</f>
        <v/>
      </c>
    </row>
    <row r="255" ht="15.75" customHeight="1">
      <c r="A255" s="2" t="str">
        <f t="shared" si="1"/>
        <v/>
      </c>
      <c r="B255" s="2" t="str">
        <f t="array" ref="B255">IF($A255="","",IFERROR(INDEX('04_Property_Economics'!$B$5:$B$404,MATCH($A255,'04_Property_Economics'!$AY$5:$AY$404,0)),""))</f>
        <v/>
      </c>
      <c r="C255" s="2" t="str">
        <f t="array" ref="C255">IF($A255="","",IFERROR(INDEX('04_Property_Economics'!$C$5:$C$404,MATCH($A255,'04_Property_Economics'!$AY$5:$AY$404,0)),""))</f>
        <v/>
      </c>
      <c r="D255" s="24" t="str">
        <f t="array" ref="D255">IF($A255="","",IFERROR(INDEX('04_Property_Economics'!$H$5:$H$404,MATCH($A255,'04_Property_Economics'!$AY$5:$AY$404,0)),""))</f>
        <v/>
      </c>
      <c r="E255" s="25" t="str">
        <f t="array" ref="E255">IF($A255="","",IFERROR(INDEX('04_Property_Economics'!$I$5:$I$404,MATCH($A255,'04_Property_Economics'!$AY$5:$AY$404,0)),""))</f>
        <v/>
      </c>
      <c r="F255" s="25" t="str">
        <f t="array" ref="F255">IF($A255="","",IFERROR(INDEX('04_Property_Economics'!$J$5:$J$404,MATCH($A255,'04_Property_Economics'!$AY$5:$AY$404,0)),""))</f>
        <v/>
      </c>
      <c r="G255" s="26" t="str">
        <f t="array" ref="G255">IF($A255="","",IFERROR(INDEX('04_Property_Economics'!$AC$5:$AC$404,MATCH($A255,'04_Property_Economics'!$AY$5:$AY$404,0)),""))</f>
        <v/>
      </c>
      <c r="H255" s="24" t="str">
        <f t="array" ref="H255">IF($A255="","",IFERROR(INDEX('04_Property_Economics'!$AD$5:$AD$404,MATCH($A255,'04_Property_Economics'!$AY$5:$AY$404,0)),""))</f>
        <v/>
      </c>
      <c r="I255" s="24" t="str">
        <f t="array" ref="I255">IF($A255="","",IFERROR(INDEX('04_Property_Economics'!$AH$5:$AH$404,MATCH($A255,'04_Property_Economics'!$AY$5:$AY$404,0)),""))</f>
        <v/>
      </c>
      <c r="J255" s="24" t="str">
        <f t="array" ref="J255">IF($A255="","",IFERROR(INDEX('04_Property_Economics'!$AI$5:$AI$404,MATCH($A255,'04_Property_Economics'!$AY$5:$AY$404,0)),""))</f>
        <v/>
      </c>
      <c r="K255" s="24" t="str">
        <f t="array" ref="K255">IF($A255="","",IFERROR(INDEX('04_Property_Economics'!$AJ$5:$AJ$404,MATCH($A255,'04_Property_Economics'!$AY$5:$AY$404,0)),""))</f>
        <v/>
      </c>
      <c r="L255" s="24" t="str">
        <f t="array" ref="L255">IF($A255="","",IFERROR(INDEX('04_Property_Economics'!$AF$5:$AF$404,MATCH($A255,'04_Property_Economics'!$AY$5:$AY$404,0)),""))</f>
        <v/>
      </c>
      <c r="M255" s="24" t="str">
        <f t="array" ref="M255">IF($A255="","",IFERROR(INDEX('04_Property_Economics'!$U$5:$U$404,MATCH($A255,'04_Property_Economics'!$AY$5:$AY$404,0)),""))</f>
        <v/>
      </c>
      <c r="N255" s="24" t="str">
        <f t="array" ref="N255">IF($A255="","",IFERROR(INDEX('04_Property_Economics'!$W$5:$W$404,MATCH($A255,'04_Property_Economics'!$AY$5:$AY$404,0)),""))</f>
        <v/>
      </c>
      <c r="O255" s="24" t="str">
        <f t="shared" si="2"/>
        <v/>
      </c>
      <c r="P255" s="24" t="str">
        <f t="array" ref="P255">IF($A255="","",IFERROR(INDEX('04_Property_Economics'!$S$5:$S$404,MATCH($A255,'04_Property_Economics'!$AY$5:$AY$404,0)),""))</f>
        <v/>
      </c>
      <c r="Q255" s="24" t="str">
        <f t="array" ref="Q255">IF($A255="","",IFERROR(INDEX('04_Property_Economics'!$AQ$5:$AQ$404,MATCH($A255,'04_Property_Economics'!$AY$5:$AY$404,0)),""))</f>
        <v/>
      </c>
      <c r="R255" s="27" t="str">
        <f t="array" ref="R255">IF($A255="","",IFERROR(INDEX('04_Property_Economics'!$AR$5:$AR$404,MATCH($A255,'04_Property_Economics'!$AY$5:$AY$404,0)),""))</f>
        <v/>
      </c>
      <c r="S255" s="2" t="str">
        <f t="array" ref="S255">IF($A255="","",IFERROR(INDEX('04_Property_Economics'!$AS$5:$AS$404,MATCH($A255,'04_Property_Economics'!$AY$5:$AY$404,0)),""))</f>
        <v/>
      </c>
      <c r="T255" s="2" t="str">
        <f t="array" ref="T255">IF($A255="","",IFERROR(INDEX('04_Property_Economics'!$AZ$5:$AZ$404,MATCH($A255,'04_Property_Economics'!$AY$5:$AY$404,0)),""))</f>
        <v/>
      </c>
    </row>
    <row r="256" ht="15.75" customHeight="1">
      <c r="A256" s="2" t="str">
        <f t="shared" si="1"/>
        <v/>
      </c>
      <c r="B256" s="2" t="str">
        <f t="array" ref="B256">IF($A256="","",IFERROR(INDEX('04_Property_Economics'!$B$5:$B$404,MATCH($A256,'04_Property_Economics'!$AY$5:$AY$404,0)),""))</f>
        <v/>
      </c>
      <c r="C256" s="2" t="str">
        <f t="array" ref="C256">IF($A256="","",IFERROR(INDEX('04_Property_Economics'!$C$5:$C$404,MATCH($A256,'04_Property_Economics'!$AY$5:$AY$404,0)),""))</f>
        <v/>
      </c>
      <c r="D256" s="24" t="str">
        <f t="array" ref="D256">IF($A256="","",IFERROR(INDEX('04_Property_Economics'!$H$5:$H$404,MATCH($A256,'04_Property_Economics'!$AY$5:$AY$404,0)),""))</f>
        <v/>
      </c>
      <c r="E256" s="25" t="str">
        <f t="array" ref="E256">IF($A256="","",IFERROR(INDEX('04_Property_Economics'!$I$5:$I$404,MATCH($A256,'04_Property_Economics'!$AY$5:$AY$404,0)),""))</f>
        <v/>
      </c>
      <c r="F256" s="25" t="str">
        <f t="array" ref="F256">IF($A256="","",IFERROR(INDEX('04_Property_Economics'!$J$5:$J$404,MATCH($A256,'04_Property_Economics'!$AY$5:$AY$404,0)),""))</f>
        <v/>
      </c>
      <c r="G256" s="26" t="str">
        <f t="array" ref="G256">IF($A256="","",IFERROR(INDEX('04_Property_Economics'!$AC$5:$AC$404,MATCH($A256,'04_Property_Economics'!$AY$5:$AY$404,0)),""))</f>
        <v/>
      </c>
      <c r="H256" s="24" t="str">
        <f t="array" ref="H256">IF($A256="","",IFERROR(INDEX('04_Property_Economics'!$AD$5:$AD$404,MATCH($A256,'04_Property_Economics'!$AY$5:$AY$404,0)),""))</f>
        <v/>
      </c>
      <c r="I256" s="24" t="str">
        <f t="array" ref="I256">IF($A256="","",IFERROR(INDEX('04_Property_Economics'!$AH$5:$AH$404,MATCH($A256,'04_Property_Economics'!$AY$5:$AY$404,0)),""))</f>
        <v/>
      </c>
      <c r="J256" s="24" t="str">
        <f t="array" ref="J256">IF($A256="","",IFERROR(INDEX('04_Property_Economics'!$AI$5:$AI$404,MATCH($A256,'04_Property_Economics'!$AY$5:$AY$404,0)),""))</f>
        <v/>
      </c>
      <c r="K256" s="24" t="str">
        <f t="array" ref="K256">IF($A256="","",IFERROR(INDEX('04_Property_Economics'!$AJ$5:$AJ$404,MATCH($A256,'04_Property_Economics'!$AY$5:$AY$404,0)),""))</f>
        <v/>
      </c>
      <c r="L256" s="24" t="str">
        <f t="array" ref="L256">IF($A256="","",IFERROR(INDEX('04_Property_Economics'!$AF$5:$AF$404,MATCH($A256,'04_Property_Economics'!$AY$5:$AY$404,0)),""))</f>
        <v/>
      </c>
      <c r="M256" s="24" t="str">
        <f t="array" ref="M256">IF($A256="","",IFERROR(INDEX('04_Property_Economics'!$U$5:$U$404,MATCH($A256,'04_Property_Economics'!$AY$5:$AY$404,0)),""))</f>
        <v/>
      </c>
      <c r="N256" s="24" t="str">
        <f t="array" ref="N256">IF($A256="","",IFERROR(INDEX('04_Property_Economics'!$W$5:$W$404,MATCH($A256,'04_Property_Economics'!$AY$5:$AY$404,0)),""))</f>
        <v/>
      </c>
      <c r="O256" s="24" t="str">
        <f t="shared" si="2"/>
        <v/>
      </c>
      <c r="P256" s="24" t="str">
        <f t="array" ref="P256">IF($A256="","",IFERROR(INDEX('04_Property_Economics'!$S$5:$S$404,MATCH($A256,'04_Property_Economics'!$AY$5:$AY$404,0)),""))</f>
        <v/>
      </c>
      <c r="Q256" s="24" t="str">
        <f t="array" ref="Q256">IF($A256="","",IFERROR(INDEX('04_Property_Economics'!$AQ$5:$AQ$404,MATCH($A256,'04_Property_Economics'!$AY$5:$AY$404,0)),""))</f>
        <v/>
      </c>
      <c r="R256" s="27" t="str">
        <f t="array" ref="R256">IF($A256="","",IFERROR(INDEX('04_Property_Economics'!$AR$5:$AR$404,MATCH($A256,'04_Property_Economics'!$AY$5:$AY$404,0)),""))</f>
        <v/>
      </c>
      <c r="S256" s="2" t="str">
        <f t="array" ref="S256">IF($A256="","",IFERROR(INDEX('04_Property_Economics'!$AS$5:$AS$404,MATCH($A256,'04_Property_Economics'!$AY$5:$AY$404,0)),""))</f>
        <v/>
      </c>
      <c r="T256" s="2" t="str">
        <f t="array" ref="T256">IF($A256="","",IFERROR(INDEX('04_Property_Economics'!$AZ$5:$AZ$404,MATCH($A256,'04_Property_Economics'!$AY$5:$AY$404,0)),""))</f>
        <v/>
      </c>
    </row>
    <row r="257" ht="15.75" customHeight="1">
      <c r="A257" s="2" t="str">
        <f t="shared" si="1"/>
        <v/>
      </c>
      <c r="B257" s="2" t="str">
        <f t="array" ref="B257">IF($A257="","",IFERROR(INDEX('04_Property_Economics'!$B$5:$B$404,MATCH($A257,'04_Property_Economics'!$AY$5:$AY$404,0)),""))</f>
        <v/>
      </c>
      <c r="C257" s="2" t="str">
        <f t="array" ref="C257">IF($A257="","",IFERROR(INDEX('04_Property_Economics'!$C$5:$C$404,MATCH($A257,'04_Property_Economics'!$AY$5:$AY$404,0)),""))</f>
        <v/>
      </c>
      <c r="D257" s="24" t="str">
        <f t="array" ref="D257">IF($A257="","",IFERROR(INDEX('04_Property_Economics'!$H$5:$H$404,MATCH($A257,'04_Property_Economics'!$AY$5:$AY$404,0)),""))</f>
        <v/>
      </c>
      <c r="E257" s="25" t="str">
        <f t="array" ref="E257">IF($A257="","",IFERROR(INDEX('04_Property_Economics'!$I$5:$I$404,MATCH($A257,'04_Property_Economics'!$AY$5:$AY$404,0)),""))</f>
        <v/>
      </c>
      <c r="F257" s="25" t="str">
        <f t="array" ref="F257">IF($A257="","",IFERROR(INDEX('04_Property_Economics'!$J$5:$J$404,MATCH($A257,'04_Property_Economics'!$AY$5:$AY$404,0)),""))</f>
        <v/>
      </c>
      <c r="G257" s="26" t="str">
        <f t="array" ref="G257">IF($A257="","",IFERROR(INDEX('04_Property_Economics'!$AC$5:$AC$404,MATCH($A257,'04_Property_Economics'!$AY$5:$AY$404,0)),""))</f>
        <v/>
      </c>
      <c r="H257" s="24" t="str">
        <f t="array" ref="H257">IF($A257="","",IFERROR(INDEX('04_Property_Economics'!$AD$5:$AD$404,MATCH($A257,'04_Property_Economics'!$AY$5:$AY$404,0)),""))</f>
        <v/>
      </c>
      <c r="I257" s="24" t="str">
        <f t="array" ref="I257">IF($A257="","",IFERROR(INDEX('04_Property_Economics'!$AH$5:$AH$404,MATCH($A257,'04_Property_Economics'!$AY$5:$AY$404,0)),""))</f>
        <v/>
      </c>
      <c r="J257" s="24" t="str">
        <f t="array" ref="J257">IF($A257="","",IFERROR(INDEX('04_Property_Economics'!$AI$5:$AI$404,MATCH($A257,'04_Property_Economics'!$AY$5:$AY$404,0)),""))</f>
        <v/>
      </c>
      <c r="K257" s="24" t="str">
        <f t="array" ref="K257">IF($A257="","",IFERROR(INDEX('04_Property_Economics'!$AJ$5:$AJ$404,MATCH($A257,'04_Property_Economics'!$AY$5:$AY$404,0)),""))</f>
        <v/>
      </c>
      <c r="L257" s="24" t="str">
        <f t="array" ref="L257">IF($A257="","",IFERROR(INDEX('04_Property_Economics'!$AF$5:$AF$404,MATCH($A257,'04_Property_Economics'!$AY$5:$AY$404,0)),""))</f>
        <v/>
      </c>
      <c r="M257" s="24" t="str">
        <f t="array" ref="M257">IF($A257="","",IFERROR(INDEX('04_Property_Economics'!$U$5:$U$404,MATCH($A257,'04_Property_Economics'!$AY$5:$AY$404,0)),""))</f>
        <v/>
      </c>
      <c r="N257" s="24" t="str">
        <f t="array" ref="N257">IF($A257="","",IFERROR(INDEX('04_Property_Economics'!$W$5:$W$404,MATCH($A257,'04_Property_Economics'!$AY$5:$AY$404,0)),""))</f>
        <v/>
      </c>
      <c r="O257" s="24" t="str">
        <f t="shared" si="2"/>
        <v/>
      </c>
      <c r="P257" s="24" t="str">
        <f t="array" ref="P257">IF($A257="","",IFERROR(INDEX('04_Property_Economics'!$S$5:$S$404,MATCH($A257,'04_Property_Economics'!$AY$5:$AY$404,0)),""))</f>
        <v/>
      </c>
      <c r="Q257" s="24" t="str">
        <f t="array" ref="Q257">IF($A257="","",IFERROR(INDEX('04_Property_Economics'!$AQ$5:$AQ$404,MATCH($A257,'04_Property_Economics'!$AY$5:$AY$404,0)),""))</f>
        <v/>
      </c>
      <c r="R257" s="27" t="str">
        <f t="array" ref="R257">IF($A257="","",IFERROR(INDEX('04_Property_Economics'!$AR$5:$AR$404,MATCH($A257,'04_Property_Economics'!$AY$5:$AY$404,0)),""))</f>
        <v/>
      </c>
      <c r="S257" s="2" t="str">
        <f t="array" ref="S257">IF($A257="","",IFERROR(INDEX('04_Property_Economics'!$AS$5:$AS$404,MATCH($A257,'04_Property_Economics'!$AY$5:$AY$404,0)),""))</f>
        <v/>
      </c>
      <c r="T257" s="2" t="str">
        <f t="array" ref="T257">IF($A257="","",IFERROR(INDEX('04_Property_Economics'!$AZ$5:$AZ$404,MATCH($A257,'04_Property_Economics'!$AY$5:$AY$404,0)),""))</f>
        <v/>
      </c>
    </row>
    <row r="258" ht="15.75" customHeight="1">
      <c r="A258" s="2" t="str">
        <f t="shared" si="1"/>
        <v/>
      </c>
      <c r="B258" s="2" t="str">
        <f t="array" ref="B258">IF($A258="","",IFERROR(INDEX('04_Property_Economics'!$B$5:$B$404,MATCH($A258,'04_Property_Economics'!$AY$5:$AY$404,0)),""))</f>
        <v/>
      </c>
      <c r="C258" s="2" t="str">
        <f t="array" ref="C258">IF($A258="","",IFERROR(INDEX('04_Property_Economics'!$C$5:$C$404,MATCH($A258,'04_Property_Economics'!$AY$5:$AY$404,0)),""))</f>
        <v/>
      </c>
      <c r="D258" s="24" t="str">
        <f t="array" ref="D258">IF($A258="","",IFERROR(INDEX('04_Property_Economics'!$H$5:$H$404,MATCH($A258,'04_Property_Economics'!$AY$5:$AY$404,0)),""))</f>
        <v/>
      </c>
      <c r="E258" s="25" t="str">
        <f t="array" ref="E258">IF($A258="","",IFERROR(INDEX('04_Property_Economics'!$I$5:$I$404,MATCH($A258,'04_Property_Economics'!$AY$5:$AY$404,0)),""))</f>
        <v/>
      </c>
      <c r="F258" s="25" t="str">
        <f t="array" ref="F258">IF($A258="","",IFERROR(INDEX('04_Property_Economics'!$J$5:$J$404,MATCH($A258,'04_Property_Economics'!$AY$5:$AY$404,0)),""))</f>
        <v/>
      </c>
      <c r="G258" s="26" t="str">
        <f t="array" ref="G258">IF($A258="","",IFERROR(INDEX('04_Property_Economics'!$AC$5:$AC$404,MATCH($A258,'04_Property_Economics'!$AY$5:$AY$404,0)),""))</f>
        <v/>
      </c>
      <c r="H258" s="24" t="str">
        <f t="array" ref="H258">IF($A258="","",IFERROR(INDEX('04_Property_Economics'!$AD$5:$AD$404,MATCH($A258,'04_Property_Economics'!$AY$5:$AY$404,0)),""))</f>
        <v/>
      </c>
      <c r="I258" s="24" t="str">
        <f t="array" ref="I258">IF($A258="","",IFERROR(INDEX('04_Property_Economics'!$AH$5:$AH$404,MATCH($A258,'04_Property_Economics'!$AY$5:$AY$404,0)),""))</f>
        <v/>
      </c>
      <c r="J258" s="24" t="str">
        <f t="array" ref="J258">IF($A258="","",IFERROR(INDEX('04_Property_Economics'!$AI$5:$AI$404,MATCH($A258,'04_Property_Economics'!$AY$5:$AY$404,0)),""))</f>
        <v/>
      </c>
      <c r="K258" s="24" t="str">
        <f t="array" ref="K258">IF($A258="","",IFERROR(INDEX('04_Property_Economics'!$AJ$5:$AJ$404,MATCH($A258,'04_Property_Economics'!$AY$5:$AY$404,0)),""))</f>
        <v/>
      </c>
      <c r="L258" s="24" t="str">
        <f t="array" ref="L258">IF($A258="","",IFERROR(INDEX('04_Property_Economics'!$AF$5:$AF$404,MATCH($A258,'04_Property_Economics'!$AY$5:$AY$404,0)),""))</f>
        <v/>
      </c>
      <c r="M258" s="24" t="str">
        <f t="array" ref="M258">IF($A258="","",IFERROR(INDEX('04_Property_Economics'!$U$5:$U$404,MATCH($A258,'04_Property_Economics'!$AY$5:$AY$404,0)),""))</f>
        <v/>
      </c>
      <c r="N258" s="24" t="str">
        <f t="array" ref="N258">IF($A258="","",IFERROR(INDEX('04_Property_Economics'!$W$5:$W$404,MATCH($A258,'04_Property_Economics'!$AY$5:$AY$404,0)),""))</f>
        <v/>
      </c>
      <c r="O258" s="24" t="str">
        <f t="shared" si="2"/>
        <v/>
      </c>
      <c r="P258" s="24" t="str">
        <f t="array" ref="P258">IF($A258="","",IFERROR(INDEX('04_Property_Economics'!$S$5:$S$404,MATCH($A258,'04_Property_Economics'!$AY$5:$AY$404,0)),""))</f>
        <v/>
      </c>
      <c r="Q258" s="24" t="str">
        <f t="array" ref="Q258">IF($A258="","",IFERROR(INDEX('04_Property_Economics'!$AQ$5:$AQ$404,MATCH($A258,'04_Property_Economics'!$AY$5:$AY$404,0)),""))</f>
        <v/>
      </c>
      <c r="R258" s="27" t="str">
        <f t="array" ref="R258">IF($A258="","",IFERROR(INDEX('04_Property_Economics'!$AR$5:$AR$404,MATCH($A258,'04_Property_Economics'!$AY$5:$AY$404,0)),""))</f>
        <v/>
      </c>
      <c r="S258" s="2" t="str">
        <f t="array" ref="S258">IF($A258="","",IFERROR(INDEX('04_Property_Economics'!$AS$5:$AS$404,MATCH($A258,'04_Property_Economics'!$AY$5:$AY$404,0)),""))</f>
        <v/>
      </c>
      <c r="T258" s="2" t="str">
        <f t="array" ref="T258">IF($A258="","",IFERROR(INDEX('04_Property_Economics'!$AZ$5:$AZ$404,MATCH($A258,'04_Property_Economics'!$AY$5:$AY$404,0)),""))</f>
        <v/>
      </c>
    </row>
    <row r="259" ht="15.75" customHeight="1">
      <c r="A259" s="2" t="str">
        <f t="shared" si="1"/>
        <v/>
      </c>
      <c r="B259" s="2" t="str">
        <f t="array" ref="B259">IF($A259="","",IFERROR(INDEX('04_Property_Economics'!$B$5:$B$404,MATCH($A259,'04_Property_Economics'!$AY$5:$AY$404,0)),""))</f>
        <v/>
      </c>
      <c r="C259" s="2" t="str">
        <f t="array" ref="C259">IF($A259="","",IFERROR(INDEX('04_Property_Economics'!$C$5:$C$404,MATCH($A259,'04_Property_Economics'!$AY$5:$AY$404,0)),""))</f>
        <v/>
      </c>
      <c r="D259" s="24" t="str">
        <f t="array" ref="D259">IF($A259="","",IFERROR(INDEX('04_Property_Economics'!$H$5:$H$404,MATCH($A259,'04_Property_Economics'!$AY$5:$AY$404,0)),""))</f>
        <v/>
      </c>
      <c r="E259" s="25" t="str">
        <f t="array" ref="E259">IF($A259="","",IFERROR(INDEX('04_Property_Economics'!$I$5:$I$404,MATCH($A259,'04_Property_Economics'!$AY$5:$AY$404,0)),""))</f>
        <v/>
      </c>
      <c r="F259" s="25" t="str">
        <f t="array" ref="F259">IF($A259="","",IFERROR(INDEX('04_Property_Economics'!$J$5:$J$404,MATCH($A259,'04_Property_Economics'!$AY$5:$AY$404,0)),""))</f>
        <v/>
      </c>
      <c r="G259" s="26" t="str">
        <f t="array" ref="G259">IF($A259="","",IFERROR(INDEX('04_Property_Economics'!$AC$5:$AC$404,MATCH($A259,'04_Property_Economics'!$AY$5:$AY$404,0)),""))</f>
        <v/>
      </c>
      <c r="H259" s="24" t="str">
        <f t="array" ref="H259">IF($A259="","",IFERROR(INDEX('04_Property_Economics'!$AD$5:$AD$404,MATCH($A259,'04_Property_Economics'!$AY$5:$AY$404,0)),""))</f>
        <v/>
      </c>
      <c r="I259" s="24" t="str">
        <f t="array" ref="I259">IF($A259="","",IFERROR(INDEX('04_Property_Economics'!$AH$5:$AH$404,MATCH($A259,'04_Property_Economics'!$AY$5:$AY$404,0)),""))</f>
        <v/>
      </c>
      <c r="J259" s="24" t="str">
        <f t="array" ref="J259">IF($A259="","",IFERROR(INDEX('04_Property_Economics'!$AI$5:$AI$404,MATCH($A259,'04_Property_Economics'!$AY$5:$AY$404,0)),""))</f>
        <v/>
      </c>
      <c r="K259" s="24" t="str">
        <f t="array" ref="K259">IF($A259="","",IFERROR(INDEX('04_Property_Economics'!$AJ$5:$AJ$404,MATCH($A259,'04_Property_Economics'!$AY$5:$AY$404,0)),""))</f>
        <v/>
      </c>
      <c r="L259" s="24" t="str">
        <f t="array" ref="L259">IF($A259="","",IFERROR(INDEX('04_Property_Economics'!$AF$5:$AF$404,MATCH($A259,'04_Property_Economics'!$AY$5:$AY$404,0)),""))</f>
        <v/>
      </c>
      <c r="M259" s="24" t="str">
        <f t="array" ref="M259">IF($A259="","",IFERROR(INDEX('04_Property_Economics'!$U$5:$U$404,MATCH($A259,'04_Property_Economics'!$AY$5:$AY$404,0)),""))</f>
        <v/>
      </c>
      <c r="N259" s="24" t="str">
        <f t="array" ref="N259">IF($A259="","",IFERROR(INDEX('04_Property_Economics'!$W$5:$W$404,MATCH($A259,'04_Property_Economics'!$AY$5:$AY$404,0)),""))</f>
        <v/>
      </c>
      <c r="O259" s="24" t="str">
        <f t="shared" si="2"/>
        <v/>
      </c>
      <c r="P259" s="24" t="str">
        <f t="array" ref="P259">IF($A259="","",IFERROR(INDEX('04_Property_Economics'!$S$5:$S$404,MATCH($A259,'04_Property_Economics'!$AY$5:$AY$404,0)),""))</f>
        <v/>
      </c>
      <c r="Q259" s="24" t="str">
        <f t="array" ref="Q259">IF($A259="","",IFERROR(INDEX('04_Property_Economics'!$AQ$5:$AQ$404,MATCH($A259,'04_Property_Economics'!$AY$5:$AY$404,0)),""))</f>
        <v/>
      </c>
      <c r="R259" s="27" t="str">
        <f t="array" ref="R259">IF($A259="","",IFERROR(INDEX('04_Property_Economics'!$AR$5:$AR$404,MATCH($A259,'04_Property_Economics'!$AY$5:$AY$404,0)),""))</f>
        <v/>
      </c>
      <c r="S259" s="2" t="str">
        <f t="array" ref="S259">IF($A259="","",IFERROR(INDEX('04_Property_Economics'!$AS$5:$AS$404,MATCH($A259,'04_Property_Economics'!$AY$5:$AY$404,0)),""))</f>
        <v/>
      </c>
      <c r="T259" s="2" t="str">
        <f t="array" ref="T259">IF($A259="","",IFERROR(INDEX('04_Property_Economics'!$AZ$5:$AZ$404,MATCH($A259,'04_Property_Economics'!$AY$5:$AY$404,0)),""))</f>
        <v/>
      </c>
    </row>
    <row r="260" ht="15.75" customHeight="1">
      <c r="A260" s="2" t="str">
        <f t="shared" si="1"/>
        <v/>
      </c>
      <c r="B260" s="2" t="str">
        <f t="array" ref="B260">IF($A260="","",IFERROR(INDEX('04_Property_Economics'!$B$5:$B$404,MATCH($A260,'04_Property_Economics'!$AY$5:$AY$404,0)),""))</f>
        <v/>
      </c>
      <c r="C260" s="2" t="str">
        <f t="array" ref="C260">IF($A260="","",IFERROR(INDEX('04_Property_Economics'!$C$5:$C$404,MATCH($A260,'04_Property_Economics'!$AY$5:$AY$404,0)),""))</f>
        <v/>
      </c>
      <c r="D260" s="24" t="str">
        <f t="array" ref="D260">IF($A260="","",IFERROR(INDEX('04_Property_Economics'!$H$5:$H$404,MATCH($A260,'04_Property_Economics'!$AY$5:$AY$404,0)),""))</f>
        <v/>
      </c>
      <c r="E260" s="25" t="str">
        <f t="array" ref="E260">IF($A260="","",IFERROR(INDEX('04_Property_Economics'!$I$5:$I$404,MATCH($A260,'04_Property_Economics'!$AY$5:$AY$404,0)),""))</f>
        <v/>
      </c>
      <c r="F260" s="25" t="str">
        <f t="array" ref="F260">IF($A260="","",IFERROR(INDEX('04_Property_Economics'!$J$5:$J$404,MATCH($A260,'04_Property_Economics'!$AY$5:$AY$404,0)),""))</f>
        <v/>
      </c>
      <c r="G260" s="26" t="str">
        <f t="array" ref="G260">IF($A260="","",IFERROR(INDEX('04_Property_Economics'!$AC$5:$AC$404,MATCH($A260,'04_Property_Economics'!$AY$5:$AY$404,0)),""))</f>
        <v/>
      </c>
      <c r="H260" s="24" t="str">
        <f t="array" ref="H260">IF($A260="","",IFERROR(INDEX('04_Property_Economics'!$AD$5:$AD$404,MATCH($A260,'04_Property_Economics'!$AY$5:$AY$404,0)),""))</f>
        <v/>
      </c>
      <c r="I260" s="24" t="str">
        <f t="array" ref="I260">IF($A260="","",IFERROR(INDEX('04_Property_Economics'!$AH$5:$AH$404,MATCH($A260,'04_Property_Economics'!$AY$5:$AY$404,0)),""))</f>
        <v/>
      </c>
      <c r="J260" s="24" t="str">
        <f t="array" ref="J260">IF($A260="","",IFERROR(INDEX('04_Property_Economics'!$AI$5:$AI$404,MATCH($A260,'04_Property_Economics'!$AY$5:$AY$404,0)),""))</f>
        <v/>
      </c>
      <c r="K260" s="24" t="str">
        <f t="array" ref="K260">IF($A260="","",IFERROR(INDEX('04_Property_Economics'!$AJ$5:$AJ$404,MATCH($A260,'04_Property_Economics'!$AY$5:$AY$404,0)),""))</f>
        <v/>
      </c>
      <c r="L260" s="24" t="str">
        <f t="array" ref="L260">IF($A260="","",IFERROR(INDEX('04_Property_Economics'!$AF$5:$AF$404,MATCH($A260,'04_Property_Economics'!$AY$5:$AY$404,0)),""))</f>
        <v/>
      </c>
      <c r="M260" s="24" t="str">
        <f t="array" ref="M260">IF($A260="","",IFERROR(INDEX('04_Property_Economics'!$U$5:$U$404,MATCH($A260,'04_Property_Economics'!$AY$5:$AY$404,0)),""))</f>
        <v/>
      </c>
      <c r="N260" s="24" t="str">
        <f t="array" ref="N260">IF($A260="","",IFERROR(INDEX('04_Property_Economics'!$W$5:$W$404,MATCH($A260,'04_Property_Economics'!$AY$5:$AY$404,0)),""))</f>
        <v/>
      </c>
      <c r="O260" s="24" t="str">
        <f t="shared" si="2"/>
        <v/>
      </c>
      <c r="P260" s="24" t="str">
        <f t="array" ref="P260">IF($A260="","",IFERROR(INDEX('04_Property_Economics'!$S$5:$S$404,MATCH($A260,'04_Property_Economics'!$AY$5:$AY$404,0)),""))</f>
        <v/>
      </c>
      <c r="Q260" s="24" t="str">
        <f t="array" ref="Q260">IF($A260="","",IFERROR(INDEX('04_Property_Economics'!$AQ$5:$AQ$404,MATCH($A260,'04_Property_Economics'!$AY$5:$AY$404,0)),""))</f>
        <v/>
      </c>
      <c r="R260" s="27" t="str">
        <f t="array" ref="R260">IF($A260="","",IFERROR(INDEX('04_Property_Economics'!$AR$5:$AR$404,MATCH($A260,'04_Property_Economics'!$AY$5:$AY$404,0)),""))</f>
        <v/>
      </c>
      <c r="S260" s="2" t="str">
        <f t="array" ref="S260">IF($A260="","",IFERROR(INDEX('04_Property_Economics'!$AS$5:$AS$404,MATCH($A260,'04_Property_Economics'!$AY$5:$AY$404,0)),""))</f>
        <v/>
      </c>
      <c r="T260" s="2" t="str">
        <f t="array" ref="T260">IF($A260="","",IFERROR(INDEX('04_Property_Economics'!$AZ$5:$AZ$404,MATCH($A260,'04_Property_Economics'!$AY$5:$AY$404,0)),""))</f>
        <v/>
      </c>
    </row>
    <row r="261" ht="15.75" customHeight="1">
      <c r="A261" s="2" t="str">
        <f t="shared" si="1"/>
        <v/>
      </c>
      <c r="B261" s="2" t="str">
        <f t="array" ref="B261">IF($A261="","",IFERROR(INDEX('04_Property_Economics'!$B$5:$B$404,MATCH($A261,'04_Property_Economics'!$AY$5:$AY$404,0)),""))</f>
        <v/>
      </c>
      <c r="C261" s="2" t="str">
        <f t="array" ref="C261">IF($A261="","",IFERROR(INDEX('04_Property_Economics'!$C$5:$C$404,MATCH($A261,'04_Property_Economics'!$AY$5:$AY$404,0)),""))</f>
        <v/>
      </c>
      <c r="D261" s="24" t="str">
        <f t="array" ref="D261">IF($A261="","",IFERROR(INDEX('04_Property_Economics'!$H$5:$H$404,MATCH($A261,'04_Property_Economics'!$AY$5:$AY$404,0)),""))</f>
        <v/>
      </c>
      <c r="E261" s="25" t="str">
        <f t="array" ref="E261">IF($A261="","",IFERROR(INDEX('04_Property_Economics'!$I$5:$I$404,MATCH($A261,'04_Property_Economics'!$AY$5:$AY$404,0)),""))</f>
        <v/>
      </c>
      <c r="F261" s="25" t="str">
        <f t="array" ref="F261">IF($A261="","",IFERROR(INDEX('04_Property_Economics'!$J$5:$J$404,MATCH($A261,'04_Property_Economics'!$AY$5:$AY$404,0)),""))</f>
        <v/>
      </c>
      <c r="G261" s="26" t="str">
        <f t="array" ref="G261">IF($A261="","",IFERROR(INDEX('04_Property_Economics'!$AC$5:$AC$404,MATCH($A261,'04_Property_Economics'!$AY$5:$AY$404,0)),""))</f>
        <v/>
      </c>
      <c r="H261" s="24" t="str">
        <f t="array" ref="H261">IF($A261="","",IFERROR(INDEX('04_Property_Economics'!$AD$5:$AD$404,MATCH($A261,'04_Property_Economics'!$AY$5:$AY$404,0)),""))</f>
        <v/>
      </c>
      <c r="I261" s="24" t="str">
        <f t="array" ref="I261">IF($A261="","",IFERROR(INDEX('04_Property_Economics'!$AH$5:$AH$404,MATCH($A261,'04_Property_Economics'!$AY$5:$AY$404,0)),""))</f>
        <v/>
      </c>
      <c r="J261" s="24" t="str">
        <f t="array" ref="J261">IF($A261="","",IFERROR(INDEX('04_Property_Economics'!$AI$5:$AI$404,MATCH($A261,'04_Property_Economics'!$AY$5:$AY$404,0)),""))</f>
        <v/>
      </c>
      <c r="K261" s="24" t="str">
        <f t="array" ref="K261">IF($A261="","",IFERROR(INDEX('04_Property_Economics'!$AJ$5:$AJ$404,MATCH($A261,'04_Property_Economics'!$AY$5:$AY$404,0)),""))</f>
        <v/>
      </c>
      <c r="L261" s="24" t="str">
        <f t="array" ref="L261">IF($A261="","",IFERROR(INDEX('04_Property_Economics'!$AF$5:$AF$404,MATCH($A261,'04_Property_Economics'!$AY$5:$AY$404,0)),""))</f>
        <v/>
      </c>
      <c r="M261" s="24" t="str">
        <f t="array" ref="M261">IF($A261="","",IFERROR(INDEX('04_Property_Economics'!$U$5:$U$404,MATCH($A261,'04_Property_Economics'!$AY$5:$AY$404,0)),""))</f>
        <v/>
      </c>
      <c r="N261" s="24" t="str">
        <f t="array" ref="N261">IF($A261="","",IFERROR(INDEX('04_Property_Economics'!$W$5:$W$404,MATCH($A261,'04_Property_Economics'!$AY$5:$AY$404,0)),""))</f>
        <v/>
      </c>
      <c r="O261" s="24" t="str">
        <f t="shared" si="2"/>
        <v/>
      </c>
      <c r="P261" s="24" t="str">
        <f t="array" ref="P261">IF($A261="","",IFERROR(INDEX('04_Property_Economics'!$S$5:$S$404,MATCH($A261,'04_Property_Economics'!$AY$5:$AY$404,0)),""))</f>
        <v/>
      </c>
      <c r="Q261" s="24" t="str">
        <f t="array" ref="Q261">IF($A261="","",IFERROR(INDEX('04_Property_Economics'!$AQ$5:$AQ$404,MATCH($A261,'04_Property_Economics'!$AY$5:$AY$404,0)),""))</f>
        <v/>
      </c>
      <c r="R261" s="27" t="str">
        <f t="array" ref="R261">IF($A261="","",IFERROR(INDEX('04_Property_Economics'!$AR$5:$AR$404,MATCH($A261,'04_Property_Economics'!$AY$5:$AY$404,0)),""))</f>
        <v/>
      </c>
      <c r="S261" s="2" t="str">
        <f t="array" ref="S261">IF($A261="","",IFERROR(INDEX('04_Property_Economics'!$AS$5:$AS$404,MATCH($A261,'04_Property_Economics'!$AY$5:$AY$404,0)),""))</f>
        <v/>
      </c>
      <c r="T261" s="2" t="str">
        <f t="array" ref="T261">IF($A261="","",IFERROR(INDEX('04_Property_Economics'!$AZ$5:$AZ$404,MATCH($A261,'04_Property_Economics'!$AY$5:$AY$404,0)),""))</f>
        <v/>
      </c>
    </row>
    <row r="262" ht="15.75" customHeight="1">
      <c r="A262" s="2" t="str">
        <f t="shared" si="1"/>
        <v/>
      </c>
      <c r="B262" s="2" t="str">
        <f t="array" ref="B262">IF($A262="","",IFERROR(INDEX('04_Property_Economics'!$B$5:$B$404,MATCH($A262,'04_Property_Economics'!$AY$5:$AY$404,0)),""))</f>
        <v/>
      </c>
      <c r="C262" s="2" t="str">
        <f t="array" ref="C262">IF($A262="","",IFERROR(INDEX('04_Property_Economics'!$C$5:$C$404,MATCH($A262,'04_Property_Economics'!$AY$5:$AY$404,0)),""))</f>
        <v/>
      </c>
      <c r="D262" s="24" t="str">
        <f t="array" ref="D262">IF($A262="","",IFERROR(INDEX('04_Property_Economics'!$H$5:$H$404,MATCH($A262,'04_Property_Economics'!$AY$5:$AY$404,0)),""))</f>
        <v/>
      </c>
      <c r="E262" s="25" t="str">
        <f t="array" ref="E262">IF($A262="","",IFERROR(INDEX('04_Property_Economics'!$I$5:$I$404,MATCH($A262,'04_Property_Economics'!$AY$5:$AY$404,0)),""))</f>
        <v/>
      </c>
      <c r="F262" s="25" t="str">
        <f t="array" ref="F262">IF($A262="","",IFERROR(INDEX('04_Property_Economics'!$J$5:$J$404,MATCH($A262,'04_Property_Economics'!$AY$5:$AY$404,0)),""))</f>
        <v/>
      </c>
      <c r="G262" s="26" t="str">
        <f t="array" ref="G262">IF($A262="","",IFERROR(INDEX('04_Property_Economics'!$AC$5:$AC$404,MATCH($A262,'04_Property_Economics'!$AY$5:$AY$404,0)),""))</f>
        <v/>
      </c>
      <c r="H262" s="24" t="str">
        <f t="array" ref="H262">IF($A262="","",IFERROR(INDEX('04_Property_Economics'!$AD$5:$AD$404,MATCH($A262,'04_Property_Economics'!$AY$5:$AY$404,0)),""))</f>
        <v/>
      </c>
      <c r="I262" s="24" t="str">
        <f t="array" ref="I262">IF($A262="","",IFERROR(INDEX('04_Property_Economics'!$AH$5:$AH$404,MATCH($A262,'04_Property_Economics'!$AY$5:$AY$404,0)),""))</f>
        <v/>
      </c>
      <c r="J262" s="24" t="str">
        <f t="array" ref="J262">IF($A262="","",IFERROR(INDEX('04_Property_Economics'!$AI$5:$AI$404,MATCH($A262,'04_Property_Economics'!$AY$5:$AY$404,0)),""))</f>
        <v/>
      </c>
      <c r="K262" s="24" t="str">
        <f t="array" ref="K262">IF($A262="","",IFERROR(INDEX('04_Property_Economics'!$AJ$5:$AJ$404,MATCH($A262,'04_Property_Economics'!$AY$5:$AY$404,0)),""))</f>
        <v/>
      </c>
      <c r="L262" s="24" t="str">
        <f t="array" ref="L262">IF($A262="","",IFERROR(INDEX('04_Property_Economics'!$AF$5:$AF$404,MATCH($A262,'04_Property_Economics'!$AY$5:$AY$404,0)),""))</f>
        <v/>
      </c>
      <c r="M262" s="24" t="str">
        <f t="array" ref="M262">IF($A262="","",IFERROR(INDEX('04_Property_Economics'!$U$5:$U$404,MATCH($A262,'04_Property_Economics'!$AY$5:$AY$404,0)),""))</f>
        <v/>
      </c>
      <c r="N262" s="24" t="str">
        <f t="array" ref="N262">IF($A262="","",IFERROR(INDEX('04_Property_Economics'!$W$5:$W$404,MATCH($A262,'04_Property_Economics'!$AY$5:$AY$404,0)),""))</f>
        <v/>
      </c>
      <c r="O262" s="24" t="str">
        <f t="shared" si="2"/>
        <v/>
      </c>
      <c r="P262" s="24" t="str">
        <f t="array" ref="P262">IF($A262="","",IFERROR(INDEX('04_Property_Economics'!$S$5:$S$404,MATCH($A262,'04_Property_Economics'!$AY$5:$AY$404,0)),""))</f>
        <v/>
      </c>
      <c r="Q262" s="24" t="str">
        <f t="array" ref="Q262">IF($A262="","",IFERROR(INDEX('04_Property_Economics'!$AQ$5:$AQ$404,MATCH($A262,'04_Property_Economics'!$AY$5:$AY$404,0)),""))</f>
        <v/>
      </c>
      <c r="R262" s="27" t="str">
        <f t="array" ref="R262">IF($A262="","",IFERROR(INDEX('04_Property_Economics'!$AR$5:$AR$404,MATCH($A262,'04_Property_Economics'!$AY$5:$AY$404,0)),""))</f>
        <v/>
      </c>
      <c r="S262" s="2" t="str">
        <f t="array" ref="S262">IF($A262="","",IFERROR(INDEX('04_Property_Economics'!$AS$5:$AS$404,MATCH($A262,'04_Property_Economics'!$AY$5:$AY$404,0)),""))</f>
        <v/>
      </c>
      <c r="T262" s="2" t="str">
        <f t="array" ref="T262">IF($A262="","",IFERROR(INDEX('04_Property_Economics'!$AZ$5:$AZ$404,MATCH($A262,'04_Property_Economics'!$AY$5:$AY$404,0)),""))</f>
        <v/>
      </c>
    </row>
    <row r="263" ht="15.75" customHeight="1">
      <c r="A263" s="2" t="str">
        <f t="shared" si="1"/>
        <v/>
      </c>
      <c r="B263" s="2" t="str">
        <f t="array" ref="B263">IF($A263="","",IFERROR(INDEX('04_Property_Economics'!$B$5:$B$404,MATCH($A263,'04_Property_Economics'!$AY$5:$AY$404,0)),""))</f>
        <v/>
      </c>
      <c r="C263" s="2" t="str">
        <f t="array" ref="C263">IF($A263="","",IFERROR(INDEX('04_Property_Economics'!$C$5:$C$404,MATCH($A263,'04_Property_Economics'!$AY$5:$AY$404,0)),""))</f>
        <v/>
      </c>
      <c r="D263" s="24" t="str">
        <f t="array" ref="D263">IF($A263="","",IFERROR(INDEX('04_Property_Economics'!$H$5:$H$404,MATCH($A263,'04_Property_Economics'!$AY$5:$AY$404,0)),""))</f>
        <v/>
      </c>
      <c r="E263" s="25" t="str">
        <f t="array" ref="E263">IF($A263="","",IFERROR(INDEX('04_Property_Economics'!$I$5:$I$404,MATCH($A263,'04_Property_Economics'!$AY$5:$AY$404,0)),""))</f>
        <v/>
      </c>
      <c r="F263" s="25" t="str">
        <f t="array" ref="F263">IF($A263="","",IFERROR(INDEX('04_Property_Economics'!$J$5:$J$404,MATCH($A263,'04_Property_Economics'!$AY$5:$AY$404,0)),""))</f>
        <v/>
      </c>
      <c r="G263" s="26" t="str">
        <f t="array" ref="G263">IF($A263="","",IFERROR(INDEX('04_Property_Economics'!$AC$5:$AC$404,MATCH($A263,'04_Property_Economics'!$AY$5:$AY$404,0)),""))</f>
        <v/>
      </c>
      <c r="H263" s="24" t="str">
        <f t="array" ref="H263">IF($A263="","",IFERROR(INDEX('04_Property_Economics'!$AD$5:$AD$404,MATCH($A263,'04_Property_Economics'!$AY$5:$AY$404,0)),""))</f>
        <v/>
      </c>
      <c r="I263" s="24" t="str">
        <f t="array" ref="I263">IF($A263="","",IFERROR(INDEX('04_Property_Economics'!$AH$5:$AH$404,MATCH($A263,'04_Property_Economics'!$AY$5:$AY$404,0)),""))</f>
        <v/>
      </c>
      <c r="J263" s="24" t="str">
        <f t="array" ref="J263">IF($A263="","",IFERROR(INDEX('04_Property_Economics'!$AI$5:$AI$404,MATCH($A263,'04_Property_Economics'!$AY$5:$AY$404,0)),""))</f>
        <v/>
      </c>
      <c r="K263" s="24" t="str">
        <f t="array" ref="K263">IF($A263="","",IFERROR(INDEX('04_Property_Economics'!$AJ$5:$AJ$404,MATCH($A263,'04_Property_Economics'!$AY$5:$AY$404,0)),""))</f>
        <v/>
      </c>
      <c r="L263" s="24" t="str">
        <f t="array" ref="L263">IF($A263="","",IFERROR(INDEX('04_Property_Economics'!$AF$5:$AF$404,MATCH($A263,'04_Property_Economics'!$AY$5:$AY$404,0)),""))</f>
        <v/>
      </c>
      <c r="M263" s="24" t="str">
        <f t="array" ref="M263">IF($A263="","",IFERROR(INDEX('04_Property_Economics'!$U$5:$U$404,MATCH($A263,'04_Property_Economics'!$AY$5:$AY$404,0)),""))</f>
        <v/>
      </c>
      <c r="N263" s="24" t="str">
        <f t="array" ref="N263">IF($A263="","",IFERROR(INDEX('04_Property_Economics'!$W$5:$W$404,MATCH($A263,'04_Property_Economics'!$AY$5:$AY$404,0)),""))</f>
        <v/>
      </c>
      <c r="O263" s="24" t="str">
        <f t="shared" si="2"/>
        <v/>
      </c>
      <c r="P263" s="24" t="str">
        <f t="array" ref="P263">IF($A263="","",IFERROR(INDEX('04_Property_Economics'!$S$5:$S$404,MATCH($A263,'04_Property_Economics'!$AY$5:$AY$404,0)),""))</f>
        <v/>
      </c>
      <c r="Q263" s="24" t="str">
        <f t="array" ref="Q263">IF($A263="","",IFERROR(INDEX('04_Property_Economics'!$AQ$5:$AQ$404,MATCH($A263,'04_Property_Economics'!$AY$5:$AY$404,0)),""))</f>
        <v/>
      </c>
      <c r="R263" s="27" t="str">
        <f t="array" ref="R263">IF($A263="","",IFERROR(INDEX('04_Property_Economics'!$AR$5:$AR$404,MATCH($A263,'04_Property_Economics'!$AY$5:$AY$404,0)),""))</f>
        <v/>
      </c>
      <c r="S263" s="2" t="str">
        <f t="array" ref="S263">IF($A263="","",IFERROR(INDEX('04_Property_Economics'!$AS$5:$AS$404,MATCH($A263,'04_Property_Economics'!$AY$5:$AY$404,0)),""))</f>
        <v/>
      </c>
      <c r="T263" s="2" t="str">
        <f t="array" ref="T263">IF($A263="","",IFERROR(INDEX('04_Property_Economics'!$AZ$5:$AZ$404,MATCH($A263,'04_Property_Economics'!$AY$5:$AY$404,0)),""))</f>
        <v/>
      </c>
    </row>
    <row r="264" ht="15.75" customHeight="1">
      <c r="A264" s="2" t="str">
        <f t="shared" si="1"/>
        <v/>
      </c>
      <c r="B264" s="2" t="str">
        <f t="array" ref="B264">IF($A264="","",IFERROR(INDEX('04_Property_Economics'!$B$5:$B$404,MATCH($A264,'04_Property_Economics'!$AY$5:$AY$404,0)),""))</f>
        <v/>
      </c>
      <c r="C264" s="2" t="str">
        <f t="array" ref="C264">IF($A264="","",IFERROR(INDEX('04_Property_Economics'!$C$5:$C$404,MATCH($A264,'04_Property_Economics'!$AY$5:$AY$404,0)),""))</f>
        <v/>
      </c>
      <c r="D264" s="24" t="str">
        <f t="array" ref="D264">IF($A264="","",IFERROR(INDEX('04_Property_Economics'!$H$5:$H$404,MATCH($A264,'04_Property_Economics'!$AY$5:$AY$404,0)),""))</f>
        <v/>
      </c>
      <c r="E264" s="25" t="str">
        <f t="array" ref="E264">IF($A264="","",IFERROR(INDEX('04_Property_Economics'!$I$5:$I$404,MATCH($A264,'04_Property_Economics'!$AY$5:$AY$404,0)),""))</f>
        <v/>
      </c>
      <c r="F264" s="25" t="str">
        <f t="array" ref="F264">IF($A264="","",IFERROR(INDEX('04_Property_Economics'!$J$5:$J$404,MATCH($A264,'04_Property_Economics'!$AY$5:$AY$404,0)),""))</f>
        <v/>
      </c>
      <c r="G264" s="26" t="str">
        <f t="array" ref="G264">IF($A264="","",IFERROR(INDEX('04_Property_Economics'!$AC$5:$AC$404,MATCH($A264,'04_Property_Economics'!$AY$5:$AY$404,0)),""))</f>
        <v/>
      </c>
      <c r="H264" s="24" t="str">
        <f t="array" ref="H264">IF($A264="","",IFERROR(INDEX('04_Property_Economics'!$AD$5:$AD$404,MATCH($A264,'04_Property_Economics'!$AY$5:$AY$404,0)),""))</f>
        <v/>
      </c>
      <c r="I264" s="24" t="str">
        <f t="array" ref="I264">IF($A264="","",IFERROR(INDEX('04_Property_Economics'!$AH$5:$AH$404,MATCH($A264,'04_Property_Economics'!$AY$5:$AY$404,0)),""))</f>
        <v/>
      </c>
      <c r="J264" s="24" t="str">
        <f t="array" ref="J264">IF($A264="","",IFERROR(INDEX('04_Property_Economics'!$AI$5:$AI$404,MATCH($A264,'04_Property_Economics'!$AY$5:$AY$404,0)),""))</f>
        <v/>
      </c>
      <c r="K264" s="24" t="str">
        <f t="array" ref="K264">IF($A264="","",IFERROR(INDEX('04_Property_Economics'!$AJ$5:$AJ$404,MATCH($A264,'04_Property_Economics'!$AY$5:$AY$404,0)),""))</f>
        <v/>
      </c>
      <c r="L264" s="24" t="str">
        <f t="array" ref="L264">IF($A264="","",IFERROR(INDEX('04_Property_Economics'!$AF$5:$AF$404,MATCH($A264,'04_Property_Economics'!$AY$5:$AY$404,0)),""))</f>
        <v/>
      </c>
      <c r="M264" s="24" t="str">
        <f t="array" ref="M264">IF($A264="","",IFERROR(INDEX('04_Property_Economics'!$U$5:$U$404,MATCH($A264,'04_Property_Economics'!$AY$5:$AY$404,0)),""))</f>
        <v/>
      </c>
      <c r="N264" s="24" t="str">
        <f t="array" ref="N264">IF($A264="","",IFERROR(INDEX('04_Property_Economics'!$W$5:$W$404,MATCH($A264,'04_Property_Economics'!$AY$5:$AY$404,0)),""))</f>
        <v/>
      </c>
      <c r="O264" s="24" t="str">
        <f t="shared" si="2"/>
        <v/>
      </c>
      <c r="P264" s="24" t="str">
        <f t="array" ref="P264">IF($A264="","",IFERROR(INDEX('04_Property_Economics'!$S$5:$S$404,MATCH($A264,'04_Property_Economics'!$AY$5:$AY$404,0)),""))</f>
        <v/>
      </c>
      <c r="Q264" s="24" t="str">
        <f t="array" ref="Q264">IF($A264="","",IFERROR(INDEX('04_Property_Economics'!$AQ$5:$AQ$404,MATCH($A264,'04_Property_Economics'!$AY$5:$AY$404,0)),""))</f>
        <v/>
      </c>
      <c r="R264" s="27" t="str">
        <f t="array" ref="R264">IF($A264="","",IFERROR(INDEX('04_Property_Economics'!$AR$5:$AR$404,MATCH($A264,'04_Property_Economics'!$AY$5:$AY$404,0)),""))</f>
        <v/>
      </c>
      <c r="S264" s="2" t="str">
        <f t="array" ref="S264">IF($A264="","",IFERROR(INDEX('04_Property_Economics'!$AS$5:$AS$404,MATCH($A264,'04_Property_Economics'!$AY$5:$AY$404,0)),""))</f>
        <v/>
      </c>
      <c r="T264" s="2" t="str">
        <f t="array" ref="T264">IF($A264="","",IFERROR(INDEX('04_Property_Economics'!$AZ$5:$AZ$404,MATCH($A264,'04_Property_Economics'!$AY$5:$AY$404,0)),""))</f>
        <v/>
      </c>
    </row>
    <row r="265" ht="15.75" customHeight="1">
      <c r="A265" s="2" t="str">
        <f t="shared" si="1"/>
        <v/>
      </c>
      <c r="B265" s="2" t="str">
        <f t="array" ref="B265">IF($A265="","",IFERROR(INDEX('04_Property_Economics'!$B$5:$B$404,MATCH($A265,'04_Property_Economics'!$AY$5:$AY$404,0)),""))</f>
        <v/>
      </c>
      <c r="C265" s="2" t="str">
        <f t="array" ref="C265">IF($A265="","",IFERROR(INDEX('04_Property_Economics'!$C$5:$C$404,MATCH($A265,'04_Property_Economics'!$AY$5:$AY$404,0)),""))</f>
        <v/>
      </c>
      <c r="D265" s="24" t="str">
        <f t="array" ref="D265">IF($A265="","",IFERROR(INDEX('04_Property_Economics'!$H$5:$H$404,MATCH($A265,'04_Property_Economics'!$AY$5:$AY$404,0)),""))</f>
        <v/>
      </c>
      <c r="E265" s="25" t="str">
        <f t="array" ref="E265">IF($A265="","",IFERROR(INDEX('04_Property_Economics'!$I$5:$I$404,MATCH($A265,'04_Property_Economics'!$AY$5:$AY$404,0)),""))</f>
        <v/>
      </c>
      <c r="F265" s="25" t="str">
        <f t="array" ref="F265">IF($A265="","",IFERROR(INDEX('04_Property_Economics'!$J$5:$J$404,MATCH($A265,'04_Property_Economics'!$AY$5:$AY$404,0)),""))</f>
        <v/>
      </c>
      <c r="G265" s="26" t="str">
        <f t="array" ref="G265">IF($A265="","",IFERROR(INDEX('04_Property_Economics'!$AC$5:$AC$404,MATCH($A265,'04_Property_Economics'!$AY$5:$AY$404,0)),""))</f>
        <v/>
      </c>
      <c r="H265" s="24" t="str">
        <f t="array" ref="H265">IF($A265="","",IFERROR(INDEX('04_Property_Economics'!$AD$5:$AD$404,MATCH($A265,'04_Property_Economics'!$AY$5:$AY$404,0)),""))</f>
        <v/>
      </c>
      <c r="I265" s="24" t="str">
        <f t="array" ref="I265">IF($A265="","",IFERROR(INDEX('04_Property_Economics'!$AH$5:$AH$404,MATCH($A265,'04_Property_Economics'!$AY$5:$AY$404,0)),""))</f>
        <v/>
      </c>
      <c r="J265" s="24" t="str">
        <f t="array" ref="J265">IF($A265="","",IFERROR(INDEX('04_Property_Economics'!$AI$5:$AI$404,MATCH($A265,'04_Property_Economics'!$AY$5:$AY$404,0)),""))</f>
        <v/>
      </c>
      <c r="K265" s="24" t="str">
        <f t="array" ref="K265">IF($A265="","",IFERROR(INDEX('04_Property_Economics'!$AJ$5:$AJ$404,MATCH($A265,'04_Property_Economics'!$AY$5:$AY$404,0)),""))</f>
        <v/>
      </c>
      <c r="L265" s="24" t="str">
        <f t="array" ref="L265">IF($A265="","",IFERROR(INDEX('04_Property_Economics'!$AF$5:$AF$404,MATCH($A265,'04_Property_Economics'!$AY$5:$AY$404,0)),""))</f>
        <v/>
      </c>
      <c r="M265" s="24" t="str">
        <f t="array" ref="M265">IF($A265="","",IFERROR(INDEX('04_Property_Economics'!$U$5:$U$404,MATCH($A265,'04_Property_Economics'!$AY$5:$AY$404,0)),""))</f>
        <v/>
      </c>
      <c r="N265" s="24" t="str">
        <f t="array" ref="N265">IF($A265="","",IFERROR(INDEX('04_Property_Economics'!$W$5:$W$404,MATCH($A265,'04_Property_Economics'!$AY$5:$AY$404,0)),""))</f>
        <v/>
      </c>
      <c r="O265" s="24" t="str">
        <f t="shared" si="2"/>
        <v/>
      </c>
      <c r="P265" s="24" t="str">
        <f t="array" ref="P265">IF($A265="","",IFERROR(INDEX('04_Property_Economics'!$S$5:$S$404,MATCH($A265,'04_Property_Economics'!$AY$5:$AY$404,0)),""))</f>
        <v/>
      </c>
      <c r="Q265" s="24" t="str">
        <f t="array" ref="Q265">IF($A265="","",IFERROR(INDEX('04_Property_Economics'!$AQ$5:$AQ$404,MATCH($A265,'04_Property_Economics'!$AY$5:$AY$404,0)),""))</f>
        <v/>
      </c>
      <c r="R265" s="27" t="str">
        <f t="array" ref="R265">IF($A265="","",IFERROR(INDEX('04_Property_Economics'!$AR$5:$AR$404,MATCH($A265,'04_Property_Economics'!$AY$5:$AY$404,0)),""))</f>
        <v/>
      </c>
      <c r="S265" s="2" t="str">
        <f t="array" ref="S265">IF($A265="","",IFERROR(INDEX('04_Property_Economics'!$AS$5:$AS$404,MATCH($A265,'04_Property_Economics'!$AY$5:$AY$404,0)),""))</f>
        <v/>
      </c>
      <c r="T265" s="2" t="str">
        <f t="array" ref="T265">IF($A265="","",IFERROR(INDEX('04_Property_Economics'!$AZ$5:$AZ$404,MATCH($A265,'04_Property_Economics'!$AY$5:$AY$404,0)),""))</f>
        <v/>
      </c>
    </row>
    <row r="266" ht="15.75" customHeight="1">
      <c r="A266" s="2" t="str">
        <f t="shared" si="1"/>
        <v/>
      </c>
      <c r="B266" s="2" t="str">
        <f t="array" ref="B266">IF($A266="","",IFERROR(INDEX('04_Property_Economics'!$B$5:$B$404,MATCH($A266,'04_Property_Economics'!$AY$5:$AY$404,0)),""))</f>
        <v/>
      </c>
      <c r="C266" s="2" t="str">
        <f t="array" ref="C266">IF($A266="","",IFERROR(INDEX('04_Property_Economics'!$C$5:$C$404,MATCH($A266,'04_Property_Economics'!$AY$5:$AY$404,0)),""))</f>
        <v/>
      </c>
      <c r="D266" s="24" t="str">
        <f t="array" ref="D266">IF($A266="","",IFERROR(INDEX('04_Property_Economics'!$H$5:$H$404,MATCH($A266,'04_Property_Economics'!$AY$5:$AY$404,0)),""))</f>
        <v/>
      </c>
      <c r="E266" s="25" t="str">
        <f t="array" ref="E266">IF($A266="","",IFERROR(INDEX('04_Property_Economics'!$I$5:$I$404,MATCH($A266,'04_Property_Economics'!$AY$5:$AY$404,0)),""))</f>
        <v/>
      </c>
      <c r="F266" s="25" t="str">
        <f t="array" ref="F266">IF($A266="","",IFERROR(INDEX('04_Property_Economics'!$J$5:$J$404,MATCH($A266,'04_Property_Economics'!$AY$5:$AY$404,0)),""))</f>
        <v/>
      </c>
      <c r="G266" s="26" t="str">
        <f t="array" ref="G266">IF($A266="","",IFERROR(INDEX('04_Property_Economics'!$AC$5:$AC$404,MATCH($A266,'04_Property_Economics'!$AY$5:$AY$404,0)),""))</f>
        <v/>
      </c>
      <c r="H266" s="24" t="str">
        <f t="array" ref="H266">IF($A266="","",IFERROR(INDEX('04_Property_Economics'!$AD$5:$AD$404,MATCH($A266,'04_Property_Economics'!$AY$5:$AY$404,0)),""))</f>
        <v/>
      </c>
      <c r="I266" s="24" t="str">
        <f t="array" ref="I266">IF($A266="","",IFERROR(INDEX('04_Property_Economics'!$AH$5:$AH$404,MATCH($A266,'04_Property_Economics'!$AY$5:$AY$404,0)),""))</f>
        <v/>
      </c>
      <c r="J266" s="24" t="str">
        <f t="array" ref="J266">IF($A266="","",IFERROR(INDEX('04_Property_Economics'!$AI$5:$AI$404,MATCH($A266,'04_Property_Economics'!$AY$5:$AY$404,0)),""))</f>
        <v/>
      </c>
      <c r="K266" s="24" t="str">
        <f t="array" ref="K266">IF($A266="","",IFERROR(INDEX('04_Property_Economics'!$AJ$5:$AJ$404,MATCH($A266,'04_Property_Economics'!$AY$5:$AY$404,0)),""))</f>
        <v/>
      </c>
      <c r="L266" s="24" t="str">
        <f t="array" ref="L266">IF($A266="","",IFERROR(INDEX('04_Property_Economics'!$AF$5:$AF$404,MATCH($A266,'04_Property_Economics'!$AY$5:$AY$404,0)),""))</f>
        <v/>
      </c>
      <c r="M266" s="24" t="str">
        <f t="array" ref="M266">IF($A266="","",IFERROR(INDEX('04_Property_Economics'!$U$5:$U$404,MATCH($A266,'04_Property_Economics'!$AY$5:$AY$404,0)),""))</f>
        <v/>
      </c>
      <c r="N266" s="24" t="str">
        <f t="array" ref="N266">IF($A266="","",IFERROR(INDEX('04_Property_Economics'!$W$5:$W$404,MATCH($A266,'04_Property_Economics'!$AY$5:$AY$404,0)),""))</f>
        <v/>
      </c>
      <c r="O266" s="24" t="str">
        <f t="shared" si="2"/>
        <v/>
      </c>
      <c r="P266" s="24" t="str">
        <f t="array" ref="P266">IF($A266="","",IFERROR(INDEX('04_Property_Economics'!$S$5:$S$404,MATCH($A266,'04_Property_Economics'!$AY$5:$AY$404,0)),""))</f>
        <v/>
      </c>
      <c r="Q266" s="24" t="str">
        <f t="array" ref="Q266">IF($A266="","",IFERROR(INDEX('04_Property_Economics'!$AQ$5:$AQ$404,MATCH($A266,'04_Property_Economics'!$AY$5:$AY$404,0)),""))</f>
        <v/>
      </c>
      <c r="R266" s="27" t="str">
        <f t="array" ref="R266">IF($A266="","",IFERROR(INDEX('04_Property_Economics'!$AR$5:$AR$404,MATCH($A266,'04_Property_Economics'!$AY$5:$AY$404,0)),""))</f>
        <v/>
      </c>
      <c r="S266" s="2" t="str">
        <f t="array" ref="S266">IF($A266="","",IFERROR(INDEX('04_Property_Economics'!$AS$5:$AS$404,MATCH($A266,'04_Property_Economics'!$AY$5:$AY$404,0)),""))</f>
        <v/>
      </c>
      <c r="T266" s="2" t="str">
        <f t="array" ref="T266">IF($A266="","",IFERROR(INDEX('04_Property_Economics'!$AZ$5:$AZ$404,MATCH($A266,'04_Property_Economics'!$AY$5:$AY$404,0)),""))</f>
        <v/>
      </c>
    </row>
    <row r="267" ht="15.75" customHeight="1">
      <c r="A267" s="2" t="str">
        <f t="shared" si="1"/>
        <v/>
      </c>
      <c r="B267" s="2" t="str">
        <f t="array" ref="B267">IF($A267="","",IFERROR(INDEX('04_Property_Economics'!$B$5:$B$404,MATCH($A267,'04_Property_Economics'!$AY$5:$AY$404,0)),""))</f>
        <v/>
      </c>
      <c r="C267" s="2" t="str">
        <f t="array" ref="C267">IF($A267="","",IFERROR(INDEX('04_Property_Economics'!$C$5:$C$404,MATCH($A267,'04_Property_Economics'!$AY$5:$AY$404,0)),""))</f>
        <v/>
      </c>
      <c r="D267" s="24" t="str">
        <f t="array" ref="D267">IF($A267="","",IFERROR(INDEX('04_Property_Economics'!$H$5:$H$404,MATCH($A267,'04_Property_Economics'!$AY$5:$AY$404,0)),""))</f>
        <v/>
      </c>
      <c r="E267" s="25" t="str">
        <f t="array" ref="E267">IF($A267="","",IFERROR(INDEX('04_Property_Economics'!$I$5:$I$404,MATCH($A267,'04_Property_Economics'!$AY$5:$AY$404,0)),""))</f>
        <v/>
      </c>
      <c r="F267" s="25" t="str">
        <f t="array" ref="F267">IF($A267="","",IFERROR(INDEX('04_Property_Economics'!$J$5:$J$404,MATCH($A267,'04_Property_Economics'!$AY$5:$AY$404,0)),""))</f>
        <v/>
      </c>
      <c r="G267" s="26" t="str">
        <f t="array" ref="G267">IF($A267="","",IFERROR(INDEX('04_Property_Economics'!$AC$5:$AC$404,MATCH($A267,'04_Property_Economics'!$AY$5:$AY$404,0)),""))</f>
        <v/>
      </c>
      <c r="H267" s="24" t="str">
        <f t="array" ref="H267">IF($A267="","",IFERROR(INDEX('04_Property_Economics'!$AD$5:$AD$404,MATCH($A267,'04_Property_Economics'!$AY$5:$AY$404,0)),""))</f>
        <v/>
      </c>
      <c r="I267" s="24" t="str">
        <f t="array" ref="I267">IF($A267="","",IFERROR(INDEX('04_Property_Economics'!$AH$5:$AH$404,MATCH($A267,'04_Property_Economics'!$AY$5:$AY$404,0)),""))</f>
        <v/>
      </c>
      <c r="J267" s="24" t="str">
        <f t="array" ref="J267">IF($A267="","",IFERROR(INDEX('04_Property_Economics'!$AI$5:$AI$404,MATCH($A267,'04_Property_Economics'!$AY$5:$AY$404,0)),""))</f>
        <v/>
      </c>
      <c r="K267" s="24" t="str">
        <f t="array" ref="K267">IF($A267="","",IFERROR(INDEX('04_Property_Economics'!$AJ$5:$AJ$404,MATCH($A267,'04_Property_Economics'!$AY$5:$AY$404,0)),""))</f>
        <v/>
      </c>
      <c r="L267" s="24" t="str">
        <f t="array" ref="L267">IF($A267="","",IFERROR(INDEX('04_Property_Economics'!$AF$5:$AF$404,MATCH($A267,'04_Property_Economics'!$AY$5:$AY$404,0)),""))</f>
        <v/>
      </c>
      <c r="M267" s="24" t="str">
        <f t="array" ref="M267">IF($A267="","",IFERROR(INDEX('04_Property_Economics'!$U$5:$U$404,MATCH($A267,'04_Property_Economics'!$AY$5:$AY$404,0)),""))</f>
        <v/>
      </c>
      <c r="N267" s="24" t="str">
        <f t="array" ref="N267">IF($A267="","",IFERROR(INDEX('04_Property_Economics'!$W$5:$W$404,MATCH($A267,'04_Property_Economics'!$AY$5:$AY$404,0)),""))</f>
        <v/>
      </c>
      <c r="O267" s="24" t="str">
        <f t="shared" si="2"/>
        <v/>
      </c>
      <c r="P267" s="24" t="str">
        <f t="array" ref="P267">IF($A267="","",IFERROR(INDEX('04_Property_Economics'!$S$5:$S$404,MATCH($A267,'04_Property_Economics'!$AY$5:$AY$404,0)),""))</f>
        <v/>
      </c>
      <c r="Q267" s="24" t="str">
        <f t="array" ref="Q267">IF($A267="","",IFERROR(INDEX('04_Property_Economics'!$AQ$5:$AQ$404,MATCH($A267,'04_Property_Economics'!$AY$5:$AY$404,0)),""))</f>
        <v/>
      </c>
      <c r="R267" s="27" t="str">
        <f t="array" ref="R267">IF($A267="","",IFERROR(INDEX('04_Property_Economics'!$AR$5:$AR$404,MATCH($A267,'04_Property_Economics'!$AY$5:$AY$404,0)),""))</f>
        <v/>
      </c>
      <c r="S267" s="2" t="str">
        <f t="array" ref="S267">IF($A267="","",IFERROR(INDEX('04_Property_Economics'!$AS$5:$AS$404,MATCH($A267,'04_Property_Economics'!$AY$5:$AY$404,0)),""))</f>
        <v/>
      </c>
      <c r="T267" s="2" t="str">
        <f t="array" ref="T267">IF($A267="","",IFERROR(INDEX('04_Property_Economics'!$AZ$5:$AZ$404,MATCH($A267,'04_Property_Economics'!$AY$5:$AY$404,0)),""))</f>
        <v/>
      </c>
    </row>
    <row r="268" ht="15.75" customHeight="1">
      <c r="A268" s="2" t="str">
        <f t="shared" si="1"/>
        <v/>
      </c>
      <c r="B268" s="2" t="str">
        <f t="array" ref="B268">IF($A268="","",IFERROR(INDEX('04_Property_Economics'!$B$5:$B$404,MATCH($A268,'04_Property_Economics'!$AY$5:$AY$404,0)),""))</f>
        <v/>
      </c>
      <c r="C268" s="2" t="str">
        <f t="array" ref="C268">IF($A268="","",IFERROR(INDEX('04_Property_Economics'!$C$5:$C$404,MATCH($A268,'04_Property_Economics'!$AY$5:$AY$404,0)),""))</f>
        <v/>
      </c>
      <c r="D268" s="24" t="str">
        <f t="array" ref="D268">IF($A268="","",IFERROR(INDEX('04_Property_Economics'!$H$5:$H$404,MATCH($A268,'04_Property_Economics'!$AY$5:$AY$404,0)),""))</f>
        <v/>
      </c>
      <c r="E268" s="25" t="str">
        <f t="array" ref="E268">IF($A268="","",IFERROR(INDEX('04_Property_Economics'!$I$5:$I$404,MATCH($A268,'04_Property_Economics'!$AY$5:$AY$404,0)),""))</f>
        <v/>
      </c>
      <c r="F268" s="25" t="str">
        <f t="array" ref="F268">IF($A268="","",IFERROR(INDEX('04_Property_Economics'!$J$5:$J$404,MATCH($A268,'04_Property_Economics'!$AY$5:$AY$404,0)),""))</f>
        <v/>
      </c>
      <c r="G268" s="26" t="str">
        <f t="array" ref="G268">IF($A268="","",IFERROR(INDEX('04_Property_Economics'!$AC$5:$AC$404,MATCH($A268,'04_Property_Economics'!$AY$5:$AY$404,0)),""))</f>
        <v/>
      </c>
      <c r="H268" s="24" t="str">
        <f t="array" ref="H268">IF($A268="","",IFERROR(INDEX('04_Property_Economics'!$AD$5:$AD$404,MATCH($A268,'04_Property_Economics'!$AY$5:$AY$404,0)),""))</f>
        <v/>
      </c>
      <c r="I268" s="24" t="str">
        <f t="array" ref="I268">IF($A268="","",IFERROR(INDEX('04_Property_Economics'!$AH$5:$AH$404,MATCH($A268,'04_Property_Economics'!$AY$5:$AY$404,0)),""))</f>
        <v/>
      </c>
      <c r="J268" s="24" t="str">
        <f t="array" ref="J268">IF($A268="","",IFERROR(INDEX('04_Property_Economics'!$AI$5:$AI$404,MATCH($A268,'04_Property_Economics'!$AY$5:$AY$404,0)),""))</f>
        <v/>
      </c>
      <c r="K268" s="24" t="str">
        <f t="array" ref="K268">IF($A268="","",IFERROR(INDEX('04_Property_Economics'!$AJ$5:$AJ$404,MATCH($A268,'04_Property_Economics'!$AY$5:$AY$404,0)),""))</f>
        <v/>
      </c>
      <c r="L268" s="24" t="str">
        <f t="array" ref="L268">IF($A268="","",IFERROR(INDEX('04_Property_Economics'!$AF$5:$AF$404,MATCH($A268,'04_Property_Economics'!$AY$5:$AY$404,0)),""))</f>
        <v/>
      </c>
      <c r="M268" s="24" t="str">
        <f t="array" ref="M268">IF($A268="","",IFERROR(INDEX('04_Property_Economics'!$U$5:$U$404,MATCH($A268,'04_Property_Economics'!$AY$5:$AY$404,0)),""))</f>
        <v/>
      </c>
      <c r="N268" s="24" t="str">
        <f t="array" ref="N268">IF($A268="","",IFERROR(INDEX('04_Property_Economics'!$W$5:$W$404,MATCH($A268,'04_Property_Economics'!$AY$5:$AY$404,0)),""))</f>
        <v/>
      </c>
      <c r="O268" s="24" t="str">
        <f t="shared" si="2"/>
        <v/>
      </c>
      <c r="P268" s="24" t="str">
        <f t="array" ref="P268">IF($A268="","",IFERROR(INDEX('04_Property_Economics'!$S$5:$S$404,MATCH($A268,'04_Property_Economics'!$AY$5:$AY$404,0)),""))</f>
        <v/>
      </c>
      <c r="Q268" s="24" t="str">
        <f t="array" ref="Q268">IF($A268="","",IFERROR(INDEX('04_Property_Economics'!$AQ$5:$AQ$404,MATCH($A268,'04_Property_Economics'!$AY$5:$AY$404,0)),""))</f>
        <v/>
      </c>
      <c r="R268" s="27" t="str">
        <f t="array" ref="R268">IF($A268="","",IFERROR(INDEX('04_Property_Economics'!$AR$5:$AR$404,MATCH($A268,'04_Property_Economics'!$AY$5:$AY$404,0)),""))</f>
        <v/>
      </c>
      <c r="S268" s="2" t="str">
        <f t="array" ref="S268">IF($A268="","",IFERROR(INDEX('04_Property_Economics'!$AS$5:$AS$404,MATCH($A268,'04_Property_Economics'!$AY$5:$AY$404,0)),""))</f>
        <v/>
      </c>
      <c r="T268" s="2" t="str">
        <f t="array" ref="T268">IF($A268="","",IFERROR(INDEX('04_Property_Economics'!$AZ$5:$AZ$404,MATCH($A268,'04_Property_Economics'!$AY$5:$AY$404,0)),""))</f>
        <v/>
      </c>
    </row>
    <row r="269" ht="15.75" customHeight="1">
      <c r="A269" s="2" t="str">
        <f t="shared" si="1"/>
        <v/>
      </c>
      <c r="B269" s="2" t="str">
        <f t="array" ref="B269">IF($A269="","",IFERROR(INDEX('04_Property_Economics'!$B$5:$B$404,MATCH($A269,'04_Property_Economics'!$AY$5:$AY$404,0)),""))</f>
        <v/>
      </c>
      <c r="C269" s="2" t="str">
        <f t="array" ref="C269">IF($A269="","",IFERROR(INDEX('04_Property_Economics'!$C$5:$C$404,MATCH($A269,'04_Property_Economics'!$AY$5:$AY$404,0)),""))</f>
        <v/>
      </c>
      <c r="D269" s="24" t="str">
        <f t="array" ref="D269">IF($A269="","",IFERROR(INDEX('04_Property_Economics'!$H$5:$H$404,MATCH($A269,'04_Property_Economics'!$AY$5:$AY$404,0)),""))</f>
        <v/>
      </c>
      <c r="E269" s="25" t="str">
        <f t="array" ref="E269">IF($A269="","",IFERROR(INDEX('04_Property_Economics'!$I$5:$I$404,MATCH($A269,'04_Property_Economics'!$AY$5:$AY$404,0)),""))</f>
        <v/>
      </c>
      <c r="F269" s="25" t="str">
        <f t="array" ref="F269">IF($A269="","",IFERROR(INDEX('04_Property_Economics'!$J$5:$J$404,MATCH($A269,'04_Property_Economics'!$AY$5:$AY$404,0)),""))</f>
        <v/>
      </c>
      <c r="G269" s="26" t="str">
        <f t="array" ref="G269">IF($A269="","",IFERROR(INDEX('04_Property_Economics'!$AC$5:$AC$404,MATCH($A269,'04_Property_Economics'!$AY$5:$AY$404,0)),""))</f>
        <v/>
      </c>
      <c r="H269" s="24" t="str">
        <f t="array" ref="H269">IF($A269="","",IFERROR(INDEX('04_Property_Economics'!$AD$5:$AD$404,MATCH($A269,'04_Property_Economics'!$AY$5:$AY$404,0)),""))</f>
        <v/>
      </c>
      <c r="I269" s="24" t="str">
        <f t="array" ref="I269">IF($A269="","",IFERROR(INDEX('04_Property_Economics'!$AH$5:$AH$404,MATCH($A269,'04_Property_Economics'!$AY$5:$AY$404,0)),""))</f>
        <v/>
      </c>
      <c r="J269" s="24" t="str">
        <f t="array" ref="J269">IF($A269="","",IFERROR(INDEX('04_Property_Economics'!$AI$5:$AI$404,MATCH($A269,'04_Property_Economics'!$AY$5:$AY$404,0)),""))</f>
        <v/>
      </c>
      <c r="K269" s="24" t="str">
        <f t="array" ref="K269">IF($A269="","",IFERROR(INDEX('04_Property_Economics'!$AJ$5:$AJ$404,MATCH($A269,'04_Property_Economics'!$AY$5:$AY$404,0)),""))</f>
        <v/>
      </c>
      <c r="L269" s="24" t="str">
        <f t="array" ref="L269">IF($A269="","",IFERROR(INDEX('04_Property_Economics'!$AF$5:$AF$404,MATCH($A269,'04_Property_Economics'!$AY$5:$AY$404,0)),""))</f>
        <v/>
      </c>
      <c r="M269" s="24" t="str">
        <f t="array" ref="M269">IF($A269="","",IFERROR(INDEX('04_Property_Economics'!$U$5:$U$404,MATCH($A269,'04_Property_Economics'!$AY$5:$AY$404,0)),""))</f>
        <v/>
      </c>
      <c r="N269" s="24" t="str">
        <f t="array" ref="N269">IF($A269="","",IFERROR(INDEX('04_Property_Economics'!$W$5:$W$404,MATCH($A269,'04_Property_Economics'!$AY$5:$AY$404,0)),""))</f>
        <v/>
      </c>
      <c r="O269" s="24" t="str">
        <f t="shared" si="2"/>
        <v/>
      </c>
      <c r="P269" s="24" t="str">
        <f t="array" ref="P269">IF($A269="","",IFERROR(INDEX('04_Property_Economics'!$S$5:$S$404,MATCH($A269,'04_Property_Economics'!$AY$5:$AY$404,0)),""))</f>
        <v/>
      </c>
      <c r="Q269" s="24" t="str">
        <f t="array" ref="Q269">IF($A269="","",IFERROR(INDEX('04_Property_Economics'!$AQ$5:$AQ$404,MATCH($A269,'04_Property_Economics'!$AY$5:$AY$404,0)),""))</f>
        <v/>
      </c>
      <c r="R269" s="27" t="str">
        <f t="array" ref="R269">IF($A269="","",IFERROR(INDEX('04_Property_Economics'!$AR$5:$AR$404,MATCH($A269,'04_Property_Economics'!$AY$5:$AY$404,0)),""))</f>
        <v/>
      </c>
      <c r="S269" s="2" t="str">
        <f t="array" ref="S269">IF($A269="","",IFERROR(INDEX('04_Property_Economics'!$AS$5:$AS$404,MATCH($A269,'04_Property_Economics'!$AY$5:$AY$404,0)),""))</f>
        <v/>
      </c>
      <c r="T269" s="2" t="str">
        <f t="array" ref="T269">IF($A269="","",IFERROR(INDEX('04_Property_Economics'!$AZ$5:$AZ$404,MATCH($A269,'04_Property_Economics'!$AY$5:$AY$404,0)),""))</f>
        <v/>
      </c>
    </row>
    <row r="270" ht="15.75" customHeight="1">
      <c r="A270" s="2" t="str">
        <f t="shared" si="1"/>
        <v/>
      </c>
      <c r="B270" s="2" t="str">
        <f t="array" ref="B270">IF($A270="","",IFERROR(INDEX('04_Property_Economics'!$B$5:$B$404,MATCH($A270,'04_Property_Economics'!$AY$5:$AY$404,0)),""))</f>
        <v/>
      </c>
      <c r="C270" s="2" t="str">
        <f t="array" ref="C270">IF($A270="","",IFERROR(INDEX('04_Property_Economics'!$C$5:$C$404,MATCH($A270,'04_Property_Economics'!$AY$5:$AY$404,0)),""))</f>
        <v/>
      </c>
      <c r="D270" s="24" t="str">
        <f t="array" ref="D270">IF($A270="","",IFERROR(INDEX('04_Property_Economics'!$H$5:$H$404,MATCH($A270,'04_Property_Economics'!$AY$5:$AY$404,0)),""))</f>
        <v/>
      </c>
      <c r="E270" s="25" t="str">
        <f t="array" ref="E270">IF($A270="","",IFERROR(INDEX('04_Property_Economics'!$I$5:$I$404,MATCH($A270,'04_Property_Economics'!$AY$5:$AY$404,0)),""))</f>
        <v/>
      </c>
      <c r="F270" s="25" t="str">
        <f t="array" ref="F270">IF($A270="","",IFERROR(INDEX('04_Property_Economics'!$J$5:$J$404,MATCH($A270,'04_Property_Economics'!$AY$5:$AY$404,0)),""))</f>
        <v/>
      </c>
      <c r="G270" s="26" t="str">
        <f t="array" ref="G270">IF($A270="","",IFERROR(INDEX('04_Property_Economics'!$AC$5:$AC$404,MATCH($A270,'04_Property_Economics'!$AY$5:$AY$404,0)),""))</f>
        <v/>
      </c>
      <c r="H270" s="24" t="str">
        <f t="array" ref="H270">IF($A270="","",IFERROR(INDEX('04_Property_Economics'!$AD$5:$AD$404,MATCH($A270,'04_Property_Economics'!$AY$5:$AY$404,0)),""))</f>
        <v/>
      </c>
      <c r="I270" s="24" t="str">
        <f t="array" ref="I270">IF($A270="","",IFERROR(INDEX('04_Property_Economics'!$AH$5:$AH$404,MATCH($A270,'04_Property_Economics'!$AY$5:$AY$404,0)),""))</f>
        <v/>
      </c>
      <c r="J270" s="24" t="str">
        <f t="array" ref="J270">IF($A270="","",IFERROR(INDEX('04_Property_Economics'!$AI$5:$AI$404,MATCH($A270,'04_Property_Economics'!$AY$5:$AY$404,0)),""))</f>
        <v/>
      </c>
      <c r="K270" s="24" t="str">
        <f t="array" ref="K270">IF($A270="","",IFERROR(INDEX('04_Property_Economics'!$AJ$5:$AJ$404,MATCH($A270,'04_Property_Economics'!$AY$5:$AY$404,0)),""))</f>
        <v/>
      </c>
      <c r="L270" s="24" t="str">
        <f t="array" ref="L270">IF($A270="","",IFERROR(INDEX('04_Property_Economics'!$AF$5:$AF$404,MATCH($A270,'04_Property_Economics'!$AY$5:$AY$404,0)),""))</f>
        <v/>
      </c>
      <c r="M270" s="24" t="str">
        <f t="array" ref="M270">IF($A270="","",IFERROR(INDEX('04_Property_Economics'!$U$5:$U$404,MATCH($A270,'04_Property_Economics'!$AY$5:$AY$404,0)),""))</f>
        <v/>
      </c>
      <c r="N270" s="24" t="str">
        <f t="array" ref="N270">IF($A270="","",IFERROR(INDEX('04_Property_Economics'!$W$5:$W$404,MATCH($A270,'04_Property_Economics'!$AY$5:$AY$404,0)),""))</f>
        <v/>
      </c>
      <c r="O270" s="24" t="str">
        <f t="shared" si="2"/>
        <v/>
      </c>
      <c r="P270" s="24" t="str">
        <f t="array" ref="P270">IF($A270="","",IFERROR(INDEX('04_Property_Economics'!$S$5:$S$404,MATCH($A270,'04_Property_Economics'!$AY$5:$AY$404,0)),""))</f>
        <v/>
      </c>
      <c r="Q270" s="24" t="str">
        <f t="array" ref="Q270">IF($A270="","",IFERROR(INDEX('04_Property_Economics'!$AQ$5:$AQ$404,MATCH($A270,'04_Property_Economics'!$AY$5:$AY$404,0)),""))</f>
        <v/>
      </c>
      <c r="R270" s="27" t="str">
        <f t="array" ref="R270">IF($A270="","",IFERROR(INDEX('04_Property_Economics'!$AR$5:$AR$404,MATCH($A270,'04_Property_Economics'!$AY$5:$AY$404,0)),""))</f>
        <v/>
      </c>
      <c r="S270" s="2" t="str">
        <f t="array" ref="S270">IF($A270="","",IFERROR(INDEX('04_Property_Economics'!$AS$5:$AS$404,MATCH($A270,'04_Property_Economics'!$AY$5:$AY$404,0)),""))</f>
        <v/>
      </c>
      <c r="T270" s="2" t="str">
        <f t="array" ref="T270">IF($A270="","",IFERROR(INDEX('04_Property_Economics'!$AZ$5:$AZ$404,MATCH($A270,'04_Property_Economics'!$AY$5:$AY$404,0)),""))</f>
        <v/>
      </c>
    </row>
    <row r="271" ht="15.75" customHeight="1">
      <c r="A271" s="2" t="str">
        <f t="shared" si="1"/>
        <v/>
      </c>
      <c r="B271" s="2" t="str">
        <f t="array" ref="B271">IF($A271="","",IFERROR(INDEX('04_Property_Economics'!$B$5:$B$404,MATCH($A271,'04_Property_Economics'!$AY$5:$AY$404,0)),""))</f>
        <v/>
      </c>
      <c r="C271" s="2" t="str">
        <f t="array" ref="C271">IF($A271="","",IFERROR(INDEX('04_Property_Economics'!$C$5:$C$404,MATCH($A271,'04_Property_Economics'!$AY$5:$AY$404,0)),""))</f>
        <v/>
      </c>
      <c r="D271" s="24" t="str">
        <f t="array" ref="D271">IF($A271="","",IFERROR(INDEX('04_Property_Economics'!$H$5:$H$404,MATCH($A271,'04_Property_Economics'!$AY$5:$AY$404,0)),""))</f>
        <v/>
      </c>
      <c r="E271" s="25" t="str">
        <f t="array" ref="E271">IF($A271="","",IFERROR(INDEX('04_Property_Economics'!$I$5:$I$404,MATCH($A271,'04_Property_Economics'!$AY$5:$AY$404,0)),""))</f>
        <v/>
      </c>
      <c r="F271" s="25" t="str">
        <f t="array" ref="F271">IF($A271="","",IFERROR(INDEX('04_Property_Economics'!$J$5:$J$404,MATCH($A271,'04_Property_Economics'!$AY$5:$AY$404,0)),""))</f>
        <v/>
      </c>
      <c r="G271" s="26" t="str">
        <f t="array" ref="G271">IF($A271="","",IFERROR(INDEX('04_Property_Economics'!$AC$5:$AC$404,MATCH($A271,'04_Property_Economics'!$AY$5:$AY$404,0)),""))</f>
        <v/>
      </c>
      <c r="H271" s="24" t="str">
        <f t="array" ref="H271">IF($A271="","",IFERROR(INDEX('04_Property_Economics'!$AD$5:$AD$404,MATCH($A271,'04_Property_Economics'!$AY$5:$AY$404,0)),""))</f>
        <v/>
      </c>
      <c r="I271" s="24" t="str">
        <f t="array" ref="I271">IF($A271="","",IFERROR(INDEX('04_Property_Economics'!$AH$5:$AH$404,MATCH($A271,'04_Property_Economics'!$AY$5:$AY$404,0)),""))</f>
        <v/>
      </c>
      <c r="J271" s="24" t="str">
        <f t="array" ref="J271">IF($A271="","",IFERROR(INDEX('04_Property_Economics'!$AI$5:$AI$404,MATCH($A271,'04_Property_Economics'!$AY$5:$AY$404,0)),""))</f>
        <v/>
      </c>
      <c r="K271" s="24" t="str">
        <f t="array" ref="K271">IF($A271="","",IFERROR(INDEX('04_Property_Economics'!$AJ$5:$AJ$404,MATCH($A271,'04_Property_Economics'!$AY$5:$AY$404,0)),""))</f>
        <v/>
      </c>
      <c r="L271" s="24" t="str">
        <f t="array" ref="L271">IF($A271="","",IFERROR(INDEX('04_Property_Economics'!$AF$5:$AF$404,MATCH($A271,'04_Property_Economics'!$AY$5:$AY$404,0)),""))</f>
        <v/>
      </c>
      <c r="M271" s="24" t="str">
        <f t="array" ref="M271">IF($A271="","",IFERROR(INDEX('04_Property_Economics'!$U$5:$U$404,MATCH($A271,'04_Property_Economics'!$AY$5:$AY$404,0)),""))</f>
        <v/>
      </c>
      <c r="N271" s="24" t="str">
        <f t="array" ref="N271">IF($A271="","",IFERROR(INDEX('04_Property_Economics'!$W$5:$W$404,MATCH($A271,'04_Property_Economics'!$AY$5:$AY$404,0)),""))</f>
        <v/>
      </c>
      <c r="O271" s="24" t="str">
        <f t="shared" si="2"/>
        <v/>
      </c>
      <c r="P271" s="24" t="str">
        <f t="array" ref="P271">IF($A271="","",IFERROR(INDEX('04_Property_Economics'!$S$5:$S$404,MATCH($A271,'04_Property_Economics'!$AY$5:$AY$404,0)),""))</f>
        <v/>
      </c>
      <c r="Q271" s="24" t="str">
        <f t="array" ref="Q271">IF($A271="","",IFERROR(INDEX('04_Property_Economics'!$AQ$5:$AQ$404,MATCH($A271,'04_Property_Economics'!$AY$5:$AY$404,0)),""))</f>
        <v/>
      </c>
      <c r="R271" s="27" t="str">
        <f t="array" ref="R271">IF($A271="","",IFERROR(INDEX('04_Property_Economics'!$AR$5:$AR$404,MATCH($A271,'04_Property_Economics'!$AY$5:$AY$404,0)),""))</f>
        <v/>
      </c>
      <c r="S271" s="2" t="str">
        <f t="array" ref="S271">IF($A271="","",IFERROR(INDEX('04_Property_Economics'!$AS$5:$AS$404,MATCH($A271,'04_Property_Economics'!$AY$5:$AY$404,0)),""))</f>
        <v/>
      </c>
      <c r="T271" s="2" t="str">
        <f t="array" ref="T271">IF($A271="","",IFERROR(INDEX('04_Property_Economics'!$AZ$5:$AZ$404,MATCH($A271,'04_Property_Economics'!$AY$5:$AY$404,0)),""))</f>
        <v/>
      </c>
    </row>
    <row r="272" ht="15.75" customHeight="1">
      <c r="A272" s="2" t="str">
        <f t="shared" si="1"/>
        <v/>
      </c>
      <c r="B272" s="2" t="str">
        <f t="array" ref="B272">IF($A272="","",IFERROR(INDEX('04_Property_Economics'!$B$5:$B$404,MATCH($A272,'04_Property_Economics'!$AY$5:$AY$404,0)),""))</f>
        <v/>
      </c>
      <c r="C272" s="2" t="str">
        <f t="array" ref="C272">IF($A272="","",IFERROR(INDEX('04_Property_Economics'!$C$5:$C$404,MATCH($A272,'04_Property_Economics'!$AY$5:$AY$404,0)),""))</f>
        <v/>
      </c>
      <c r="D272" s="24" t="str">
        <f t="array" ref="D272">IF($A272="","",IFERROR(INDEX('04_Property_Economics'!$H$5:$H$404,MATCH($A272,'04_Property_Economics'!$AY$5:$AY$404,0)),""))</f>
        <v/>
      </c>
      <c r="E272" s="25" t="str">
        <f t="array" ref="E272">IF($A272="","",IFERROR(INDEX('04_Property_Economics'!$I$5:$I$404,MATCH($A272,'04_Property_Economics'!$AY$5:$AY$404,0)),""))</f>
        <v/>
      </c>
      <c r="F272" s="25" t="str">
        <f t="array" ref="F272">IF($A272="","",IFERROR(INDEX('04_Property_Economics'!$J$5:$J$404,MATCH($A272,'04_Property_Economics'!$AY$5:$AY$404,0)),""))</f>
        <v/>
      </c>
      <c r="G272" s="26" t="str">
        <f t="array" ref="G272">IF($A272="","",IFERROR(INDEX('04_Property_Economics'!$AC$5:$AC$404,MATCH($A272,'04_Property_Economics'!$AY$5:$AY$404,0)),""))</f>
        <v/>
      </c>
      <c r="H272" s="24" t="str">
        <f t="array" ref="H272">IF($A272="","",IFERROR(INDEX('04_Property_Economics'!$AD$5:$AD$404,MATCH($A272,'04_Property_Economics'!$AY$5:$AY$404,0)),""))</f>
        <v/>
      </c>
      <c r="I272" s="24" t="str">
        <f t="array" ref="I272">IF($A272="","",IFERROR(INDEX('04_Property_Economics'!$AH$5:$AH$404,MATCH($A272,'04_Property_Economics'!$AY$5:$AY$404,0)),""))</f>
        <v/>
      </c>
      <c r="J272" s="24" t="str">
        <f t="array" ref="J272">IF($A272="","",IFERROR(INDEX('04_Property_Economics'!$AI$5:$AI$404,MATCH($A272,'04_Property_Economics'!$AY$5:$AY$404,0)),""))</f>
        <v/>
      </c>
      <c r="K272" s="24" t="str">
        <f t="array" ref="K272">IF($A272="","",IFERROR(INDEX('04_Property_Economics'!$AJ$5:$AJ$404,MATCH($A272,'04_Property_Economics'!$AY$5:$AY$404,0)),""))</f>
        <v/>
      </c>
      <c r="L272" s="24" t="str">
        <f t="array" ref="L272">IF($A272="","",IFERROR(INDEX('04_Property_Economics'!$AF$5:$AF$404,MATCH($A272,'04_Property_Economics'!$AY$5:$AY$404,0)),""))</f>
        <v/>
      </c>
      <c r="M272" s="24" t="str">
        <f t="array" ref="M272">IF($A272="","",IFERROR(INDEX('04_Property_Economics'!$U$5:$U$404,MATCH($A272,'04_Property_Economics'!$AY$5:$AY$404,0)),""))</f>
        <v/>
      </c>
      <c r="N272" s="24" t="str">
        <f t="array" ref="N272">IF($A272="","",IFERROR(INDEX('04_Property_Economics'!$W$5:$W$404,MATCH($A272,'04_Property_Economics'!$AY$5:$AY$404,0)),""))</f>
        <v/>
      </c>
      <c r="O272" s="24" t="str">
        <f t="shared" si="2"/>
        <v/>
      </c>
      <c r="P272" s="24" t="str">
        <f t="array" ref="P272">IF($A272="","",IFERROR(INDEX('04_Property_Economics'!$S$5:$S$404,MATCH($A272,'04_Property_Economics'!$AY$5:$AY$404,0)),""))</f>
        <v/>
      </c>
      <c r="Q272" s="24" t="str">
        <f t="array" ref="Q272">IF($A272="","",IFERROR(INDEX('04_Property_Economics'!$AQ$5:$AQ$404,MATCH($A272,'04_Property_Economics'!$AY$5:$AY$404,0)),""))</f>
        <v/>
      </c>
      <c r="R272" s="27" t="str">
        <f t="array" ref="R272">IF($A272="","",IFERROR(INDEX('04_Property_Economics'!$AR$5:$AR$404,MATCH($A272,'04_Property_Economics'!$AY$5:$AY$404,0)),""))</f>
        <v/>
      </c>
      <c r="S272" s="2" t="str">
        <f t="array" ref="S272">IF($A272="","",IFERROR(INDEX('04_Property_Economics'!$AS$5:$AS$404,MATCH($A272,'04_Property_Economics'!$AY$5:$AY$404,0)),""))</f>
        <v/>
      </c>
      <c r="T272" s="2" t="str">
        <f t="array" ref="T272">IF($A272="","",IFERROR(INDEX('04_Property_Economics'!$AZ$5:$AZ$404,MATCH($A272,'04_Property_Economics'!$AY$5:$AY$404,0)),""))</f>
        <v/>
      </c>
    </row>
    <row r="273" ht="15.75" customHeight="1">
      <c r="A273" s="2" t="str">
        <f t="shared" si="1"/>
        <v/>
      </c>
      <c r="B273" s="2" t="str">
        <f t="array" ref="B273">IF($A273="","",IFERROR(INDEX('04_Property_Economics'!$B$5:$B$404,MATCH($A273,'04_Property_Economics'!$AY$5:$AY$404,0)),""))</f>
        <v/>
      </c>
      <c r="C273" s="2" t="str">
        <f t="array" ref="C273">IF($A273="","",IFERROR(INDEX('04_Property_Economics'!$C$5:$C$404,MATCH($A273,'04_Property_Economics'!$AY$5:$AY$404,0)),""))</f>
        <v/>
      </c>
      <c r="D273" s="24" t="str">
        <f t="array" ref="D273">IF($A273="","",IFERROR(INDEX('04_Property_Economics'!$H$5:$H$404,MATCH($A273,'04_Property_Economics'!$AY$5:$AY$404,0)),""))</f>
        <v/>
      </c>
      <c r="E273" s="25" t="str">
        <f t="array" ref="E273">IF($A273="","",IFERROR(INDEX('04_Property_Economics'!$I$5:$I$404,MATCH($A273,'04_Property_Economics'!$AY$5:$AY$404,0)),""))</f>
        <v/>
      </c>
      <c r="F273" s="25" t="str">
        <f t="array" ref="F273">IF($A273="","",IFERROR(INDEX('04_Property_Economics'!$J$5:$J$404,MATCH($A273,'04_Property_Economics'!$AY$5:$AY$404,0)),""))</f>
        <v/>
      </c>
      <c r="G273" s="26" t="str">
        <f t="array" ref="G273">IF($A273="","",IFERROR(INDEX('04_Property_Economics'!$AC$5:$AC$404,MATCH($A273,'04_Property_Economics'!$AY$5:$AY$404,0)),""))</f>
        <v/>
      </c>
      <c r="H273" s="24" t="str">
        <f t="array" ref="H273">IF($A273="","",IFERROR(INDEX('04_Property_Economics'!$AD$5:$AD$404,MATCH($A273,'04_Property_Economics'!$AY$5:$AY$404,0)),""))</f>
        <v/>
      </c>
      <c r="I273" s="24" t="str">
        <f t="array" ref="I273">IF($A273="","",IFERROR(INDEX('04_Property_Economics'!$AH$5:$AH$404,MATCH($A273,'04_Property_Economics'!$AY$5:$AY$404,0)),""))</f>
        <v/>
      </c>
      <c r="J273" s="24" t="str">
        <f t="array" ref="J273">IF($A273="","",IFERROR(INDEX('04_Property_Economics'!$AI$5:$AI$404,MATCH($A273,'04_Property_Economics'!$AY$5:$AY$404,0)),""))</f>
        <v/>
      </c>
      <c r="K273" s="24" t="str">
        <f t="array" ref="K273">IF($A273="","",IFERROR(INDEX('04_Property_Economics'!$AJ$5:$AJ$404,MATCH($A273,'04_Property_Economics'!$AY$5:$AY$404,0)),""))</f>
        <v/>
      </c>
      <c r="L273" s="24" t="str">
        <f t="array" ref="L273">IF($A273="","",IFERROR(INDEX('04_Property_Economics'!$AF$5:$AF$404,MATCH($A273,'04_Property_Economics'!$AY$5:$AY$404,0)),""))</f>
        <v/>
      </c>
      <c r="M273" s="24" t="str">
        <f t="array" ref="M273">IF($A273="","",IFERROR(INDEX('04_Property_Economics'!$U$5:$U$404,MATCH($A273,'04_Property_Economics'!$AY$5:$AY$404,0)),""))</f>
        <v/>
      </c>
      <c r="N273" s="24" t="str">
        <f t="array" ref="N273">IF($A273="","",IFERROR(INDEX('04_Property_Economics'!$W$5:$W$404,MATCH($A273,'04_Property_Economics'!$AY$5:$AY$404,0)),""))</f>
        <v/>
      </c>
      <c r="O273" s="24" t="str">
        <f t="shared" si="2"/>
        <v/>
      </c>
      <c r="P273" s="24" t="str">
        <f t="array" ref="P273">IF($A273="","",IFERROR(INDEX('04_Property_Economics'!$S$5:$S$404,MATCH($A273,'04_Property_Economics'!$AY$5:$AY$404,0)),""))</f>
        <v/>
      </c>
      <c r="Q273" s="24" t="str">
        <f t="array" ref="Q273">IF($A273="","",IFERROR(INDEX('04_Property_Economics'!$AQ$5:$AQ$404,MATCH($A273,'04_Property_Economics'!$AY$5:$AY$404,0)),""))</f>
        <v/>
      </c>
      <c r="R273" s="27" t="str">
        <f t="array" ref="R273">IF($A273="","",IFERROR(INDEX('04_Property_Economics'!$AR$5:$AR$404,MATCH($A273,'04_Property_Economics'!$AY$5:$AY$404,0)),""))</f>
        <v/>
      </c>
      <c r="S273" s="2" t="str">
        <f t="array" ref="S273">IF($A273="","",IFERROR(INDEX('04_Property_Economics'!$AS$5:$AS$404,MATCH($A273,'04_Property_Economics'!$AY$5:$AY$404,0)),""))</f>
        <v/>
      </c>
      <c r="T273" s="2" t="str">
        <f t="array" ref="T273">IF($A273="","",IFERROR(INDEX('04_Property_Economics'!$AZ$5:$AZ$404,MATCH($A273,'04_Property_Economics'!$AY$5:$AY$404,0)),""))</f>
        <v/>
      </c>
    </row>
    <row r="274" ht="15.75" customHeight="1">
      <c r="A274" s="2" t="str">
        <f t="shared" si="1"/>
        <v/>
      </c>
      <c r="B274" s="2" t="str">
        <f t="array" ref="B274">IF($A274="","",IFERROR(INDEX('04_Property_Economics'!$B$5:$B$404,MATCH($A274,'04_Property_Economics'!$AY$5:$AY$404,0)),""))</f>
        <v/>
      </c>
      <c r="C274" s="2" t="str">
        <f t="array" ref="C274">IF($A274="","",IFERROR(INDEX('04_Property_Economics'!$C$5:$C$404,MATCH($A274,'04_Property_Economics'!$AY$5:$AY$404,0)),""))</f>
        <v/>
      </c>
      <c r="D274" s="24" t="str">
        <f t="array" ref="D274">IF($A274="","",IFERROR(INDEX('04_Property_Economics'!$H$5:$H$404,MATCH($A274,'04_Property_Economics'!$AY$5:$AY$404,0)),""))</f>
        <v/>
      </c>
      <c r="E274" s="25" t="str">
        <f t="array" ref="E274">IF($A274="","",IFERROR(INDEX('04_Property_Economics'!$I$5:$I$404,MATCH($A274,'04_Property_Economics'!$AY$5:$AY$404,0)),""))</f>
        <v/>
      </c>
      <c r="F274" s="25" t="str">
        <f t="array" ref="F274">IF($A274="","",IFERROR(INDEX('04_Property_Economics'!$J$5:$J$404,MATCH($A274,'04_Property_Economics'!$AY$5:$AY$404,0)),""))</f>
        <v/>
      </c>
      <c r="G274" s="26" t="str">
        <f t="array" ref="G274">IF($A274="","",IFERROR(INDEX('04_Property_Economics'!$AC$5:$AC$404,MATCH($A274,'04_Property_Economics'!$AY$5:$AY$404,0)),""))</f>
        <v/>
      </c>
      <c r="H274" s="24" t="str">
        <f t="array" ref="H274">IF($A274="","",IFERROR(INDEX('04_Property_Economics'!$AD$5:$AD$404,MATCH($A274,'04_Property_Economics'!$AY$5:$AY$404,0)),""))</f>
        <v/>
      </c>
      <c r="I274" s="24" t="str">
        <f t="array" ref="I274">IF($A274="","",IFERROR(INDEX('04_Property_Economics'!$AH$5:$AH$404,MATCH($A274,'04_Property_Economics'!$AY$5:$AY$404,0)),""))</f>
        <v/>
      </c>
      <c r="J274" s="24" t="str">
        <f t="array" ref="J274">IF($A274="","",IFERROR(INDEX('04_Property_Economics'!$AI$5:$AI$404,MATCH($A274,'04_Property_Economics'!$AY$5:$AY$404,0)),""))</f>
        <v/>
      </c>
      <c r="K274" s="24" t="str">
        <f t="array" ref="K274">IF($A274="","",IFERROR(INDEX('04_Property_Economics'!$AJ$5:$AJ$404,MATCH($A274,'04_Property_Economics'!$AY$5:$AY$404,0)),""))</f>
        <v/>
      </c>
      <c r="L274" s="24" t="str">
        <f t="array" ref="L274">IF($A274="","",IFERROR(INDEX('04_Property_Economics'!$AF$5:$AF$404,MATCH($A274,'04_Property_Economics'!$AY$5:$AY$404,0)),""))</f>
        <v/>
      </c>
      <c r="M274" s="24" t="str">
        <f t="array" ref="M274">IF($A274="","",IFERROR(INDEX('04_Property_Economics'!$U$5:$U$404,MATCH($A274,'04_Property_Economics'!$AY$5:$AY$404,0)),""))</f>
        <v/>
      </c>
      <c r="N274" s="24" t="str">
        <f t="array" ref="N274">IF($A274="","",IFERROR(INDEX('04_Property_Economics'!$W$5:$W$404,MATCH($A274,'04_Property_Economics'!$AY$5:$AY$404,0)),""))</f>
        <v/>
      </c>
      <c r="O274" s="24" t="str">
        <f t="shared" si="2"/>
        <v/>
      </c>
      <c r="P274" s="24" t="str">
        <f t="array" ref="P274">IF($A274="","",IFERROR(INDEX('04_Property_Economics'!$S$5:$S$404,MATCH($A274,'04_Property_Economics'!$AY$5:$AY$404,0)),""))</f>
        <v/>
      </c>
      <c r="Q274" s="24" t="str">
        <f t="array" ref="Q274">IF($A274="","",IFERROR(INDEX('04_Property_Economics'!$AQ$5:$AQ$404,MATCH($A274,'04_Property_Economics'!$AY$5:$AY$404,0)),""))</f>
        <v/>
      </c>
      <c r="R274" s="27" t="str">
        <f t="array" ref="R274">IF($A274="","",IFERROR(INDEX('04_Property_Economics'!$AR$5:$AR$404,MATCH($A274,'04_Property_Economics'!$AY$5:$AY$404,0)),""))</f>
        <v/>
      </c>
      <c r="S274" s="2" t="str">
        <f t="array" ref="S274">IF($A274="","",IFERROR(INDEX('04_Property_Economics'!$AS$5:$AS$404,MATCH($A274,'04_Property_Economics'!$AY$5:$AY$404,0)),""))</f>
        <v/>
      </c>
      <c r="T274" s="2" t="str">
        <f t="array" ref="T274">IF($A274="","",IFERROR(INDEX('04_Property_Economics'!$AZ$5:$AZ$404,MATCH($A274,'04_Property_Economics'!$AY$5:$AY$404,0)),""))</f>
        <v/>
      </c>
    </row>
    <row r="275" ht="15.75" customHeight="1">
      <c r="A275" s="2" t="str">
        <f t="shared" si="1"/>
        <v/>
      </c>
      <c r="B275" s="2" t="str">
        <f t="array" ref="B275">IF($A275="","",IFERROR(INDEX('04_Property_Economics'!$B$5:$B$404,MATCH($A275,'04_Property_Economics'!$AY$5:$AY$404,0)),""))</f>
        <v/>
      </c>
      <c r="C275" s="2" t="str">
        <f t="array" ref="C275">IF($A275="","",IFERROR(INDEX('04_Property_Economics'!$C$5:$C$404,MATCH($A275,'04_Property_Economics'!$AY$5:$AY$404,0)),""))</f>
        <v/>
      </c>
      <c r="D275" s="24" t="str">
        <f t="array" ref="D275">IF($A275="","",IFERROR(INDEX('04_Property_Economics'!$H$5:$H$404,MATCH($A275,'04_Property_Economics'!$AY$5:$AY$404,0)),""))</f>
        <v/>
      </c>
      <c r="E275" s="25" t="str">
        <f t="array" ref="E275">IF($A275="","",IFERROR(INDEX('04_Property_Economics'!$I$5:$I$404,MATCH($A275,'04_Property_Economics'!$AY$5:$AY$404,0)),""))</f>
        <v/>
      </c>
      <c r="F275" s="25" t="str">
        <f t="array" ref="F275">IF($A275="","",IFERROR(INDEX('04_Property_Economics'!$J$5:$J$404,MATCH($A275,'04_Property_Economics'!$AY$5:$AY$404,0)),""))</f>
        <v/>
      </c>
      <c r="G275" s="26" t="str">
        <f t="array" ref="G275">IF($A275="","",IFERROR(INDEX('04_Property_Economics'!$AC$5:$AC$404,MATCH($A275,'04_Property_Economics'!$AY$5:$AY$404,0)),""))</f>
        <v/>
      </c>
      <c r="H275" s="24" t="str">
        <f t="array" ref="H275">IF($A275="","",IFERROR(INDEX('04_Property_Economics'!$AD$5:$AD$404,MATCH($A275,'04_Property_Economics'!$AY$5:$AY$404,0)),""))</f>
        <v/>
      </c>
      <c r="I275" s="24" t="str">
        <f t="array" ref="I275">IF($A275="","",IFERROR(INDEX('04_Property_Economics'!$AH$5:$AH$404,MATCH($A275,'04_Property_Economics'!$AY$5:$AY$404,0)),""))</f>
        <v/>
      </c>
      <c r="J275" s="24" t="str">
        <f t="array" ref="J275">IF($A275="","",IFERROR(INDEX('04_Property_Economics'!$AI$5:$AI$404,MATCH($A275,'04_Property_Economics'!$AY$5:$AY$404,0)),""))</f>
        <v/>
      </c>
      <c r="K275" s="24" t="str">
        <f t="array" ref="K275">IF($A275="","",IFERROR(INDEX('04_Property_Economics'!$AJ$5:$AJ$404,MATCH($A275,'04_Property_Economics'!$AY$5:$AY$404,0)),""))</f>
        <v/>
      </c>
      <c r="L275" s="24" t="str">
        <f t="array" ref="L275">IF($A275="","",IFERROR(INDEX('04_Property_Economics'!$AF$5:$AF$404,MATCH($A275,'04_Property_Economics'!$AY$5:$AY$404,0)),""))</f>
        <v/>
      </c>
      <c r="M275" s="24" t="str">
        <f t="array" ref="M275">IF($A275="","",IFERROR(INDEX('04_Property_Economics'!$U$5:$U$404,MATCH($A275,'04_Property_Economics'!$AY$5:$AY$404,0)),""))</f>
        <v/>
      </c>
      <c r="N275" s="24" t="str">
        <f t="array" ref="N275">IF($A275="","",IFERROR(INDEX('04_Property_Economics'!$W$5:$W$404,MATCH($A275,'04_Property_Economics'!$AY$5:$AY$404,0)),""))</f>
        <v/>
      </c>
      <c r="O275" s="24" t="str">
        <f t="shared" si="2"/>
        <v/>
      </c>
      <c r="P275" s="24" t="str">
        <f t="array" ref="P275">IF($A275="","",IFERROR(INDEX('04_Property_Economics'!$S$5:$S$404,MATCH($A275,'04_Property_Economics'!$AY$5:$AY$404,0)),""))</f>
        <v/>
      </c>
      <c r="Q275" s="24" t="str">
        <f t="array" ref="Q275">IF($A275="","",IFERROR(INDEX('04_Property_Economics'!$AQ$5:$AQ$404,MATCH($A275,'04_Property_Economics'!$AY$5:$AY$404,0)),""))</f>
        <v/>
      </c>
      <c r="R275" s="27" t="str">
        <f t="array" ref="R275">IF($A275="","",IFERROR(INDEX('04_Property_Economics'!$AR$5:$AR$404,MATCH($A275,'04_Property_Economics'!$AY$5:$AY$404,0)),""))</f>
        <v/>
      </c>
      <c r="S275" s="2" t="str">
        <f t="array" ref="S275">IF($A275="","",IFERROR(INDEX('04_Property_Economics'!$AS$5:$AS$404,MATCH($A275,'04_Property_Economics'!$AY$5:$AY$404,0)),""))</f>
        <v/>
      </c>
      <c r="T275" s="2" t="str">
        <f t="array" ref="T275">IF($A275="","",IFERROR(INDEX('04_Property_Economics'!$AZ$5:$AZ$404,MATCH($A275,'04_Property_Economics'!$AY$5:$AY$404,0)),""))</f>
        <v/>
      </c>
    </row>
    <row r="276" ht="15.75" customHeight="1">
      <c r="A276" s="2" t="str">
        <f t="shared" si="1"/>
        <v/>
      </c>
      <c r="B276" s="2" t="str">
        <f t="array" ref="B276">IF($A276="","",IFERROR(INDEX('04_Property_Economics'!$B$5:$B$404,MATCH($A276,'04_Property_Economics'!$AY$5:$AY$404,0)),""))</f>
        <v/>
      </c>
      <c r="C276" s="2" t="str">
        <f t="array" ref="C276">IF($A276="","",IFERROR(INDEX('04_Property_Economics'!$C$5:$C$404,MATCH($A276,'04_Property_Economics'!$AY$5:$AY$404,0)),""))</f>
        <v/>
      </c>
      <c r="D276" s="24" t="str">
        <f t="array" ref="D276">IF($A276="","",IFERROR(INDEX('04_Property_Economics'!$H$5:$H$404,MATCH($A276,'04_Property_Economics'!$AY$5:$AY$404,0)),""))</f>
        <v/>
      </c>
      <c r="E276" s="25" t="str">
        <f t="array" ref="E276">IF($A276="","",IFERROR(INDEX('04_Property_Economics'!$I$5:$I$404,MATCH($A276,'04_Property_Economics'!$AY$5:$AY$404,0)),""))</f>
        <v/>
      </c>
      <c r="F276" s="25" t="str">
        <f t="array" ref="F276">IF($A276="","",IFERROR(INDEX('04_Property_Economics'!$J$5:$J$404,MATCH($A276,'04_Property_Economics'!$AY$5:$AY$404,0)),""))</f>
        <v/>
      </c>
      <c r="G276" s="26" t="str">
        <f t="array" ref="G276">IF($A276="","",IFERROR(INDEX('04_Property_Economics'!$AC$5:$AC$404,MATCH($A276,'04_Property_Economics'!$AY$5:$AY$404,0)),""))</f>
        <v/>
      </c>
      <c r="H276" s="24" t="str">
        <f t="array" ref="H276">IF($A276="","",IFERROR(INDEX('04_Property_Economics'!$AD$5:$AD$404,MATCH($A276,'04_Property_Economics'!$AY$5:$AY$404,0)),""))</f>
        <v/>
      </c>
      <c r="I276" s="24" t="str">
        <f t="array" ref="I276">IF($A276="","",IFERROR(INDEX('04_Property_Economics'!$AH$5:$AH$404,MATCH($A276,'04_Property_Economics'!$AY$5:$AY$404,0)),""))</f>
        <v/>
      </c>
      <c r="J276" s="24" t="str">
        <f t="array" ref="J276">IF($A276="","",IFERROR(INDEX('04_Property_Economics'!$AI$5:$AI$404,MATCH($A276,'04_Property_Economics'!$AY$5:$AY$404,0)),""))</f>
        <v/>
      </c>
      <c r="K276" s="24" t="str">
        <f t="array" ref="K276">IF($A276="","",IFERROR(INDEX('04_Property_Economics'!$AJ$5:$AJ$404,MATCH($A276,'04_Property_Economics'!$AY$5:$AY$404,0)),""))</f>
        <v/>
      </c>
      <c r="L276" s="24" t="str">
        <f t="array" ref="L276">IF($A276="","",IFERROR(INDEX('04_Property_Economics'!$AF$5:$AF$404,MATCH($A276,'04_Property_Economics'!$AY$5:$AY$404,0)),""))</f>
        <v/>
      </c>
      <c r="M276" s="24" t="str">
        <f t="array" ref="M276">IF($A276="","",IFERROR(INDEX('04_Property_Economics'!$U$5:$U$404,MATCH($A276,'04_Property_Economics'!$AY$5:$AY$404,0)),""))</f>
        <v/>
      </c>
      <c r="N276" s="24" t="str">
        <f t="array" ref="N276">IF($A276="","",IFERROR(INDEX('04_Property_Economics'!$W$5:$W$404,MATCH($A276,'04_Property_Economics'!$AY$5:$AY$404,0)),""))</f>
        <v/>
      </c>
      <c r="O276" s="24" t="str">
        <f t="shared" si="2"/>
        <v/>
      </c>
      <c r="P276" s="24" t="str">
        <f t="array" ref="P276">IF($A276="","",IFERROR(INDEX('04_Property_Economics'!$S$5:$S$404,MATCH($A276,'04_Property_Economics'!$AY$5:$AY$404,0)),""))</f>
        <v/>
      </c>
      <c r="Q276" s="24" t="str">
        <f t="array" ref="Q276">IF($A276="","",IFERROR(INDEX('04_Property_Economics'!$AQ$5:$AQ$404,MATCH($A276,'04_Property_Economics'!$AY$5:$AY$404,0)),""))</f>
        <v/>
      </c>
      <c r="R276" s="27" t="str">
        <f t="array" ref="R276">IF($A276="","",IFERROR(INDEX('04_Property_Economics'!$AR$5:$AR$404,MATCH($A276,'04_Property_Economics'!$AY$5:$AY$404,0)),""))</f>
        <v/>
      </c>
      <c r="S276" s="2" t="str">
        <f t="array" ref="S276">IF($A276="","",IFERROR(INDEX('04_Property_Economics'!$AS$5:$AS$404,MATCH($A276,'04_Property_Economics'!$AY$5:$AY$404,0)),""))</f>
        <v/>
      </c>
      <c r="T276" s="2" t="str">
        <f t="array" ref="T276">IF($A276="","",IFERROR(INDEX('04_Property_Economics'!$AZ$5:$AZ$404,MATCH($A276,'04_Property_Economics'!$AY$5:$AY$404,0)),""))</f>
        <v/>
      </c>
    </row>
    <row r="277" ht="15.75" customHeight="1">
      <c r="A277" s="2" t="str">
        <f t="shared" si="1"/>
        <v/>
      </c>
      <c r="B277" s="2" t="str">
        <f t="array" ref="B277">IF($A277="","",IFERROR(INDEX('04_Property_Economics'!$B$5:$B$404,MATCH($A277,'04_Property_Economics'!$AY$5:$AY$404,0)),""))</f>
        <v/>
      </c>
      <c r="C277" s="2" t="str">
        <f t="array" ref="C277">IF($A277="","",IFERROR(INDEX('04_Property_Economics'!$C$5:$C$404,MATCH($A277,'04_Property_Economics'!$AY$5:$AY$404,0)),""))</f>
        <v/>
      </c>
      <c r="D277" s="24" t="str">
        <f t="array" ref="D277">IF($A277="","",IFERROR(INDEX('04_Property_Economics'!$H$5:$H$404,MATCH($A277,'04_Property_Economics'!$AY$5:$AY$404,0)),""))</f>
        <v/>
      </c>
      <c r="E277" s="25" t="str">
        <f t="array" ref="E277">IF($A277="","",IFERROR(INDEX('04_Property_Economics'!$I$5:$I$404,MATCH($A277,'04_Property_Economics'!$AY$5:$AY$404,0)),""))</f>
        <v/>
      </c>
      <c r="F277" s="25" t="str">
        <f t="array" ref="F277">IF($A277="","",IFERROR(INDEX('04_Property_Economics'!$J$5:$J$404,MATCH($A277,'04_Property_Economics'!$AY$5:$AY$404,0)),""))</f>
        <v/>
      </c>
      <c r="G277" s="26" t="str">
        <f t="array" ref="G277">IF($A277="","",IFERROR(INDEX('04_Property_Economics'!$AC$5:$AC$404,MATCH($A277,'04_Property_Economics'!$AY$5:$AY$404,0)),""))</f>
        <v/>
      </c>
      <c r="H277" s="24" t="str">
        <f t="array" ref="H277">IF($A277="","",IFERROR(INDEX('04_Property_Economics'!$AD$5:$AD$404,MATCH($A277,'04_Property_Economics'!$AY$5:$AY$404,0)),""))</f>
        <v/>
      </c>
      <c r="I277" s="24" t="str">
        <f t="array" ref="I277">IF($A277="","",IFERROR(INDEX('04_Property_Economics'!$AH$5:$AH$404,MATCH($A277,'04_Property_Economics'!$AY$5:$AY$404,0)),""))</f>
        <v/>
      </c>
      <c r="J277" s="24" t="str">
        <f t="array" ref="J277">IF($A277="","",IFERROR(INDEX('04_Property_Economics'!$AI$5:$AI$404,MATCH($A277,'04_Property_Economics'!$AY$5:$AY$404,0)),""))</f>
        <v/>
      </c>
      <c r="K277" s="24" t="str">
        <f t="array" ref="K277">IF($A277="","",IFERROR(INDEX('04_Property_Economics'!$AJ$5:$AJ$404,MATCH($A277,'04_Property_Economics'!$AY$5:$AY$404,0)),""))</f>
        <v/>
      </c>
      <c r="L277" s="24" t="str">
        <f t="array" ref="L277">IF($A277="","",IFERROR(INDEX('04_Property_Economics'!$AF$5:$AF$404,MATCH($A277,'04_Property_Economics'!$AY$5:$AY$404,0)),""))</f>
        <v/>
      </c>
      <c r="M277" s="24" t="str">
        <f t="array" ref="M277">IF($A277="","",IFERROR(INDEX('04_Property_Economics'!$U$5:$U$404,MATCH($A277,'04_Property_Economics'!$AY$5:$AY$404,0)),""))</f>
        <v/>
      </c>
      <c r="N277" s="24" t="str">
        <f t="array" ref="N277">IF($A277="","",IFERROR(INDEX('04_Property_Economics'!$W$5:$W$404,MATCH($A277,'04_Property_Economics'!$AY$5:$AY$404,0)),""))</f>
        <v/>
      </c>
      <c r="O277" s="24" t="str">
        <f t="shared" si="2"/>
        <v/>
      </c>
      <c r="P277" s="24" t="str">
        <f t="array" ref="P277">IF($A277="","",IFERROR(INDEX('04_Property_Economics'!$S$5:$S$404,MATCH($A277,'04_Property_Economics'!$AY$5:$AY$404,0)),""))</f>
        <v/>
      </c>
      <c r="Q277" s="24" t="str">
        <f t="array" ref="Q277">IF($A277="","",IFERROR(INDEX('04_Property_Economics'!$AQ$5:$AQ$404,MATCH($A277,'04_Property_Economics'!$AY$5:$AY$404,0)),""))</f>
        <v/>
      </c>
      <c r="R277" s="27" t="str">
        <f t="array" ref="R277">IF($A277="","",IFERROR(INDEX('04_Property_Economics'!$AR$5:$AR$404,MATCH($A277,'04_Property_Economics'!$AY$5:$AY$404,0)),""))</f>
        <v/>
      </c>
      <c r="S277" s="2" t="str">
        <f t="array" ref="S277">IF($A277="","",IFERROR(INDEX('04_Property_Economics'!$AS$5:$AS$404,MATCH($A277,'04_Property_Economics'!$AY$5:$AY$404,0)),""))</f>
        <v/>
      </c>
      <c r="T277" s="2" t="str">
        <f t="array" ref="T277">IF($A277="","",IFERROR(INDEX('04_Property_Economics'!$AZ$5:$AZ$404,MATCH($A277,'04_Property_Economics'!$AY$5:$AY$404,0)),""))</f>
        <v/>
      </c>
    </row>
    <row r="278" ht="15.75" customHeight="1">
      <c r="A278" s="2" t="str">
        <f t="shared" si="1"/>
        <v/>
      </c>
      <c r="B278" s="2" t="str">
        <f t="array" ref="B278">IF($A278="","",IFERROR(INDEX('04_Property_Economics'!$B$5:$B$404,MATCH($A278,'04_Property_Economics'!$AY$5:$AY$404,0)),""))</f>
        <v/>
      </c>
      <c r="C278" s="2" t="str">
        <f t="array" ref="C278">IF($A278="","",IFERROR(INDEX('04_Property_Economics'!$C$5:$C$404,MATCH($A278,'04_Property_Economics'!$AY$5:$AY$404,0)),""))</f>
        <v/>
      </c>
      <c r="D278" s="24" t="str">
        <f t="array" ref="D278">IF($A278="","",IFERROR(INDEX('04_Property_Economics'!$H$5:$H$404,MATCH($A278,'04_Property_Economics'!$AY$5:$AY$404,0)),""))</f>
        <v/>
      </c>
      <c r="E278" s="25" t="str">
        <f t="array" ref="E278">IF($A278="","",IFERROR(INDEX('04_Property_Economics'!$I$5:$I$404,MATCH($A278,'04_Property_Economics'!$AY$5:$AY$404,0)),""))</f>
        <v/>
      </c>
      <c r="F278" s="25" t="str">
        <f t="array" ref="F278">IF($A278="","",IFERROR(INDEX('04_Property_Economics'!$J$5:$J$404,MATCH($A278,'04_Property_Economics'!$AY$5:$AY$404,0)),""))</f>
        <v/>
      </c>
      <c r="G278" s="26" t="str">
        <f t="array" ref="G278">IF($A278="","",IFERROR(INDEX('04_Property_Economics'!$AC$5:$AC$404,MATCH($A278,'04_Property_Economics'!$AY$5:$AY$404,0)),""))</f>
        <v/>
      </c>
      <c r="H278" s="24" t="str">
        <f t="array" ref="H278">IF($A278="","",IFERROR(INDEX('04_Property_Economics'!$AD$5:$AD$404,MATCH($A278,'04_Property_Economics'!$AY$5:$AY$404,0)),""))</f>
        <v/>
      </c>
      <c r="I278" s="24" t="str">
        <f t="array" ref="I278">IF($A278="","",IFERROR(INDEX('04_Property_Economics'!$AH$5:$AH$404,MATCH($A278,'04_Property_Economics'!$AY$5:$AY$404,0)),""))</f>
        <v/>
      </c>
      <c r="J278" s="24" t="str">
        <f t="array" ref="J278">IF($A278="","",IFERROR(INDEX('04_Property_Economics'!$AI$5:$AI$404,MATCH($A278,'04_Property_Economics'!$AY$5:$AY$404,0)),""))</f>
        <v/>
      </c>
      <c r="K278" s="24" t="str">
        <f t="array" ref="K278">IF($A278="","",IFERROR(INDEX('04_Property_Economics'!$AJ$5:$AJ$404,MATCH($A278,'04_Property_Economics'!$AY$5:$AY$404,0)),""))</f>
        <v/>
      </c>
      <c r="L278" s="24" t="str">
        <f t="array" ref="L278">IF($A278="","",IFERROR(INDEX('04_Property_Economics'!$AF$5:$AF$404,MATCH($A278,'04_Property_Economics'!$AY$5:$AY$404,0)),""))</f>
        <v/>
      </c>
      <c r="M278" s="24" t="str">
        <f t="array" ref="M278">IF($A278="","",IFERROR(INDEX('04_Property_Economics'!$U$5:$U$404,MATCH($A278,'04_Property_Economics'!$AY$5:$AY$404,0)),""))</f>
        <v/>
      </c>
      <c r="N278" s="24" t="str">
        <f t="array" ref="N278">IF($A278="","",IFERROR(INDEX('04_Property_Economics'!$W$5:$W$404,MATCH($A278,'04_Property_Economics'!$AY$5:$AY$404,0)),""))</f>
        <v/>
      </c>
      <c r="O278" s="24" t="str">
        <f t="shared" si="2"/>
        <v/>
      </c>
      <c r="P278" s="24" t="str">
        <f t="array" ref="P278">IF($A278="","",IFERROR(INDEX('04_Property_Economics'!$S$5:$S$404,MATCH($A278,'04_Property_Economics'!$AY$5:$AY$404,0)),""))</f>
        <v/>
      </c>
      <c r="Q278" s="24" t="str">
        <f t="array" ref="Q278">IF($A278="","",IFERROR(INDEX('04_Property_Economics'!$AQ$5:$AQ$404,MATCH($A278,'04_Property_Economics'!$AY$5:$AY$404,0)),""))</f>
        <v/>
      </c>
      <c r="R278" s="27" t="str">
        <f t="array" ref="R278">IF($A278="","",IFERROR(INDEX('04_Property_Economics'!$AR$5:$AR$404,MATCH($A278,'04_Property_Economics'!$AY$5:$AY$404,0)),""))</f>
        <v/>
      </c>
      <c r="S278" s="2" t="str">
        <f t="array" ref="S278">IF($A278="","",IFERROR(INDEX('04_Property_Economics'!$AS$5:$AS$404,MATCH($A278,'04_Property_Economics'!$AY$5:$AY$404,0)),""))</f>
        <v/>
      </c>
      <c r="T278" s="2" t="str">
        <f t="array" ref="T278">IF($A278="","",IFERROR(INDEX('04_Property_Economics'!$AZ$5:$AZ$404,MATCH($A278,'04_Property_Economics'!$AY$5:$AY$404,0)),""))</f>
        <v/>
      </c>
    </row>
    <row r="279" ht="15.75" customHeight="1">
      <c r="A279" s="2" t="str">
        <f t="shared" si="1"/>
        <v/>
      </c>
      <c r="B279" s="2" t="str">
        <f t="array" ref="B279">IF($A279="","",IFERROR(INDEX('04_Property_Economics'!$B$5:$B$404,MATCH($A279,'04_Property_Economics'!$AY$5:$AY$404,0)),""))</f>
        <v/>
      </c>
      <c r="C279" s="2" t="str">
        <f t="array" ref="C279">IF($A279="","",IFERROR(INDEX('04_Property_Economics'!$C$5:$C$404,MATCH($A279,'04_Property_Economics'!$AY$5:$AY$404,0)),""))</f>
        <v/>
      </c>
      <c r="D279" s="24" t="str">
        <f t="array" ref="D279">IF($A279="","",IFERROR(INDEX('04_Property_Economics'!$H$5:$H$404,MATCH($A279,'04_Property_Economics'!$AY$5:$AY$404,0)),""))</f>
        <v/>
      </c>
      <c r="E279" s="25" t="str">
        <f t="array" ref="E279">IF($A279="","",IFERROR(INDEX('04_Property_Economics'!$I$5:$I$404,MATCH($A279,'04_Property_Economics'!$AY$5:$AY$404,0)),""))</f>
        <v/>
      </c>
      <c r="F279" s="25" t="str">
        <f t="array" ref="F279">IF($A279="","",IFERROR(INDEX('04_Property_Economics'!$J$5:$J$404,MATCH($A279,'04_Property_Economics'!$AY$5:$AY$404,0)),""))</f>
        <v/>
      </c>
      <c r="G279" s="26" t="str">
        <f t="array" ref="G279">IF($A279="","",IFERROR(INDEX('04_Property_Economics'!$AC$5:$AC$404,MATCH($A279,'04_Property_Economics'!$AY$5:$AY$404,0)),""))</f>
        <v/>
      </c>
      <c r="H279" s="24" t="str">
        <f t="array" ref="H279">IF($A279="","",IFERROR(INDEX('04_Property_Economics'!$AD$5:$AD$404,MATCH($A279,'04_Property_Economics'!$AY$5:$AY$404,0)),""))</f>
        <v/>
      </c>
      <c r="I279" s="24" t="str">
        <f t="array" ref="I279">IF($A279="","",IFERROR(INDEX('04_Property_Economics'!$AH$5:$AH$404,MATCH($A279,'04_Property_Economics'!$AY$5:$AY$404,0)),""))</f>
        <v/>
      </c>
      <c r="J279" s="24" t="str">
        <f t="array" ref="J279">IF($A279="","",IFERROR(INDEX('04_Property_Economics'!$AI$5:$AI$404,MATCH($A279,'04_Property_Economics'!$AY$5:$AY$404,0)),""))</f>
        <v/>
      </c>
      <c r="K279" s="24" t="str">
        <f t="array" ref="K279">IF($A279="","",IFERROR(INDEX('04_Property_Economics'!$AJ$5:$AJ$404,MATCH($A279,'04_Property_Economics'!$AY$5:$AY$404,0)),""))</f>
        <v/>
      </c>
      <c r="L279" s="24" t="str">
        <f t="array" ref="L279">IF($A279="","",IFERROR(INDEX('04_Property_Economics'!$AF$5:$AF$404,MATCH($A279,'04_Property_Economics'!$AY$5:$AY$404,0)),""))</f>
        <v/>
      </c>
      <c r="M279" s="24" t="str">
        <f t="array" ref="M279">IF($A279="","",IFERROR(INDEX('04_Property_Economics'!$U$5:$U$404,MATCH($A279,'04_Property_Economics'!$AY$5:$AY$404,0)),""))</f>
        <v/>
      </c>
      <c r="N279" s="24" t="str">
        <f t="array" ref="N279">IF($A279="","",IFERROR(INDEX('04_Property_Economics'!$W$5:$W$404,MATCH($A279,'04_Property_Economics'!$AY$5:$AY$404,0)),""))</f>
        <v/>
      </c>
      <c r="O279" s="24" t="str">
        <f t="shared" si="2"/>
        <v/>
      </c>
      <c r="P279" s="24" t="str">
        <f t="array" ref="P279">IF($A279="","",IFERROR(INDEX('04_Property_Economics'!$S$5:$S$404,MATCH($A279,'04_Property_Economics'!$AY$5:$AY$404,0)),""))</f>
        <v/>
      </c>
      <c r="Q279" s="24" t="str">
        <f t="array" ref="Q279">IF($A279="","",IFERROR(INDEX('04_Property_Economics'!$AQ$5:$AQ$404,MATCH($A279,'04_Property_Economics'!$AY$5:$AY$404,0)),""))</f>
        <v/>
      </c>
      <c r="R279" s="27" t="str">
        <f t="array" ref="R279">IF($A279="","",IFERROR(INDEX('04_Property_Economics'!$AR$5:$AR$404,MATCH($A279,'04_Property_Economics'!$AY$5:$AY$404,0)),""))</f>
        <v/>
      </c>
      <c r="S279" s="2" t="str">
        <f t="array" ref="S279">IF($A279="","",IFERROR(INDEX('04_Property_Economics'!$AS$5:$AS$404,MATCH($A279,'04_Property_Economics'!$AY$5:$AY$404,0)),""))</f>
        <v/>
      </c>
      <c r="T279" s="2" t="str">
        <f t="array" ref="T279">IF($A279="","",IFERROR(INDEX('04_Property_Economics'!$AZ$5:$AZ$404,MATCH($A279,'04_Property_Economics'!$AY$5:$AY$404,0)),""))</f>
        <v/>
      </c>
    </row>
    <row r="280" ht="15.75" customHeight="1">
      <c r="A280" s="2" t="str">
        <f t="shared" si="1"/>
        <v/>
      </c>
      <c r="B280" s="2" t="str">
        <f t="array" ref="B280">IF($A280="","",IFERROR(INDEX('04_Property_Economics'!$B$5:$B$404,MATCH($A280,'04_Property_Economics'!$AY$5:$AY$404,0)),""))</f>
        <v/>
      </c>
      <c r="C280" s="2" t="str">
        <f t="array" ref="C280">IF($A280="","",IFERROR(INDEX('04_Property_Economics'!$C$5:$C$404,MATCH($A280,'04_Property_Economics'!$AY$5:$AY$404,0)),""))</f>
        <v/>
      </c>
      <c r="D280" s="24" t="str">
        <f t="array" ref="D280">IF($A280="","",IFERROR(INDEX('04_Property_Economics'!$H$5:$H$404,MATCH($A280,'04_Property_Economics'!$AY$5:$AY$404,0)),""))</f>
        <v/>
      </c>
      <c r="E280" s="25" t="str">
        <f t="array" ref="E280">IF($A280="","",IFERROR(INDEX('04_Property_Economics'!$I$5:$I$404,MATCH($A280,'04_Property_Economics'!$AY$5:$AY$404,0)),""))</f>
        <v/>
      </c>
      <c r="F280" s="25" t="str">
        <f t="array" ref="F280">IF($A280="","",IFERROR(INDEX('04_Property_Economics'!$J$5:$J$404,MATCH($A280,'04_Property_Economics'!$AY$5:$AY$404,0)),""))</f>
        <v/>
      </c>
      <c r="G280" s="26" t="str">
        <f t="array" ref="G280">IF($A280="","",IFERROR(INDEX('04_Property_Economics'!$AC$5:$AC$404,MATCH($A280,'04_Property_Economics'!$AY$5:$AY$404,0)),""))</f>
        <v/>
      </c>
      <c r="H280" s="24" t="str">
        <f t="array" ref="H280">IF($A280="","",IFERROR(INDEX('04_Property_Economics'!$AD$5:$AD$404,MATCH($A280,'04_Property_Economics'!$AY$5:$AY$404,0)),""))</f>
        <v/>
      </c>
      <c r="I280" s="24" t="str">
        <f t="array" ref="I280">IF($A280="","",IFERROR(INDEX('04_Property_Economics'!$AH$5:$AH$404,MATCH($A280,'04_Property_Economics'!$AY$5:$AY$404,0)),""))</f>
        <v/>
      </c>
      <c r="J280" s="24" t="str">
        <f t="array" ref="J280">IF($A280="","",IFERROR(INDEX('04_Property_Economics'!$AI$5:$AI$404,MATCH($A280,'04_Property_Economics'!$AY$5:$AY$404,0)),""))</f>
        <v/>
      </c>
      <c r="K280" s="24" t="str">
        <f t="array" ref="K280">IF($A280="","",IFERROR(INDEX('04_Property_Economics'!$AJ$5:$AJ$404,MATCH($A280,'04_Property_Economics'!$AY$5:$AY$404,0)),""))</f>
        <v/>
      </c>
      <c r="L280" s="24" t="str">
        <f t="array" ref="L280">IF($A280="","",IFERROR(INDEX('04_Property_Economics'!$AF$5:$AF$404,MATCH($A280,'04_Property_Economics'!$AY$5:$AY$404,0)),""))</f>
        <v/>
      </c>
      <c r="M280" s="24" t="str">
        <f t="array" ref="M280">IF($A280="","",IFERROR(INDEX('04_Property_Economics'!$U$5:$U$404,MATCH($A280,'04_Property_Economics'!$AY$5:$AY$404,0)),""))</f>
        <v/>
      </c>
      <c r="N280" s="24" t="str">
        <f t="array" ref="N280">IF($A280="","",IFERROR(INDEX('04_Property_Economics'!$W$5:$W$404,MATCH($A280,'04_Property_Economics'!$AY$5:$AY$404,0)),""))</f>
        <v/>
      </c>
      <c r="O280" s="24" t="str">
        <f t="shared" si="2"/>
        <v/>
      </c>
      <c r="P280" s="24" t="str">
        <f t="array" ref="P280">IF($A280="","",IFERROR(INDEX('04_Property_Economics'!$S$5:$S$404,MATCH($A280,'04_Property_Economics'!$AY$5:$AY$404,0)),""))</f>
        <v/>
      </c>
      <c r="Q280" s="24" t="str">
        <f t="array" ref="Q280">IF($A280="","",IFERROR(INDEX('04_Property_Economics'!$AQ$5:$AQ$404,MATCH($A280,'04_Property_Economics'!$AY$5:$AY$404,0)),""))</f>
        <v/>
      </c>
      <c r="R280" s="27" t="str">
        <f t="array" ref="R280">IF($A280="","",IFERROR(INDEX('04_Property_Economics'!$AR$5:$AR$404,MATCH($A280,'04_Property_Economics'!$AY$5:$AY$404,0)),""))</f>
        <v/>
      </c>
      <c r="S280" s="2" t="str">
        <f t="array" ref="S280">IF($A280="","",IFERROR(INDEX('04_Property_Economics'!$AS$5:$AS$404,MATCH($A280,'04_Property_Economics'!$AY$5:$AY$404,0)),""))</f>
        <v/>
      </c>
      <c r="T280" s="2" t="str">
        <f t="array" ref="T280">IF($A280="","",IFERROR(INDEX('04_Property_Economics'!$AZ$5:$AZ$404,MATCH($A280,'04_Property_Economics'!$AY$5:$AY$404,0)),""))</f>
        <v/>
      </c>
    </row>
    <row r="281" ht="15.75" customHeight="1">
      <c r="A281" s="2" t="str">
        <f t="shared" si="1"/>
        <v/>
      </c>
      <c r="B281" s="2" t="str">
        <f t="array" ref="B281">IF($A281="","",IFERROR(INDEX('04_Property_Economics'!$B$5:$B$404,MATCH($A281,'04_Property_Economics'!$AY$5:$AY$404,0)),""))</f>
        <v/>
      </c>
      <c r="C281" s="2" t="str">
        <f t="array" ref="C281">IF($A281="","",IFERROR(INDEX('04_Property_Economics'!$C$5:$C$404,MATCH($A281,'04_Property_Economics'!$AY$5:$AY$404,0)),""))</f>
        <v/>
      </c>
      <c r="D281" s="24" t="str">
        <f t="array" ref="D281">IF($A281="","",IFERROR(INDEX('04_Property_Economics'!$H$5:$H$404,MATCH($A281,'04_Property_Economics'!$AY$5:$AY$404,0)),""))</f>
        <v/>
      </c>
      <c r="E281" s="25" t="str">
        <f t="array" ref="E281">IF($A281="","",IFERROR(INDEX('04_Property_Economics'!$I$5:$I$404,MATCH($A281,'04_Property_Economics'!$AY$5:$AY$404,0)),""))</f>
        <v/>
      </c>
      <c r="F281" s="25" t="str">
        <f t="array" ref="F281">IF($A281="","",IFERROR(INDEX('04_Property_Economics'!$J$5:$J$404,MATCH($A281,'04_Property_Economics'!$AY$5:$AY$404,0)),""))</f>
        <v/>
      </c>
      <c r="G281" s="26" t="str">
        <f t="array" ref="G281">IF($A281="","",IFERROR(INDEX('04_Property_Economics'!$AC$5:$AC$404,MATCH($A281,'04_Property_Economics'!$AY$5:$AY$404,0)),""))</f>
        <v/>
      </c>
      <c r="H281" s="24" t="str">
        <f t="array" ref="H281">IF($A281="","",IFERROR(INDEX('04_Property_Economics'!$AD$5:$AD$404,MATCH($A281,'04_Property_Economics'!$AY$5:$AY$404,0)),""))</f>
        <v/>
      </c>
      <c r="I281" s="24" t="str">
        <f t="array" ref="I281">IF($A281="","",IFERROR(INDEX('04_Property_Economics'!$AH$5:$AH$404,MATCH($A281,'04_Property_Economics'!$AY$5:$AY$404,0)),""))</f>
        <v/>
      </c>
      <c r="J281" s="24" t="str">
        <f t="array" ref="J281">IF($A281="","",IFERROR(INDEX('04_Property_Economics'!$AI$5:$AI$404,MATCH($A281,'04_Property_Economics'!$AY$5:$AY$404,0)),""))</f>
        <v/>
      </c>
      <c r="K281" s="24" t="str">
        <f t="array" ref="K281">IF($A281="","",IFERROR(INDEX('04_Property_Economics'!$AJ$5:$AJ$404,MATCH($A281,'04_Property_Economics'!$AY$5:$AY$404,0)),""))</f>
        <v/>
      </c>
      <c r="L281" s="24" t="str">
        <f t="array" ref="L281">IF($A281="","",IFERROR(INDEX('04_Property_Economics'!$AF$5:$AF$404,MATCH($A281,'04_Property_Economics'!$AY$5:$AY$404,0)),""))</f>
        <v/>
      </c>
      <c r="M281" s="24" t="str">
        <f t="array" ref="M281">IF($A281="","",IFERROR(INDEX('04_Property_Economics'!$U$5:$U$404,MATCH($A281,'04_Property_Economics'!$AY$5:$AY$404,0)),""))</f>
        <v/>
      </c>
      <c r="N281" s="24" t="str">
        <f t="array" ref="N281">IF($A281="","",IFERROR(INDEX('04_Property_Economics'!$W$5:$W$404,MATCH($A281,'04_Property_Economics'!$AY$5:$AY$404,0)),""))</f>
        <v/>
      </c>
      <c r="O281" s="24" t="str">
        <f t="shared" si="2"/>
        <v/>
      </c>
      <c r="P281" s="24" t="str">
        <f t="array" ref="P281">IF($A281="","",IFERROR(INDEX('04_Property_Economics'!$S$5:$S$404,MATCH($A281,'04_Property_Economics'!$AY$5:$AY$404,0)),""))</f>
        <v/>
      </c>
      <c r="Q281" s="24" t="str">
        <f t="array" ref="Q281">IF($A281="","",IFERROR(INDEX('04_Property_Economics'!$AQ$5:$AQ$404,MATCH($A281,'04_Property_Economics'!$AY$5:$AY$404,0)),""))</f>
        <v/>
      </c>
      <c r="R281" s="27" t="str">
        <f t="array" ref="R281">IF($A281="","",IFERROR(INDEX('04_Property_Economics'!$AR$5:$AR$404,MATCH($A281,'04_Property_Economics'!$AY$5:$AY$404,0)),""))</f>
        <v/>
      </c>
      <c r="S281" s="2" t="str">
        <f t="array" ref="S281">IF($A281="","",IFERROR(INDEX('04_Property_Economics'!$AS$5:$AS$404,MATCH($A281,'04_Property_Economics'!$AY$5:$AY$404,0)),""))</f>
        <v/>
      </c>
      <c r="T281" s="2" t="str">
        <f t="array" ref="T281">IF($A281="","",IFERROR(INDEX('04_Property_Economics'!$AZ$5:$AZ$404,MATCH($A281,'04_Property_Economics'!$AY$5:$AY$404,0)),""))</f>
        <v/>
      </c>
    </row>
    <row r="282" ht="15.75" customHeight="1">
      <c r="A282" s="2" t="str">
        <f t="shared" si="1"/>
        <v/>
      </c>
      <c r="B282" s="2" t="str">
        <f t="array" ref="B282">IF($A282="","",IFERROR(INDEX('04_Property_Economics'!$B$5:$B$404,MATCH($A282,'04_Property_Economics'!$AY$5:$AY$404,0)),""))</f>
        <v/>
      </c>
      <c r="C282" s="2" t="str">
        <f t="array" ref="C282">IF($A282="","",IFERROR(INDEX('04_Property_Economics'!$C$5:$C$404,MATCH($A282,'04_Property_Economics'!$AY$5:$AY$404,0)),""))</f>
        <v/>
      </c>
      <c r="D282" s="24" t="str">
        <f t="array" ref="D282">IF($A282="","",IFERROR(INDEX('04_Property_Economics'!$H$5:$H$404,MATCH($A282,'04_Property_Economics'!$AY$5:$AY$404,0)),""))</f>
        <v/>
      </c>
      <c r="E282" s="25" t="str">
        <f t="array" ref="E282">IF($A282="","",IFERROR(INDEX('04_Property_Economics'!$I$5:$I$404,MATCH($A282,'04_Property_Economics'!$AY$5:$AY$404,0)),""))</f>
        <v/>
      </c>
      <c r="F282" s="25" t="str">
        <f t="array" ref="F282">IF($A282="","",IFERROR(INDEX('04_Property_Economics'!$J$5:$J$404,MATCH($A282,'04_Property_Economics'!$AY$5:$AY$404,0)),""))</f>
        <v/>
      </c>
      <c r="G282" s="26" t="str">
        <f t="array" ref="G282">IF($A282="","",IFERROR(INDEX('04_Property_Economics'!$AC$5:$AC$404,MATCH($A282,'04_Property_Economics'!$AY$5:$AY$404,0)),""))</f>
        <v/>
      </c>
      <c r="H282" s="24" t="str">
        <f t="array" ref="H282">IF($A282="","",IFERROR(INDEX('04_Property_Economics'!$AD$5:$AD$404,MATCH($A282,'04_Property_Economics'!$AY$5:$AY$404,0)),""))</f>
        <v/>
      </c>
      <c r="I282" s="24" t="str">
        <f t="array" ref="I282">IF($A282="","",IFERROR(INDEX('04_Property_Economics'!$AH$5:$AH$404,MATCH($A282,'04_Property_Economics'!$AY$5:$AY$404,0)),""))</f>
        <v/>
      </c>
      <c r="J282" s="24" t="str">
        <f t="array" ref="J282">IF($A282="","",IFERROR(INDEX('04_Property_Economics'!$AI$5:$AI$404,MATCH($A282,'04_Property_Economics'!$AY$5:$AY$404,0)),""))</f>
        <v/>
      </c>
      <c r="K282" s="24" t="str">
        <f t="array" ref="K282">IF($A282="","",IFERROR(INDEX('04_Property_Economics'!$AJ$5:$AJ$404,MATCH($A282,'04_Property_Economics'!$AY$5:$AY$404,0)),""))</f>
        <v/>
      </c>
      <c r="L282" s="24" t="str">
        <f t="array" ref="L282">IF($A282="","",IFERROR(INDEX('04_Property_Economics'!$AF$5:$AF$404,MATCH($A282,'04_Property_Economics'!$AY$5:$AY$404,0)),""))</f>
        <v/>
      </c>
      <c r="M282" s="24" t="str">
        <f t="array" ref="M282">IF($A282="","",IFERROR(INDEX('04_Property_Economics'!$U$5:$U$404,MATCH($A282,'04_Property_Economics'!$AY$5:$AY$404,0)),""))</f>
        <v/>
      </c>
      <c r="N282" s="24" t="str">
        <f t="array" ref="N282">IF($A282="","",IFERROR(INDEX('04_Property_Economics'!$W$5:$W$404,MATCH($A282,'04_Property_Economics'!$AY$5:$AY$404,0)),""))</f>
        <v/>
      </c>
      <c r="O282" s="24" t="str">
        <f t="shared" si="2"/>
        <v/>
      </c>
      <c r="P282" s="24" t="str">
        <f t="array" ref="P282">IF($A282="","",IFERROR(INDEX('04_Property_Economics'!$S$5:$S$404,MATCH($A282,'04_Property_Economics'!$AY$5:$AY$404,0)),""))</f>
        <v/>
      </c>
      <c r="Q282" s="24" t="str">
        <f t="array" ref="Q282">IF($A282="","",IFERROR(INDEX('04_Property_Economics'!$AQ$5:$AQ$404,MATCH($A282,'04_Property_Economics'!$AY$5:$AY$404,0)),""))</f>
        <v/>
      </c>
      <c r="R282" s="27" t="str">
        <f t="array" ref="R282">IF($A282="","",IFERROR(INDEX('04_Property_Economics'!$AR$5:$AR$404,MATCH($A282,'04_Property_Economics'!$AY$5:$AY$404,0)),""))</f>
        <v/>
      </c>
      <c r="S282" s="2" t="str">
        <f t="array" ref="S282">IF($A282="","",IFERROR(INDEX('04_Property_Economics'!$AS$5:$AS$404,MATCH($A282,'04_Property_Economics'!$AY$5:$AY$404,0)),""))</f>
        <v/>
      </c>
      <c r="T282" s="2" t="str">
        <f t="array" ref="T282">IF($A282="","",IFERROR(INDEX('04_Property_Economics'!$AZ$5:$AZ$404,MATCH($A282,'04_Property_Economics'!$AY$5:$AY$404,0)),""))</f>
        <v/>
      </c>
    </row>
    <row r="283" ht="15.75" customHeight="1">
      <c r="A283" s="2" t="str">
        <f t="shared" si="1"/>
        <v/>
      </c>
      <c r="B283" s="2" t="str">
        <f t="array" ref="B283">IF($A283="","",IFERROR(INDEX('04_Property_Economics'!$B$5:$B$404,MATCH($A283,'04_Property_Economics'!$AY$5:$AY$404,0)),""))</f>
        <v/>
      </c>
      <c r="C283" s="2" t="str">
        <f t="array" ref="C283">IF($A283="","",IFERROR(INDEX('04_Property_Economics'!$C$5:$C$404,MATCH($A283,'04_Property_Economics'!$AY$5:$AY$404,0)),""))</f>
        <v/>
      </c>
      <c r="D283" s="24" t="str">
        <f t="array" ref="D283">IF($A283="","",IFERROR(INDEX('04_Property_Economics'!$H$5:$H$404,MATCH($A283,'04_Property_Economics'!$AY$5:$AY$404,0)),""))</f>
        <v/>
      </c>
      <c r="E283" s="25" t="str">
        <f t="array" ref="E283">IF($A283="","",IFERROR(INDEX('04_Property_Economics'!$I$5:$I$404,MATCH($A283,'04_Property_Economics'!$AY$5:$AY$404,0)),""))</f>
        <v/>
      </c>
      <c r="F283" s="25" t="str">
        <f t="array" ref="F283">IF($A283="","",IFERROR(INDEX('04_Property_Economics'!$J$5:$J$404,MATCH($A283,'04_Property_Economics'!$AY$5:$AY$404,0)),""))</f>
        <v/>
      </c>
      <c r="G283" s="26" t="str">
        <f t="array" ref="G283">IF($A283="","",IFERROR(INDEX('04_Property_Economics'!$AC$5:$AC$404,MATCH($A283,'04_Property_Economics'!$AY$5:$AY$404,0)),""))</f>
        <v/>
      </c>
      <c r="H283" s="24" t="str">
        <f t="array" ref="H283">IF($A283="","",IFERROR(INDEX('04_Property_Economics'!$AD$5:$AD$404,MATCH($A283,'04_Property_Economics'!$AY$5:$AY$404,0)),""))</f>
        <v/>
      </c>
      <c r="I283" s="24" t="str">
        <f t="array" ref="I283">IF($A283="","",IFERROR(INDEX('04_Property_Economics'!$AH$5:$AH$404,MATCH($A283,'04_Property_Economics'!$AY$5:$AY$404,0)),""))</f>
        <v/>
      </c>
      <c r="J283" s="24" t="str">
        <f t="array" ref="J283">IF($A283="","",IFERROR(INDEX('04_Property_Economics'!$AI$5:$AI$404,MATCH($A283,'04_Property_Economics'!$AY$5:$AY$404,0)),""))</f>
        <v/>
      </c>
      <c r="K283" s="24" t="str">
        <f t="array" ref="K283">IF($A283="","",IFERROR(INDEX('04_Property_Economics'!$AJ$5:$AJ$404,MATCH($A283,'04_Property_Economics'!$AY$5:$AY$404,0)),""))</f>
        <v/>
      </c>
      <c r="L283" s="24" t="str">
        <f t="array" ref="L283">IF($A283="","",IFERROR(INDEX('04_Property_Economics'!$AF$5:$AF$404,MATCH($A283,'04_Property_Economics'!$AY$5:$AY$404,0)),""))</f>
        <v/>
      </c>
      <c r="M283" s="24" t="str">
        <f t="array" ref="M283">IF($A283="","",IFERROR(INDEX('04_Property_Economics'!$U$5:$U$404,MATCH($A283,'04_Property_Economics'!$AY$5:$AY$404,0)),""))</f>
        <v/>
      </c>
      <c r="N283" s="24" t="str">
        <f t="array" ref="N283">IF($A283="","",IFERROR(INDEX('04_Property_Economics'!$W$5:$W$404,MATCH($A283,'04_Property_Economics'!$AY$5:$AY$404,0)),""))</f>
        <v/>
      </c>
      <c r="O283" s="24" t="str">
        <f t="shared" si="2"/>
        <v/>
      </c>
      <c r="P283" s="24" t="str">
        <f t="array" ref="P283">IF($A283="","",IFERROR(INDEX('04_Property_Economics'!$S$5:$S$404,MATCH($A283,'04_Property_Economics'!$AY$5:$AY$404,0)),""))</f>
        <v/>
      </c>
      <c r="Q283" s="24" t="str">
        <f t="array" ref="Q283">IF($A283="","",IFERROR(INDEX('04_Property_Economics'!$AQ$5:$AQ$404,MATCH($A283,'04_Property_Economics'!$AY$5:$AY$404,0)),""))</f>
        <v/>
      </c>
      <c r="R283" s="27" t="str">
        <f t="array" ref="R283">IF($A283="","",IFERROR(INDEX('04_Property_Economics'!$AR$5:$AR$404,MATCH($A283,'04_Property_Economics'!$AY$5:$AY$404,0)),""))</f>
        <v/>
      </c>
      <c r="S283" s="2" t="str">
        <f t="array" ref="S283">IF($A283="","",IFERROR(INDEX('04_Property_Economics'!$AS$5:$AS$404,MATCH($A283,'04_Property_Economics'!$AY$5:$AY$404,0)),""))</f>
        <v/>
      </c>
      <c r="T283" s="2" t="str">
        <f t="array" ref="T283">IF($A283="","",IFERROR(INDEX('04_Property_Economics'!$AZ$5:$AZ$404,MATCH($A283,'04_Property_Economics'!$AY$5:$AY$404,0)),""))</f>
        <v/>
      </c>
    </row>
    <row r="284" ht="15.75" customHeight="1">
      <c r="A284" s="2" t="str">
        <f t="shared" si="1"/>
        <v/>
      </c>
      <c r="B284" s="2" t="str">
        <f t="array" ref="B284">IF($A284="","",IFERROR(INDEX('04_Property_Economics'!$B$5:$B$404,MATCH($A284,'04_Property_Economics'!$AY$5:$AY$404,0)),""))</f>
        <v/>
      </c>
      <c r="C284" s="2" t="str">
        <f t="array" ref="C284">IF($A284="","",IFERROR(INDEX('04_Property_Economics'!$C$5:$C$404,MATCH($A284,'04_Property_Economics'!$AY$5:$AY$404,0)),""))</f>
        <v/>
      </c>
      <c r="D284" s="24" t="str">
        <f t="array" ref="D284">IF($A284="","",IFERROR(INDEX('04_Property_Economics'!$H$5:$H$404,MATCH($A284,'04_Property_Economics'!$AY$5:$AY$404,0)),""))</f>
        <v/>
      </c>
      <c r="E284" s="25" t="str">
        <f t="array" ref="E284">IF($A284="","",IFERROR(INDEX('04_Property_Economics'!$I$5:$I$404,MATCH($A284,'04_Property_Economics'!$AY$5:$AY$404,0)),""))</f>
        <v/>
      </c>
      <c r="F284" s="25" t="str">
        <f t="array" ref="F284">IF($A284="","",IFERROR(INDEX('04_Property_Economics'!$J$5:$J$404,MATCH($A284,'04_Property_Economics'!$AY$5:$AY$404,0)),""))</f>
        <v/>
      </c>
      <c r="G284" s="26" t="str">
        <f t="array" ref="G284">IF($A284="","",IFERROR(INDEX('04_Property_Economics'!$AC$5:$AC$404,MATCH($A284,'04_Property_Economics'!$AY$5:$AY$404,0)),""))</f>
        <v/>
      </c>
      <c r="H284" s="24" t="str">
        <f t="array" ref="H284">IF($A284="","",IFERROR(INDEX('04_Property_Economics'!$AD$5:$AD$404,MATCH($A284,'04_Property_Economics'!$AY$5:$AY$404,0)),""))</f>
        <v/>
      </c>
      <c r="I284" s="24" t="str">
        <f t="array" ref="I284">IF($A284="","",IFERROR(INDEX('04_Property_Economics'!$AH$5:$AH$404,MATCH($A284,'04_Property_Economics'!$AY$5:$AY$404,0)),""))</f>
        <v/>
      </c>
      <c r="J284" s="24" t="str">
        <f t="array" ref="J284">IF($A284="","",IFERROR(INDEX('04_Property_Economics'!$AI$5:$AI$404,MATCH($A284,'04_Property_Economics'!$AY$5:$AY$404,0)),""))</f>
        <v/>
      </c>
      <c r="K284" s="24" t="str">
        <f t="array" ref="K284">IF($A284="","",IFERROR(INDEX('04_Property_Economics'!$AJ$5:$AJ$404,MATCH($A284,'04_Property_Economics'!$AY$5:$AY$404,0)),""))</f>
        <v/>
      </c>
      <c r="L284" s="24" t="str">
        <f t="array" ref="L284">IF($A284="","",IFERROR(INDEX('04_Property_Economics'!$AF$5:$AF$404,MATCH($A284,'04_Property_Economics'!$AY$5:$AY$404,0)),""))</f>
        <v/>
      </c>
      <c r="M284" s="24" t="str">
        <f t="array" ref="M284">IF($A284="","",IFERROR(INDEX('04_Property_Economics'!$U$5:$U$404,MATCH($A284,'04_Property_Economics'!$AY$5:$AY$404,0)),""))</f>
        <v/>
      </c>
      <c r="N284" s="24" t="str">
        <f t="array" ref="N284">IF($A284="","",IFERROR(INDEX('04_Property_Economics'!$W$5:$W$404,MATCH($A284,'04_Property_Economics'!$AY$5:$AY$404,0)),""))</f>
        <v/>
      </c>
      <c r="O284" s="24" t="str">
        <f t="shared" si="2"/>
        <v/>
      </c>
      <c r="P284" s="24" t="str">
        <f t="array" ref="P284">IF($A284="","",IFERROR(INDEX('04_Property_Economics'!$S$5:$S$404,MATCH($A284,'04_Property_Economics'!$AY$5:$AY$404,0)),""))</f>
        <v/>
      </c>
      <c r="Q284" s="24" t="str">
        <f t="array" ref="Q284">IF($A284="","",IFERROR(INDEX('04_Property_Economics'!$AQ$5:$AQ$404,MATCH($A284,'04_Property_Economics'!$AY$5:$AY$404,0)),""))</f>
        <v/>
      </c>
      <c r="R284" s="27" t="str">
        <f t="array" ref="R284">IF($A284="","",IFERROR(INDEX('04_Property_Economics'!$AR$5:$AR$404,MATCH($A284,'04_Property_Economics'!$AY$5:$AY$404,0)),""))</f>
        <v/>
      </c>
      <c r="S284" s="2" t="str">
        <f t="array" ref="S284">IF($A284="","",IFERROR(INDEX('04_Property_Economics'!$AS$5:$AS$404,MATCH($A284,'04_Property_Economics'!$AY$5:$AY$404,0)),""))</f>
        <v/>
      </c>
      <c r="T284" s="2" t="str">
        <f t="array" ref="T284">IF($A284="","",IFERROR(INDEX('04_Property_Economics'!$AZ$5:$AZ$404,MATCH($A284,'04_Property_Economics'!$AY$5:$AY$404,0)),""))</f>
        <v/>
      </c>
    </row>
    <row r="285" ht="15.75" customHeight="1">
      <c r="A285" s="2" t="str">
        <f t="shared" si="1"/>
        <v/>
      </c>
      <c r="B285" s="2" t="str">
        <f t="array" ref="B285">IF($A285="","",IFERROR(INDEX('04_Property_Economics'!$B$5:$B$404,MATCH($A285,'04_Property_Economics'!$AY$5:$AY$404,0)),""))</f>
        <v/>
      </c>
      <c r="C285" s="2" t="str">
        <f t="array" ref="C285">IF($A285="","",IFERROR(INDEX('04_Property_Economics'!$C$5:$C$404,MATCH($A285,'04_Property_Economics'!$AY$5:$AY$404,0)),""))</f>
        <v/>
      </c>
      <c r="D285" s="24" t="str">
        <f t="array" ref="D285">IF($A285="","",IFERROR(INDEX('04_Property_Economics'!$H$5:$H$404,MATCH($A285,'04_Property_Economics'!$AY$5:$AY$404,0)),""))</f>
        <v/>
      </c>
      <c r="E285" s="25" t="str">
        <f t="array" ref="E285">IF($A285="","",IFERROR(INDEX('04_Property_Economics'!$I$5:$I$404,MATCH($A285,'04_Property_Economics'!$AY$5:$AY$404,0)),""))</f>
        <v/>
      </c>
      <c r="F285" s="25" t="str">
        <f t="array" ref="F285">IF($A285="","",IFERROR(INDEX('04_Property_Economics'!$J$5:$J$404,MATCH($A285,'04_Property_Economics'!$AY$5:$AY$404,0)),""))</f>
        <v/>
      </c>
      <c r="G285" s="26" t="str">
        <f t="array" ref="G285">IF($A285="","",IFERROR(INDEX('04_Property_Economics'!$AC$5:$AC$404,MATCH($A285,'04_Property_Economics'!$AY$5:$AY$404,0)),""))</f>
        <v/>
      </c>
      <c r="H285" s="24" t="str">
        <f t="array" ref="H285">IF($A285="","",IFERROR(INDEX('04_Property_Economics'!$AD$5:$AD$404,MATCH($A285,'04_Property_Economics'!$AY$5:$AY$404,0)),""))</f>
        <v/>
      </c>
      <c r="I285" s="24" t="str">
        <f t="array" ref="I285">IF($A285="","",IFERROR(INDEX('04_Property_Economics'!$AH$5:$AH$404,MATCH($A285,'04_Property_Economics'!$AY$5:$AY$404,0)),""))</f>
        <v/>
      </c>
      <c r="J285" s="24" t="str">
        <f t="array" ref="J285">IF($A285="","",IFERROR(INDEX('04_Property_Economics'!$AI$5:$AI$404,MATCH($A285,'04_Property_Economics'!$AY$5:$AY$404,0)),""))</f>
        <v/>
      </c>
      <c r="K285" s="24" t="str">
        <f t="array" ref="K285">IF($A285="","",IFERROR(INDEX('04_Property_Economics'!$AJ$5:$AJ$404,MATCH($A285,'04_Property_Economics'!$AY$5:$AY$404,0)),""))</f>
        <v/>
      </c>
      <c r="L285" s="24" t="str">
        <f t="array" ref="L285">IF($A285="","",IFERROR(INDEX('04_Property_Economics'!$AF$5:$AF$404,MATCH($A285,'04_Property_Economics'!$AY$5:$AY$404,0)),""))</f>
        <v/>
      </c>
      <c r="M285" s="24" t="str">
        <f t="array" ref="M285">IF($A285="","",IFERROR(INDEX('04_Property_Economics'!$U$5:$U$404,MATCH($A285,'04_Property_Economics'!$AY$5:$AY$404,0)),""))</f>
        <v/>
      </c>
      <c r="N285" s="24" t="str">
        <f t="array" ref="N285">IF($A285="","",IFERROR(INDEX('04_Property_Economics'!$W$5:$W$404,MATCH($A285,'04_Property_Economics'!$AY$5:$AY$404,0)),""))</f>
        <v/>
      </c>
      <c r="O285" s="24" t="str">
        <f t="shared" si="2"/>
        <v/>
      </c>
      <c r="P285" s="24" t="str">
        <f t="array" ref="P285">IF($A285="","",IFERROR(INDEX('04_Property_Economics'!$S$5:$S$404,MATCH($A285,'04_Property_Economics'!$AY$5:$AY$404,0)),""))</f>
        <v/>
      </c>
      <c r="Q285" s="24" t="str">
        <f t="array" ref="Q285">IF($A285="","",IFERROR(INDEX('04_Property_Economics'!$AQ$5:$AQ$404,MATCH($A285,'04_Property_Economics'!$AY$5:$AY$404,0)),""))</f>
        <v/>
      </c>
      <c r="R285" s="27" t="str">
        <f t="array" ref="R285">IF($A285="","",IFERROR(INDEX('04_Property_Economics'!$AR$5:$AR$404,MATCH($A285,'04_Property_Economics'!$AY$5:$AY$404,0)),""))</f>
        <v/>
      </c>
      <c r="S285" s="2" t="str">
        <f t="array" ref="S285">IF($A285="","",IFERROR(INDEX('04_Property_Economics'!$AS$5:$AS$404,MATCH($A285,'04_Property_Economics'!$AY$5:$AY$404,0)),""))</f>
        <v/>
      </c>
      <c r="T285" s="2" t="str">
        <f t="array" ref="T285">IF($A285="","",IFERROR(INDEX('04_Property_Economics'!$AZ$5:$AZ$404,MATCH($A285,'04_Property_Economics'!$AY$5:$AY$404,0)),""))</f>
        <v/>
      </c>
    </row>
    <row r="286" ht="15.75" customHeight="1">
      <c r="A286" s="2" t="str">
        <f t="shared" si="1"/>
        <v/>
      </c>
      <c r="B286" s="2" t="str">
        <f t="array" ref="B286">IF($A286="","",IFERROR(INDEX('04_Property_Economics'!$B$5:$B$404,MATCH($A286,'04_Property_Economics'!$AY$5:$AY$404,0)),""))</f>
        <v/>
      </c>
      <c r="C286" s="2" t="str">
        <f t="array" ref="C286">IF($A286="","",IFERROR(INDEX('04_Property_Economics'!$C$5:$C$404,MATCH($A286,'04_Property_Economics'!$AY$5:$AY$404,0)),""))</f>
        <v/>
      </c>
      <c r="D286" s="24" t="str">
        <f t="array" ref="D286">IF($A286="","",IFERROR(INDEX('04_Property_Economics'!$H$5:$H$404,MATCH($A286,'04_Property_Economics'!$AY$5:$AY$404,0)),""))</f>
        <v/>
      </c>
      <c r="E286" s="25" t="str">
        <f t="array" ref="E286">IF($A286="","",IFERROR(INDEX('04_Property_Economics'!$I$5:$I$404,MATCH($A286,'04_Property_Economics'!$AY$5:$AY$404,0)),""))</f>
        <v/>
      </c>
      <c r="F286" s="25" t="str">
        <f t="array" ref="F286">IF($A286="","",IFERROR(INDEX('04_Property_Economics'!$J$5:$J$404,MATCH($A286,'04_Property_Economics'!$AY$5:$AY$404,0)),""))</f>
        <v/>
      </c>
      <c r="G286" s="26" t="str">
        <f t="array" ref="G286">IF($A286="","",IFERROR(INDEX('04_Property_Economics'!$AC$5:$AC$404,MATCH($A286,'04_Property_Economics'!$AY$5:$AY$404,0)),""))</f>
        <v/>
      </c>
      <c r="H286" s="24" t="str">
        <f t="array" ref="H286">IF($A286="","",IFERROR(INDEX('04_Property_Economics'!$AD$5:$AD$404,MATCH($A286,'04_Property_Economics'!$AY$5:$AY$404,0)),""))</f>
        <v/>
      </c>
      <c r="I286" s="24" t="str">
        <f t="array" ref="I286">IF($A286="","",IFERROR(INDEX('04_Property_Economics'!$AH$5:$AH$404,MATCH($A286,'04_Property_Economics'!$AY$5:$AY$404,0)),""))</f>
        <v/>
      </c>
      <c r="J286" s="24" t="str">
        <f t="array" ref="J286">IF($A286="","",IFERROR(INDEX('04_Property_Economics'!$AI$5:$AI$404,MATCH($A286,'04_Property_Economics'!$AY$5:$AY$404,0)),""))</f>
        <v/>
      </c>
      <c r="K286" s="24" t="str">
        <f t="array" ref="K286">IF($A286="","",IFERROR(INDEX('04_Property_Economics'!$AJ$5:$AJ$404,MATCH($A286,'04_Property_Economics'!$AY$5:$AY$404,0)),""))</f>
        <v/>
      </c>
      <c r="L286" s="24" t="str">
        <f t="array" ref="L286">IF($A286="","",IFERROR(INDEX('04_Property_Economics'!$AF$5:$AF$404,MATCH($A286,'04_Property_Economics'!$AY$5:$AY$404,0)),""))</f>
        <v/>
      </c>
      <c r="M286" s="24" t="str">
        <f t="array" ref="M286">IF($A286="","",IFERROR(INDEX('04_Property_Economics'!$U$5:$U$404,MATCH($A286,'04_Property_Economics'!$AY$5:$AY$404,0)),""))</f>
        <v/>
      </c>
      <c r="N286" s="24" t="str">
        <f t="array" ref="N286">IF($A286="","",IFERROR(INDEX('04_Property_Economics'!$W$5:$W$404,MATCH($A286,'04_Property_Economics'!$AY$5:$AY$404,0)),""))</f>
        <v/>
      </c>
      <c r="O286" s="24" t="str">
        <f t="shared" si="2"/>
        <v/>
      </c>
      <c r="P286" s="24" t="str">
        <f t="array" ref="P286">IF($A286="","",IFERROR(INDEX('04_Property_Economics'!$S$5:$S$404,MATCH($A286,'04_Property_Economics'!$AY$5:$AY$404,0)),""))</f>
        <v/>
      </c>
      <c r="Q286" s="24" t="str">
        <f t="array" ref="Q286">IF($A286="","",IFERROR(INDEX('04_Property_Economics'!$AQ$5:$AQ$404,MATCH($A286,'04_Property_Economics'!$AY$5:$AY$404,0)),""))</f>
        <v/>
      </c>
      <c r="R286" s="27" t="str">
        <f t="array" ref="R286">IF($A286="","",IFERROR(INDEX('04_Property_Economics'!$AR$5:$AR$404,MATCH($A286,'04_Property_Economics'!$AY$5:$AY$404,0)),""))</f>
        <v/>
      </c>
      <c r="S286" s="2" t="str">
        <f t="array" ref="S286">IF($A286="","",IFERROR(INDEX('04_Property_Economics'!$AS$5:$AS$404,MATCH($A286,'04_Property_Economics'!$AY$5:$AY$404,0)),""))</f>
        <v/>
      </c>
      <c r="T286" s="2" t="str">
        <f t="array" ref="T286">IF($A286="","",IFERROR(INDEX('04_Property_Economics'!$AZ$5:$AZ$404,MATCH($A286,'04_Property_Economics'!$AY$5:$AY$404,0)),""))</f>
        <v/>
      </c>
    </row>
    <row r="287" ht="15.75" customHeight="1">
      <c r="A287" s="2" t="str">
        <f t="shared" si="1"/>
        <v/>
      </c>
      <c r="B287" s="2" t="str">
        <f t="array" ref="B287">IF($A287="","",IFERROR(INDEX('04_Property_Economics'!$B$5:$B$404,MATCH($A287,'04_Property_Economics'!$AY$5:$AY$404,0)),""))</f>
        <v/>
      </c>
      <c r="C287" s="2" t="str">
        <f t="array" ref="C287">IF($A287="","",IFERROR(INDEX('04_Property_Economics'!$C$5:$C$404,MATCH($A287,'04_Property_Economics'!$AY$5:$AY$404,0)),""))</f>
        <v/>
      </c>
      <c r="D287" s="24" t="str">
        <f t="array" ref="D287">IF($A287="","",IFERROR(INDEX('04_Property_Economics'!$H$5:$H$404,MATCH($A287,'04_Property_Economics'!$AY$5:$AY$404,0)),""))</f>
        <v/>
      </c>
      <c r="E287" s="25" t="str">
        <f t="array" ref="E287">IF($A287="","",IFERROR(INDEX('04_Property_Economics'!$I$5:$I$404,MATCH($A287,'04_Property_Economics'!$AY$5:$AY$404,0)),""))</f>
        <v/>
      </c>
      <c r="F287" s="25" t="str">
        <f t="array" ref="F287">IF($A287="","",IFERROR(INDEX('04_Property_Economics'!$J$5:$J$404,MATCH($A287,'04_Property_Economics'!$AY$5:$AY$404,0)),""))</f>
        <v/>
      </c>
      <c r="G287" s="26" t="str">
        <f t="array" ref="G287">IF($A287="","",IFERROR(INDEX('04_Property_Economics'!$AC$5:$AC$404,MATCH($A287,'04_Property_Economics'!$AY$5:$AY$404,0)),""))</f>
        <v/>
      </c>
      <c r="H287" s="24" t="str">
        <f t="array" ref="H287">IF($A287="","",IFERROR(INDEX('04_Property_Economics'!$AD$5:$AD$404,MATCH($A287,'04_Property_Economics'!$AY$5:$AY$404,0)),""))</f>
        <v/>
      </c>
      <c r="I287" s="24" t="str">
        <f t="array" ref="I287">IF($A287="","",IFERROR(INDEX('04_Property_Economics'!$AH$5:$AH$404,MATCH($A287,'04_Property_Economics'!$AY$5:$AY$404,0)),""))</f>
        <v/>
      </c>
      <c r="J287" s="24" t="str">
        <f t="array" ref="J287">IF($A287="","",IFERROR(INDEX('04_Property_Economics'!$AI$5:$AI$404,MATCH($A287,'04_Property_Economics'!$AY$5:$AY$404,0)),""))</f>
        <v/>
      </c>
      <c r="K287" s="24" t="str">
        <f t="array" ref="K287">IF($A287="","",IFERROR(INDEX('04_Property_Economics'!$AJ$5:$AJ$404,MATCH($A287,'04_Property_Economics'!$AY$5:$AY$404,0)),""))</f>
        <v/>
      </c>
      <c r="L287" s="24" t="str">
        <f t="array" ref="L287">IF($A287="","",IFERROR(INDEX('04_Property_Economics'!$AF$5:$AF$404,MATCH($A287,'04_Property_Economics'!$AY$5:$AY$404,0)),""))</f>
        <v/>
      </c>
      <c r="M287" s="24" t="str">
        <f t="array" ref="M287">IF($A287="","",IFERROR(INDEX('04_Property_Economics'!$U$5:$U$404,MATCH($A287,'04_Property_Economics'!$AY$5:$AY$404,0)),""))</f>
        <v/>
      </c>
      <c r="N287" s="24" t="str">
        <f t="array" ref="N287">IF($A287="","",IFERROR(INDEX('04_Property_Economics'!$W$5:$W$404,MATCH($A287,'04_Property_Economics'!$AY$5:$AY$404,0)),""))</f>
        <v/>
      </c>
      <c r="O287" s="24" t="str">
        <f t="shared" si="2"/>
        <v/>
      </c>
      <c r="P287" s="24" t="str">
        <f t="array" ref="P287">IF($A287="","",IFERROR(INDEX('04_Property_Economics'!$S$5:$S$404,MATCH($A287,'04_Property_Economics'!$AY$5:$AY$404,0)),""))</f>
        <v/>
      </c>
      <c r="Q287" s="24" t="str">
        <f t="array" ref="Q287">IF($A287="","",IFERROR(INDEX('04_Property_Economics'!$AQ$5:$AQ$404,MATCH($A287,'04_Property_Economics'!$AY$5:$AY$404,0)),""))</f>
        <v/>
      </c>
      <c r="R287" s="27" t="str">
        <f t="array" ref="R287">IF($A287="","",IFERROR(INDEX('04_Property_Economics'!$AR$5:$AR$404,MATCH($A287,'04_Property_Economics'!$AY$5:$AY$404,0)),""))</f>
        <v/>
      </c>
      <c r="S287" s="2" t="str">
        <f t="array" ref="S287">IF($A287="","",IFERROR(INDEX('04_Property_Economics'!$AS$5:$AS$404,MATCH($A287,'04_Property_Economics'!$AY$5:$AY$404,0)),""))</f>
        <v/>
      </c>
      <c r="T287" s="2" t="str">
        <f t="array" ref="T287">IF($A287="","",IFERROR(INDEX('04_Property_Economics'!$AZ$5:$AZ$404,MATCH($A287,'04_Property_Economics'!$AY$5:$AY$404,0)),""))</f>
        <v/>
      </c>
    </row>
    <row r="288" ht="15.75" customHeight="1">
      <c r="A288" s="2" t="str">
        <f t="shared" si="1"/>
        <v/>
      </c>
      <c r="B288" s="2" t="str">
        <f t="array" ref="B288">IF($A288="","",IFERROR(INDEX('04_Property_Economics'!$B$5:$B$404,MATCH($A288,'04_Property_Economics'!$AY$5:$AY$404,0)),""))</f>
        <v/>
      </c>
      <c r="C288" s="2" t="str">
        <f t="array" ref="C288">IF($A288="","",IFERROR(INDEX('04_Property_Economics'!$C$5:$C$404,MATCH($A288,'04_Property_Economics'!$AY$5:$AY$404,0)),""))</f>
        <v/>
      </c>
      <c r="D288" s="24" t="str">
        <f t="array" ref="D288">IF($A288="","",IFERROR(INDEX('04_Property_Economics'!$H$5:$H$404,MATCH($A288,'04_Property_Economics'!$AY$5:$AY$404,0)),""))</f>
        <v/>
      </c>
      <c r="E288" s="25" t="str">
        <f t="array" ref="E288">IF($A288="","",IFERROR(INDEX('04_Property_Economics'!$I$5:$I$404,MATCH($A288,'04_Property_Economics'!$AY$5:$AY$404,0)),""))</f>
        <v/>
      </c>
      <c r="F288" s="25" t="str">
        <f t="array" ref="F288">IF($A288="","",IFERROR(INDEX('04_Property_Economics'!$J$5:$J$404,MATCH($A288,'04_Property_Economics'!$AY$5:$AY$404,0)),""))</f>
        <v/>
      </c>
      <c r="G288" s="26" t="str">
        <f t="array" ref="G288">IF($A288="","",IFERROR(INDEX('04_Property_Economics'!$AC$5:$AC$404,MATCH($A288,'04_Property_Economics'!$AY$5:$AY$404,0)),""))</f>
        <v/>
      </c>
      <c r="H288" s="24" t="str">
        <f t="array" ref="H288">IF($A288="","",IFERROR(INDEX('04_Property_Economics'!$AD$5:$AD$404,MATCH($A288,'04_Property_Economics'!$AY$5:$AY$404,0)),""))</f>
        <v/>
      </c>
      <c r="I288" s="24" t="str">
        <f t="array" ref="I288">IF($A288="","",IFERROR(INDEX('04_Property_Economics'!$AH$5:$AH$404,MATCH($A288,'04_Property_Economics'!$AY$5:$AY$404,0)),""))</f>
        <v/>
      </c>
      <c r="J288" s="24" t="str">
        <f t="array" ref="J288">IF($A288="","",IFERROR(INDEX('04_Property_Economics'!$AI$5:$AI$404,MATCH($A288,'04_Property_Economics'!$AY$5:$AY$404,0)),""))</f>
        <v/>
      </c>
      <c r="K288" s="24" t="str">
        <f t="array" ref="K288">IF($A288="","",IFERROR(INDEX('04_Property_Economics'!$AJ$5:$AJ$404,MATCH($A288,'04_Property_Economics'!$AY$5:$AY$404,0)),""))</f>
        <v/>
      </c>
      <c r="L288" s="24" t="str">
        <f t="array" ref="L288">IF($A288="","",IFERROR(INDEX('04_Property_Economics'!$AF$5:$AF$404,MATCH($A288,'04_Property_Economics'!$AY$5:$AY$404,0)),""))</f>
        <v/>
      </c>
      <c r="M288" s="24" t="str">
        <f t="array" ref="M288">IF($A288="","",IFERROR(INDEX('04_Property_Economics'!$U$5:$U$404,MATCH($A288,'04_Property_Economics'!$AY$5:$AY$404,0)),""))</f>
        <v/>
      </c>
      <c r="N288" s="24" t="str">
        <f t="array" ref="N288">IF($A288="","",IFERROR(INDEX('04_Property_Economics'!$W$5:$W$404,MATCH($A288,'04_Property_Economics'!$AY$5:$AY$404,0)),""))</f>
        <v/>
      </c>
      <c r="O288" s="24" t="str">
        <f t="shared" si="2"/>
        <v/>
      </c>
      <c r="P288" s="24" t="str">
        <f t="array" ref="P288">IF($A288="","",IFERROR(INDEX('04_Property_Economics'!$S$5:$S$404,MATCH($A288,'04_Property_Economics'!$AY$5:$AY$404,0)),""))</f>
        <v/>
      </c>
      <c r="Q288" s="24" t="str">
        <f t="array" ref="Q288">IF($A288="","",IFERROR(INDEX('04_Property_Economics'!$AQ$5:$AQ$404,MATCH($A288,'04_Property_Economics'!$AY$5:$AY$404,0)),""))</f>
        <v/>
      </c>
      <c r="R288" s="27" t="str">
        <f t="array" ref="R288">IF($A288="","",IFERROR(INDEX('04_Property_Economics'!$AR$5:$AR$404,MATCH($A288,'04_Property_Economics'!$AY$5:$AY$404,0)),""))</f>
        <v/>
      </c>
      <c r="S288" s="2" t="str">
        <f t="array" ref="S288">IF($A288="","",IFERROR(INDEX('04_Property_Economics'!$AS$5:$AS$404,MATCH($A288,'04_Property_Economics'!$AY$5:$AY$404,0)),""))</f>
        <v/>
      </c>
      <c r="T288" s="2" t="str">
        <f t="array" ref="T288">IF($A288="","",IFERROR(INDEX('04_Property_Economics'!$AZ$5:$AZ$404,MATCH($A288,'04_Property_Economics'!$AY$5:$AY$404,0)),""))</f>
        <v/>
      </c>
    </row>
    <row r="289" ht="15.75" customHeight="1">
      <c r="A289" s="2" t="str">
        <f t="shared" si="1"/>
        <v/>
      </c>
      <c r="B289" s="2" t="str">
        <f t="array" ref="B289">IF($A289="","",IFERROR(INDEX('04_Property_Economics'!$B$5:$B$404,MATCH($A289,'04_Property_Economics'!$AY$5:$AY$404,0)),""))</f>
        <v/>
      </c>
      <c r="C289" s="2" t="str">
        <f t="array" ref="C289">IF($A289="","",IFERROR(INDEX('04_Property_Economics'!$C$5:$C$404,MATCH($A289,'04_Property_Economics'!$AY$5:$AY$404,0)),""))</f>
        <v/>
      </c>
      <c r="D289" s="24" t="str">
        <f t="array" ref="D289">IF($A289="","",IFERROR(INDEX('04_Property_Economics'!$H$5:$H$404,MATCH($A289,'04_Property_Economics'!$AY$5:$AY$404,0)),""))</f>
        <v/>
      </c>
      <c r="E289" s="25" t="str">
        <f t="array" ref="E289">IF($A289="","",IFERROR(INDEX('04_Property_Economics'!$I$5:$I$404,MATCH($A289,'04_Property_Economics'!$AY$5:$AY$404,0)),""))</f>
        <v/>
      </c>
      <c r="F289" s="25" t="str">
        <f t="array" ref="F289">IF($A289="","",IFERROR(INDEX('04_Property_Economics'!$J$5:$J$404,MATCH($A289,'04_Property_Economics'!$AY$5:$AY$404,0)),""))</f>
        <v/>
      </c>
      <c r="G289" s="26" t="str">
        <f t="array" ref="G289">IF($A289="","",IFERROR(INDEX('04_Property_Economics'!$AC$5:$AC$404,MATCH($A289,'04_Property_Economics'!$AY$5:$AY$404,0)),""))</f>
        <v/>
      </c>
      <c r="H289" s="24" t="str">
        <f t="array" ref="H289">IF($A289="","",IFERROR(INDEX('04_Property_Economics'!$AD$5:$AD$404,MATCH($A289,'04_Property_Economics'!$AY$5:$AY$404,0)),""))</f>
        <v/>
      </c>
      <c r="I289" s="24" t="str">
        <f t="array" ref="I289">IF($A289="","",IFERROR(INDEX('04_Property_Economics'!$AH$5:$AH$404,MATCH($A289,'04_Property_Economics'!$AY$5:$AY$404,0)),""))</f>
        <v/>
      </c>
      <c r="J289" s="24" t="str">
        <f t="array" ref="J289">IF($A289="","",IFERROR(INDEX('04_Property_Economics'!$AI$5:$AI$404,MATCH($A289,'04_Property_Economics'!$AY$5:$AY$404,0)),""))</f>
        <v/>
      </c>
      <c r="K289" s="24" t="str">
        <f t="array" ref="K289">IF($A289="","",IFERROR(INDEX('04_Property_Economics'!$AJ$5:$AJ$404,MATCH($A289,'04_Property_Economics'!$AY$5:$AY$404,0)),""))</f>
        <v/>
      </c>
      <c r="L289" s="24" t="str">
        <f t="array" ref="L289">IF($A289="","",IFERROR(INDEX('04_Property_Economics'!$AF$5:$AF$404,MATCH($A289,'04_Property_Economics'!$AY$5:$AY$404,0)),""))</f>
        <v/>
      </c>
      <c r="M289" s="24" t="str">
        <f t="array" ref="M289">IF($A289="","",IFERROR(INDEX('04_Property_Economics'!$U$5:$U$404,MATCH($A289,'04_Property_Economics'!$AY$5:$AY$404,0)),""))</f>
        <v/>
      </c>
      <c r="N289" s="24" t="str">
        <f t="array" ref="N289">IF($A289="","",IFERROR(INDEX('04_Property_Economics'!$W$5:$W$404,MATCH($A289,'04_Property_Economics'!$AY$5:$AY$404,0)),""))</f>
        <v/>
      </c>
      <c r="O289" s="24" t="str">
        <f t="shared" si="2"/>
        <v/>
      </c>
      <c r="P289" s="24" t="str">
        <f t="array" ref="P289">IF($A289="","",IFERROR(INDEX('04_Property_Economics'!$S$5:$S$404,MATCH($A289,'04_Property_Economics'!$AY$5:$AY$404,0)),""))</f>
        <v/>
      </c>
      <c r="Q289" s="24" t="str">
        <f t="array" ref="Q289">IF($A289="","",IFERROR(INDEX('04_Property_Economics'!$AQ$5:$AQ$404,MATCH($A289,'04_Property_Economics'!$AY$5:$AY$404,0)),""))</f>
        <v/>
      </c>
      <c r="R289" s="27" t="str">
        <f t="array" ref="R289">IF($A289="","",IFERROR(INDEX('04_Property_Economics'!$AR$5:$AR$404,MATCH($A289,'04_Property_Economics'!$AY$5:$AY$404,0)),""))</f>
        <v/>
      </c>
      <c r="S289" s="2" t="str">
        <f t="array" ref="S289">IF($A289="","",IFERROR(INDEX('04_Property_Economics'!$AS$5:$AS$404,MATCH($A289,'04_Property_Economics'!$AY$5:$AY$404,0)),""))</f>
        <v/>
      </c>
      <c r="T289" s="2" t="str">
        <f t="array" ref="T289">IF($A289="","",IFERROR(INDEX('04_Property_Economics'!$AZ$5:$AZ$404,MATCH($A289,'04_Property_Economics'!$AY$5:$AY$404,0)),""))</f>
        <v/>
      </c>
    </row>
    <row r="290" ht="15.75" customHeight="1">
      <c r="A290" s="2" t="str">
        <f t="shared" si="1"/>
        <v/>
      </c>
      <c r="B290" s="2" t="str">
        <f t="array" ref="B290">IF($A290="","",IFERROR(INDEX('04_Property_Economics'!$B$5:$B$404,MATCH($A290,'04_Property_Economics'!$AY$5:$AY$404,0)),""))</f>
        <v/>
      </c>
      <c r="C290" s="2" t="str">
        <f t="array" ref="C290">IF($A290="","",IFERROR(INDEX('04_Property_Economics'!$C$5:$C$404,MATCH($A290,'04_Property_Economics'!$AY$5:$AY$404,0)),""))</f>
        <v/>
      </c>
      <c r="D290" s="24" t="str">
        <f t="array" ref="D290">IF($A290="","",IFERROR(INDEX('04_Property_Economics'!$H$5:$H$404,MATCH($A290,'04_Property_Economics'!$AY$5:$AY$404,0)),""))</f>
        <v/>
      </c>
      <c r="E290" s="25" t="str">
        <f t="array" ref="E290">IF($A290="","",IFERROR(INDEX('04_Property_Economics'!$I$5:$I$404,MATCH($A290,'04_Property_Economics'!$AY$5:$AY$404,0)),""))</f>
        <v/>
      </c>
      <c r="F290" s="25" t="str">
        <f t="array" ref="F290">IF($A290="","",IFERROR(INDEX('04_Property_Economics'!$J$5:$J$404,MATCH($A290,'04_Property_Economics'!$AY$5:$AY$404,0)),""))</f>
        <v/>
      </c>
      <c r="G290" s="26" t="str">
        <f t="array" ref="G290">IF($A290="","",IFERROR(INDEX('04_Property_Economics'!$AC$5:$AC$404,MATCH($A290,'04_Property_Economics'!$AY$5:$AY$404,0)),""))</f>
        <v/>
      </c>
      <c r="H290" s="24" t="str">
        <f t="array" ref="H290">IF($A290="","",IFERROR(INDEX('04_Property_Economics'!$AD$5:$AD$404,MATCH($A290,'04_Property_Economics'!$AY$5:$AY$404,0)),""))</f>
        <v/>
      </c>
      <c r="I290" s="24" t="str">
        <f t="array" ref="I290">IF($A290="","",IFERROR(INDEX('04_Property_Economics'!$AH$5:$AH$404,MATCH($A290,'04_Property_Economics'!$AY$5:$AY$404,0)),""))</f>
        <v/>
      </c>
      <c r="J290" s="24" t="str">
        <f t="array" ref="J290">IF($A290="","",IFERROR(INDEX('04_Property_Economics'!$AI$5:$AI$404,MATCH($A290,'04_Property_Economics'!$AY$5:$AY$404,0)),""))</f>
        <v/>
      </c>
      <c r="K290" s="24" t="str">
        <f t="array" ref="K290">IF($A290="","",IFERROR(INDEX('04_Property_Economics'!$AJ$5:$AJ$404,MATCH($A290,'04_Property_Economics'!$AY$5:$AY$404,0)),""))</f>
        <v/>
      </c>
      <c r="L290" s="24" t="str">
        <f t="array" ref="L290">IF($A290="","",IFERROR(INDEX('04_Property_Economics'!$AF$5:$AF$404,MATCH($A290,'04_Property_Economics'!$AY$5:$AY$404,0)),""))</f>
        <v/>
      </c>
      <c r="M290" s="24" t="str">
        <f t="array" ref="M290">IF($A290="","",IFERROR(INDEX('04_Property_Economics'!$U$5:$U$404,MATCH($A290,'04_Property_Economics'!$AY$5:$AY$404,0)),""))</f>
        <v/>
      </c>
      <c r="N290" s="24" t="str">
        <f t="array" ref="N290">IF($A290="","",IFERROR(INDEX('04_Property_Economics'!$W$5:$W$404,MATCH($A290,'04_Property_Economics'!$AY$5:$AY$404,0)),""))</f>
        <v/>
      </c>
      <c r="O290" s="24" t="str">
        <f t="shared" si="2"/>
        <v/>
      </c>
      <c r="P290" s="24" t="str">
        <f t="array" ref="P290">IF($A290="","",IFERROR(INDEX('04_Property_Economics'!$S$5:$S$404,MATCH($A290,'04_Property_Economics'!$AY$5:$AY$404,0)),""))</f>
        <v/>
      </c>
      <c r="Q290" s="24" t="str">
        <f t="array" ref="Q290">IF($A290="","",IFERROR(INDEX('04_Property_Economics'!$AQ$5:$AQ$404,MATCH($A290,'04_Property_Economics'!$AY$5:$AY$404,0)),""))</f>
        <v/>
      </c>
      <c r="R290" s="27" t="str">
        <f t="array" ref="R290">IF($A290="","",IFERROR(INDEX('04_Property_Economics'!$AR$5:$AR$404,MATCH($A290,'04_Property_Economics'!$AY$5:$AY$404,0)),""))</f>
        <v/>
      </c>
      <c r="S290" s="2" t="str">
        <f t="array" ref="S290">IF($A290="","",IFERROR(INDEX('04_Property_Economics'!$AS$5:$AS$404,MATCH($A290,'04_Property_Economics'!$AY$5:$AY$404,0)),""))</f>
        <v/>
      </c>
      <c r="T290" s="2" t="str">
        <f t="array" ref="T290">IF($A290="","",IFERROR(INDEX('04_Property_Economics'!$AZ$5:$AZ$404,MATCH($A290,'04_Property_Economics'!$AY$5:$AY$404,0)),""))</f>
        <v/>
      </c>
    </row>
    <row r="291" ht="15.75" customHeight="1">
      <c r="A291" s="2" t="str">
        <f t="shared" si="1"/>
        <v/>
      </c>
      <c r="B291" s="2" t="str">
        <f t="array" ref="B291">IF($A291="","",IFERROR(INDEX('04_Property_Economics'!$B$5:$B$404,MATCH($A291,'04_Property_Economics'!$AY$5:$AY$404,0)),""))</f>
        <v/>
      </c>
      <c r="C291" s="2" t="str">
        <f t="array" ref="C291">IF($A291="","",IFERROR(INDEX('04_Property_Economics'!$C$5:$C$404,MATCH($A291,'04_Property_Economics'!$AY$5:$AY$404,0)),""))</f>
        <v/>
      </c>
      <c r="D291" s="24" t="str">
        <f t="array" ref="D291">IF($A291="","",IFERROR(INDEX('04_Property_Economics'!$H$5:$H$404,MATCH($A291,'04_Property_Economics'!$AY$5:$AY$404,0)),""))</f>
        <v/>
      </c>
      <c r="E291" s="25" t="str">
        <f t="array" ref="E291">IF($A291="","",IFERROR(INDEX('04_Property_Economics'!$I$5:$I$404,MATCH($A291,'04_Property_Economics'!$AY$5:$AY$404,0)),""))</f>
        <v/>
      </c>
      <c r="F291" s="25" t="str">
        <f t="array" ref="F291">IF($A291="","",IFERROR(INDEX('04_Property_Economics'!$J$5:$J$404,MATCH($A291,'04_Property_Economics'!$AY$5:$AY$404,0)),""))</f>
        <v/>
      </c>
      <c r="G291" s="26" t="str">
        <f t="array" ref="G291">IF($A291="","",IFERROR(INDEX('04_Property_Economics'!$AC$5:$AC$404,MATCH($A291,'04_Property_Economics'!$AY$5:$AY$404,0)),""))</f>
        <v/>
      </c>
      <c r="H291" s="24" t="str">
        <f t="array" ref="H291">IF($A291="","",IFERROR(INDEX('04_Property_Economics'!$AD$5:$AD$404,MATCH($A291,'04_Property_Economics'!$AY$5:$AY$404,0)),""))</f>
        <v/>
      </c>
      <c r="I291" s="24" t="str">
        <f t="array" ref="I291">IF($A291="","",IFERROR(INDEX('04_Property_Economics'!$AH$5:$AH$404,MATCH($A291,'04_Property_Economics'!$AY$5:$AY$404,0)),""))</f>
        <v/>
      </c>
      <c r="J291" s="24" t="str">
        <f t="array" ref="J291">IF($A291="","",IFERROR(INDEX('04_Property_Economics'!$AI$5:$AI$404,MATCH($A291,'04_Property_Economics'!$AY$5:$AY$404,0)),""))</f>
        <v/>
      </c>
      <c r="K291" s="24" t="str">
        <f t="array" ref="K291">IF($A291="","",IFERROR(INDEX('04_Property_Economics'!$AJ$5:$AJ$404,MATCH($A291,'04_Property_Economics'!$AY$5:$AY$404,0)),""))</f>
        <v/>
      </c>
      <c r="L291" s="24" t="str">
        <f t="array" ref="L291">IF($A291="","",IFERROR(INDEX('04_Property_Economics'!$AF$5:$AF$404,MATCH($A291,'04_Property_Economics'!$AY$5:$AY$404,0)),""))</f>
        <v/>
      </c>
      <c r="M291" s="24" t="str">
        <f t="array" ref="M291">IF($A291="","",IFERROR(INDEX('04_Property_Economics'!$U$5:$U$404,MATCH($A291,'04_Property_Economics'!$AY$5:$AY$404,0)),""))</f>
        <v/>
      </c>
      <c r="N291" s="24" t="str">
        <f t="array" ref="N291">IF($A291="","",IFERROR(INDEX('04_Property_Economics'!$W$5:$W$404,MATCH($A291,'04_Property_Economics'!$AY$5:$AY$404,0)),""))</f>
        <v/>
      </c>
      <c r="O291" s="24" t="str">
        <f t="shared" si="2"/>
        <v/>
      </c>
      <c r="P291" s="24" t="str">
        <f t="array" ref="P291">IF($A291="","",IFERROR(INDEX('04_Property_Economics'!$S$5:$S$404,MATCH($A291,'04_Property_Economics'!$AY$5:$AY$404,0)),""))</f>
        <v/>
      </c>
      <c r="Q291" s="24" t="str">
        <f t="array" ref="Q291">IF($A291="","",IFERROR(INDEX('04_Property_Economics'!$AQ$5:$AQ$404,MATCH($A291,'04_Property_Economics'!$AY$5:$AY$404,0)),""))</f>
        <v/>
      </c>
      <c r="R291" s="27" t="str">
        <f t="array" ref="R291">IF($A291="","",IFERROR(INDEX('04_Property_Economics'!$AR$5:$AR$404,MATCH($A291,'04_Property_Economics'!$AY$5:$AY$404,0)),""))</f>
        <v/>
      </c>
      <c r="S291" s="2" t="str">
        <f t="array" ref="S291">IF($A291="","",IFERROR(INDEX('04_Property_Economics'!$AS$5:$AS$404,MATCH($A291,'04_Property_Economics'!$AY$5:$AY$404,0)),""))</f>
        <v/>
      </c>
      <c r="T291" s="2" t="str">
        <f t="array" ref="T291">IF($A291="","",IFERROR(INDEX('04_Property_Economics'!$AZ$5:$AZ$404,MATCH($A291,'04_Property_Economics'!$AY$5:$AY$404,0)),""))</f>
        <v/>
      </c>
    </row>
    <row r="292" ht="15.75" customHeight="1">
      <c r="A292" s="2" t="str">
        <f t="shared" si="1"/>
        <v/>
      </c>
      <c r="B292" s="2" t="str">
        <f t="array" ref="B292">IF($A292="","",IFERROR(INDEX('04_Property_Economics'!$B$5:$B$404,MATCH($A292,'04_Property_Economics'!$AY$5:$AY$404,0)),""))</f>
        <v/>
      </c>
      <c r="C292" s="2" t="str">
        <f t="array" ref="C292">IF($A292="","",IFERROR(INDEX('04_Property_Economics'!$C$5:$C$404,MATCH($A292,'04_Property_Economics'!$AY$5:$AY$404,0)),""))</f>
        <v/>
      </c>
      <c r="D292" s="24" t="str">
        <f t="array" ref="D292">IF($A292="","",IFERROR(INDEX('04_Property_Economics'!$H$5:$H$404,MATCH($A292,'04_Property_Economics'!$AY$5:$AY$404,0)),""))</f>
        <v/>
      </c>
      <c r="E292" s="25" t="str">
        <f t="array" ref="E292">IF($A292="","",IFERROR(INDEX('04_Property_Economics'!$I$5:$I$404,MATCH($A292,'04_Property_Economics'!$AY$5:$AY$404,0)),""))</f>
        <v/>
      </c>
      <c r="F292" s="25" t="str">
        <f t="array" ref="F292">IF($A292="","",IFERROR(INDEX('04_Property_Economics'!$J$5:$J$404,MATCH($A292,'04_Property_Economics'!$AY$5:$AY$404,0)),""))</f>
        <v/>
      </c>
      <c r="G292" s="26" t="str">
        <f t="array" ref="G292">IF($A292="","",IFERROR(INDEX('04_Property_Economics'!$AC$5:$AC$404,MATCH($A292,'04_Property_Economics'!$AY$5:$AY$404,0)),""))</f>
        <v/>
      </c>
      <c r="H292" s="24" t="str">
        <f t="array" ref="H292">IF($A292="","",IFERROR(INDEX('04_Property_Economics'!$AD$5:$AD$404,MATCH($A292,'04_Property_Economics'!$AY$5:$AY$404,0)),""))</f>
        <v/>
      </c>
      <c r="I292" s="24" t="str">
        <f t="array" ref="I292">IF($A292="","",IFERROR(INDEX('04_Property_Economics'!$AH$5:$AH$404,MATCH($A292,'04_Property_Economics'!$AY$5:$AY$404,0)),""))</f>
        <v/>
      </c>
      <c r="J292" s="24" t="str">
        <f t="array" ref="J292">IF($A292="","",IFERROR(INDEX('04_Property_Economics'!$AI$5:$AI$404,MATCH($A292,'04_Property_Economics'!$AY$5:$AY$404,0)),""))</f>
        <v/>
      </c>
      <c r="K292" s="24" t="str">
        <f t="array" ref="K292">IF($A292="","",IFERROR(INDEX('04_Property_Economics'!$AJ$5:$AJ$404,MATCH($A292,'04_Property_Economics'!$AY$5:$AY$404,0)),""))</f>
        <v/>
      </c>
      <c r="L292" s="24" t="str">
        <f t="array" ref="L292">IF($A292="","",IFERROR(INDEX('04_Property_Economics'!$AF$5:$AF$404,MATCH($A292,'04_Property_Economics'!$AY$5:$AY$404,0)),""))</f>
        <v/>
      </c>
      <c r="M292" s="24" t="str">
        <f t="array" ref="M292">IF($A292="","",IFERROR(INDEX('04_Property_Economics'!$U$5:$U$404,MATCH($A292,'04_Property_Economics'!$AY$5:$AY$404,0)),""))</f>
        <v/>
      </c>
      <c r="N292" s="24" t="str">
        <f t="array" ref="N292">IF($A292="","",IFERROR(INDEX('04_Property_Economics'!$W$5:$W$404,MATCH($A292,'04_Property_Economics'!$AY$5:$AY$404,0)),""))</f>
        <v/>
      </c>
      <c r="O292" s="24" t="str">
        <f t="shared" si="2"/>
        <v/>
      </c>
      <c r="P292" s="24" t="str">
        <f t="array" ref="P292">IF($A292="","",IFERROR(INDEX('04_Property_Economics'!$S$5:$S$404,MATCH($A292,'04_Property_Economics'!$AY$5:$AY$404,0)),""))</f>
        <v/>
      </c>
      <c r="Q292" s="24" t="str">
        <f t="array" ref="Q292">IF($A292="","",IFERROR(INDEX('04_Property_Economics'!$AQ$5:$AQ$404,MATCH($A292,'04_Property_Economics'!$AY$5:$AY$404,0)),""))</f>
        <v/>
      </c>
      <c r="R292" s="27" t="str">
        <f t="array" ref="R292">IF($A292="","",IFERROR(INDEX('04_Property_Economics'!$AR$5:$AR$404,MATCH($A292,'04_Property_Economics'!$AY$5:$AY$404,0)),""))</f>
        <v/>
      </c>
      <c r="S292" s="2" t="str">
        <f t="array" ref="S292">IF($A292="","",IFERROR(INDEX('04_Property_Economics'!$AS$5:$AS$404,MATCH($A292,'04_Property_Economics'!$AY$5:$AY$404,0)),""))</f>
        <v/>
      </c>
      <c r="T292" s="2" t="str">
        <f t="array" ref="T292">IF($A292="","",IFERROR(INDEX('04_Property_Economics'!$AZ$5:$AZ$404,MATCH($A292,'04_Property_Economics'!$AY$5:$AY$404,0)),""))</f>
        <v/>
      </c>
    </row>
    <row r="293" ht="15.75" customHeight="1">
      <c r="A293" s="2" t="str">
        <f t="shared" si="1"/>
        <v/>
      </c>
      <c r="B293" s="2" t="str">
        <f t="array" ref="B293">IF($A293="","",IFERROR(INDEX('04_Property_Economics'!$B$5:$B$404,MATCH($A293,'04_Property_Economics'!$AY$5:$AY$404,0)),""))</f>
        <v/>
      </c>
      <c r="C293" s="2" t="str">
        <f t="array" ref="C293">IF($A293="","",IFERROR(INDEX('04_Property_Economics'!$C$5:$C$404,MATCH($A293,'04_Property_Economics'!$AY$5:$AY$404,0)),""))</f>
        <v/>
      </c>
      <c r="D293" s="24" t="str">
        <f t="array" ref="D293">IF($A293="","",IFERROR(INDEX('04_Property_Economics'!$H$5:$H$404,MATCH($A293,'04_Property_Economics'!$AY$5:$AY$404,0)),""))</f>
        <v/>
      </c>
      <c r="E293" s="25" t="str">
        <f t="array" ref="E293">IF($A293="","",IFERROR(INDEX('04_Property_Economics'!$I$5:$I$404,MATCH($A293,'04_Property_Economics'!$AY$5:$AY$404,0)),""))</f>
        <v/>
      </c>
      <c r="F293" s="25" t="str">
        <f t="array" ref="F293">IF($A293="","",IFERROR(INDEX('04_Property_Economics'!$J$5:$J$404,MATCH($A293,'04_Property_Economics'!$AY$5:$AY$404,0)),""))</f>
        <v/>
      </c>
      <c r="G293" s="26" t="str">
        <f t="array" ref="G293">IF($A293="","",IFERROR(INDEX('04_Property_Economics'!$AC$5:$AC$404,MATCH($A293,'04_Property_Economics'!$AY$5:$AY$404,0)),""))</f>
        <v/>
      </c>
      <c r="H293" s="24" t="str">
        <f t="array" ref="H293">IF($A293="","",IFERROR(INDEX('04_Property_Economics'!$AD$5:$AD$404,MATCH($A293,'04_Property_Economics'!$AY$5:$AY$404,0)),""))</f>
        <v/>
      </c>
      <c r="I293" s="24" t="str">
        <f t="array" ref="I293">IF($A293="","",IFERROR(INDEX('04_Property_Economics'!$AH$5:$AH$404,MATCH($A293,'04_Property_Economics'!$AY$5:$AY$404,0)),""))</f>
        <v/>
      </c>
      <c r="J293" s="24" t="str">
        <f t="array" ref="J293">IF($A293="","",IFERROR(INDEX('04_Property_Economics'!$AI$5:$AI$404,MATCH($A293,'04_Property_Economics'!$AY$5:$AY$404,0)),""))</f>
        <v/>
      </c>
      <c r="K293" s="24" t="str">
        <f t="array" ref="K293">IF($A293="","",IFERROR(INDEX('04_Property_Economics'!$AJ$5:$AJ$404,MATCH($A293,'04_Property_Economics'!$AY$5:$AY$404,0)),""))</f>
        <v/>
      </c>
      <c r="L293" s="24" t="str">
        <f t="array" ref="L293">IF($A293="","",IFERROR(INDEX('04_Property_Economics'!$AF$5:$AF$404,MATCH($A293,'04_Property_Economics'!$AY$5:$AY$404,0)),""))</f>
        <v/>
      </c>
      <c r="M293" s="24" t="str">
        <f t="array" ref="M293">IF($A293="","",IFERROR(INDEX('04_Property_Economics'!$U$5:$U$404,MATCH($A293,'04_Property_Economics'!$AY$5:$AY$404,0)),""))</f>
        <v/>
      </c>
      <c r="N293" s="24" t="str">
        <f t="array" ref="N293">IF($A293="","",IFERROR(INDEX('04_Property_Economics'!$W$5:$W$404,MATCH($A293,'04_Property_Economics'!$AY$5:$AY$404,0)),""))</f>
        <v/>
      </c>
      <c r="O293" s="24" t="str">
        <f t="shared" si="2"/>
        <v/>
      </c>
      <c r="P293" s="24" t="str">
        <f t="array" ref="P293">IF($A293="","",IFERROR(INDEX('04_Property_Economics'!$S$5:$S$404,MATCH($A293,'04_Property_Economics'!$AY$5:$AY$404,0)),""))</f>
        <v/>
      </c>
      <c r="Q293" s="24" t="str">
        <f t="array" ref="Q293">IF($A293="","",IFERROR(INDEX('04_Property_Economics'!$AQ$5:$AQ$404,MATCH($A293,'04_Property_Economics'!$AY$5:$AY$404,0)),""))</f>
        <v/>
      </c>
      <c r="R293" s="27" t="str">
        <f t="array" ref="R293">IF($A293="","",IFERROR(INDEX('04_Property_Economics'!$AR$5:$AR$404,MATCH($A293,'04_Property_Economics'!$AY$5:$AY$404,0)),""))</f>
        <v/>
      </c>
      <c r="S293" s="2" t="str">
        <f t="array" ref="S293">IF($A293="","",IFERROR(INDEX('04_Property_Economics'!$AS$5:$AS$404,MATCH($A293,'04_Property_Economics'!$AY$5:$AY$404,0)),""))</f>
        <v/>
      </c>
      <c r="T293" s="2" t="str">
        <f t="array" ref="T293">IF($A293="","",IFERROR(INDEX('04_Property_Economics'!$AZ$5:$AZ$404,MATCH($A293,'04_Property_Economics'!$AY$5:$AY$404,0)),""))</f>
        <v/>
      </c>
    </row>
    <row r="294" ht="15.75" customHeight="1">
      <c r="A294" s="2" t="str">
        <f t="shared" si="1"/>
        <v/>
      </c>
      <c r="B294" s="2" t="str">
        <f t="array" ref="B294">IF($A294="","",IFERROR(INDEX('04_Property_Economics'!$B$5:$B$404,MATCH($A294,'04_Property_Economics'!$AY$5:$AY$404,0)),""))</f>
        <v/>
      </c>
      <c r="C294" s="2" t="str">
        <f t="array" ref="C294">IF($A294="","",IFERROR(INDEX('04_Property_Economics'!$C$5:$C$404,MATCH($A294,'04_Property_Economics'!$AY$5:$AY$404,0)),""))</f>
        <v/>
      </c>
      <c r="D294" s="24" t="str">
        <f t="array" ref="D294">IF($A294="","",IFERROR(INDEX('04_Property_Economics'!$H$5:$H$404,MATCH($A294,'04_Property_Economics'!$AY$5:$AY$404,0)),""))</f>
        <v/>
      </c>
      <c r="E294" s="25" t="str">
        <f t="array" ref="E294">IF($A294="","",IFERROR(INDEX('04_Property_Economics'!$I$5:$I$404,MATCH($A294,'04_Property_Economics'!$AY$5:$AY$404,0)),""))</f>
        <v/>
      </c>
      <c r="F294" s="25" t="str">
        <f t="array" ref="F294">IF($A294="","",IFERROR(INDEX('04_Property_Economics'!$J$5:$J$404,MATCH($A294,'04_Property_Economics'!$AY$5:$AY$404,0)),""))</f>
        <v/>
      </c>
      <c r="G294" s="26" t="str">
        <f t="array" ref="G294">IF($A294="","",IFERROR(INDEX('04_Property_Economics'!$AC$5:$AC$404,MATCH($A294,'04_Property_Economics'!$AY$5:$AY$404,0)),""))</f>
        <v/>
      </c>
      <c r="H294" s="24" t="str">
        <f t="array" ref="H294">IF($A294="","",IFERROR(INDEX('04_Property_Economics'!$AD$5:$AD$404,MATCH($A294,'04_Property_Economics'!$AY$5:$AY$404,0)),""))</f>
        <v/>
      </c>
      <c r="I294" s="24" t="str">
        <f t="array" ref="I294">IF($A294="","",IFERROR(INDEX('04_Property_Economics'!$AH$5:$AH$404,MATCH($A294,'04_Property_Economics'!$AY$5:$AY$404,0)),""))</f>
        <v/>
      </c>
      <c r="J294" s="24" t="str">
        <f t="array" ref="J294">IF($A294="","",IFERROR(INDEX('04_Property_Economics'!$AI$5:$AI$404,MATCH($A294,'04_Property_Economics'!$AY$5:$AY$404,0)),""))</f>
        <v/>
      </c>
      <c r="K294" s="24" t="str">
        <f t="array" ref="K294">IF($A294="","",IFERROR(INDEX('04_Property_Economics'!$AJ$5:$AJ$404,MATCH($A294,'04_Property_Economics'!$AY$5:$AY$404,0)),""))</f>
        <v/>
      </c>
      <c r="L294" s="24" t="str">
        <f t="array" ref="L294">IF($A294="","",IFERROR(INDEX('04_Property_Economics'!$AF$5:$AF$404,MATCH($A294,'04_Property_Economics'!$AY$5:$AY$404,0)),""))</f>
        <v/>
      </c>
      <c r="M294" s="24" t="str">
        <f t="array" ref="M294">IF($A294="","",IFERROR(INDEX('04_Property_Economics'!$U$5:$U$404,MATCH($A294,'04_Property_Economics'!$AY$5:$AY$404,0)),""))</f>
        <v/>
      </c>
      <c r="N294" s="24" t="str">
        <f t="array" ref="N294">IF($A294="","",IFERROR(INDEX('04_Property_Economics'!$W$5:$W$404,MATCH($A294,'04_Property_Economics'!$AY$5:$AY$404,0)),""))</f>
        <v/>
      </c>
      <c r="O294" s="24" t="str">
        <f t="shared" si="2"/>
        <v/>
      </c>
      <c r="P294" s="24" t="str">
        <f t="array" ref="P294">IF($A294="","",IFERROR(INDEX('04_Property_Economics'!$S$5:$S$404,MATCH($A294,'04_Property_Economics'!$AY$5:$AY$404,0)),""))</f>
        <v/>
      </c>
      <c r="Q294" s="24" t="str">
        <f t="array" ref="Q294">IF($A294="","",IFERROR(INDEX('04_Property_Economics'!$AQ$5:$AQ$404,MATCH($A294,'04_Property_Economics'!$AY$5:$AY$404,0)),""))</f>
        <v/>
      </c>
      <c r="R294" s="27" t="str">
        <f t="array" ref="R294">IF($A294="","",IFERROR(INDEX('04_Property_Economics'!$AR$5:$AR$404,MATCH($A294,'04_Property_Economics'!$AY$5:$AY$404,0)),""))</f>
        <v/>
      </c>
      <c r="S294" s="2" t="str">
        <f t="array" ref="S294">IF($A294="","",IFERROR(INDEX('04_Property_Economics'!$AS$5:$AS$404,MATCH($A294,'04_Property_Economics'!$AY$5:$AY$404,0)),""))</f>
        <v/>
      </c>
      <c r="T294" s="2" t="str">
        <f t="array" ref="T294">IF($A294="","",IFERROR(INDEX('04_Property_Economics'!$AZ$5:$AZ$404,MATCH($A294,'04_Property_Economics'!$AY$5:$AY$404,0)),""))</f>
        <v/>
      </c>
    </row>
    <row r="295" ht="15.75" customHeight="1">
      <c r="A295" s="2" t="str">
        <f t="shared" si="1"/>
        <v/>
      </c>
      <c r="B295" s="2" t="str">
        <f t="array" ref="B295">IF($A295="","",IFERROR(INDEX('04_Property_Economics'!$B$5:$B$404,MATCH($A295,'04_Property_Economics'!$AY$5:$AY$404,0)),""))</f>
        <v/>
      </c>
      <c r="C295" s="2" t="str">
        <f t="array" ref="C295">IF($A295="","",IFERROR(INDEX('04_Property_Economics'!$C$5:$C$404,MATCH($A295,'04_Property_Economics'!$AY$5:$AY$404,0)),""))</f>
        <v/>
      </c>
      <c r="D295" s="24" t="str">
        <f t="array" ref="D295">IF($A295="","",IFERROR(INDEX('04_Property_Economics'!$H$5:$H$404,MATCH($A295,'04_Property_Economics'!$AY$5:$AY$404,0)),""))</f>
        <v/>
      </c>
      <c r="E295" s="25" t="str">
        <f t="array" ref="E295">IF($A295="","",IFERROR(INDEX('04_Property_Economics'!$I$5:$I$404,MATCH($A295,'04_Property_Economics'!$AY$5:$AY$404,0)),""))</f>
        <v/>
      </c>
      <c r="F295" s="25" t="str">
        <f t="array" ref="F295">IF($A295="","",IFERROR(INDEX('04_Property_Economics'!$J$5:$J$404,MATCH($A295,'04_Property_Economics'!$AY$5:$AY$404,0)),""))</f>
        <v/>
      </c>
      <c r="G295" s="26" t="str">
        <f t="array" ref="G295">IF($A295="","",IFERROR(INDEX('04_Property_Economics'!$AC$5:$AC$404,MATCH($A295,'04_Property_Economics'!$AY$5:$AY$404,0)),""))</f>
        <v/>
      </c>
      <c r="H295" s="24" t="str">
        <f t="array" ref="H295">IF($A295="","",IFERROR(INDEX('04_Property_Economics'!$AD$5:$AD$404,MATCH($A295,'04_Property_Economics'!$AY$5:$AY$404,0)),""))</f>
        <v/>
      </c>
      <c r="I295" s="24" t="str">
        <f t="array" ref="I295">IF($A295="","",IFERROR(INDEX('04_Property_Economics'!$AH$5:$AH$404,MATCH($A295,'04_Property_Economics'!$AY$5:$AY$404,0)),""))</f>
        <v/>
      </c>
      <c r="J295" s="24" t="str">
        <f t="array" ref="J295">IF($A295="","",IFERROR(INDEX('04_Property_Economics'!$AI$5:$AI$404,MATCH($A295,'04_Property_Economics'!$AY$5:$AY$404,0)),""))</f>
        <v/>
      </c>
      <c r="K295" s="24" t="str">
        <f t="array" ref="K295">IF($A295="","",IFERROR(INDEX('04_Property_Economics'!$AJ$5:$AJ$404,MATCH($A295,'04_Property_Economics'!$AY$5:$AY$404,0)),""))</f>
        <v/>
      </c>
      <c r="L295" s="24" t="str">
        <f t="array" ref="L295">IF($A295="","",IFERROR(INDEX('04_Property_Economics'!$AF$5:$AF$404,MATCH($A295,'04_Property_Economics'!$AY$5:$AY$404,0)),""))</f>
        <v/>
      </c>
      <c r="M295" s="24" t="str">
        <f t="array" ref="M295">IF($A295="","",IFERROR(INDEX('04_Property_Economics'!$U$5:$U$404,MATCH($A295,'04_Property_Economics'!$AY$5:$AY$404,0)),""))</f>
        <v/>
      </c>
      <c r="N295" s="24" t="str">
        <f t="array" ref="N295">IF($A295="","",IFERROR(INDEX('04_Property_Economics'!$W$5:$W$404,MATCH($A295,'04_Property_Economics'!$AY$5:$AY$404,0)),""))</f>
        <v/>
      </c>
      <c r="O295" s="24" t="str">
        <f t="shared" si="2"/>
        <v/>
      </c>
      <c r="P295" s="24" t="str">
        <f t="array" ref="P295">IF($A295="","",IFERROR(INDEX('04_Property_Economics'!$S$5:$S$404,MATCH($A295,'04_Property_Economics'!$AY$5:$AY$404,0)),""))</f>
        <v/>
      </c>
      <c r="Q295" s="24" t="str">
        <f t="array" ref="Q295">IF($A295="","",IFERROR(INDEX('04_Property_Economics'!$AQ$5:$AQ$404,MATCH($A295,'04_Property_Economics'!$AY$5:$AY$404,0)),""))</f>
        <v/>
      </c>
      <c r="R295" s="27" t="str">
        <f t="array" ref="R295">IF($A295="","",IFERROR(INDEX('04_Property_Economics'!$AR$5:$AR$404,MATCH($A295,'04_Property_Economics'!$AY$5:$AY$404,0)),""))</f>
        <v/>
      </c>
      <c r="S295" s="2" t="str">
        <f t="array" ref="S295">IF($A295="","",IFERROR(INDEX('04_Property_Economics'!$AS$5:$AS$404,MATCH($A295,'04_Property_Economics'!$AY$5:$AY$404,0)),""))</f>
        <v/>
      </c>
      <c r="T295" s="2" t="str">
        <f t="array" ref="T295">IF($A295="","",IFERROR(INDEX('04_Property_Economics'!$AZ$5:$AZ$404,MATCH($A295,'04_Property_Economics'!$AY$5:$AY$404,0)),""))</f>
        <v/>
      </c>
    </row>
    <row r="296" ht="15.75" customHeight="1">
      <c r="A296" s="2" t="str">
        <f t="shared" si="1"/>
        <v/>
      </c>
      <c r="B296" s="2" t="str">
        <f t="array" ref="B296">IF($A296="","",IFERROR(INDEX('04_Property_Economics'!$B$5:$B$404,MATCH($A296,'04_Property_Economics'!$AY$5:$AY$404,0)),""))</f>
        <v/>
      </c>
      <c r="C296" s="2" t="str">
        <f t="array" ref="C296">IF($A296="","",IFERROR(INDEX('04_Property_Economics'!$C$5:$C$404,MATCH($A296,'04_Property_Economics'!$AY$5:$AY$404,0)),""))</f>
        <v/>
      </c>
      <c r="D296" s="24" t="str">
        <f t="array" ref="D296">IF($A296="","",IFERROR(INDEX('04_Property_Economics'!$H$5:$H$404,MATCH($A296,'04_Property_Economics'!$AY$5:$AY$404,0)),""))</f>
        <v/>
      </c>
      <c r="E296" s="25" t="str">
        <f t="array" ref="E296">IF($A296="","",IFERROR(INDEX('04_Property_Economics'!$I$5:$I$404,MATCH($A296,'04_Property_Economics'!$AY$5:$AY$404,0)),""))</f>
        <v/>
      </c>
      <c r="F296" s="25" t="str">
        <f t="array" ref="F296">IF($A296="","",IFERROR(INDEX('04_Property_Economics'!$J$5:$J$404,MATCH($A296,'04_Property_Economics'!$AY$5:$AY$404,0)),""))</f>
        <v/>
      </c>
      <c r="G296" s="26" t="str">
        <f t="array" ref="G296">IF($A296="","",IFERROR(INDEX('04_Property_Economics'!$AC$5:$AC$404,MATCH($A296,'04_Property_Economics'!$AY$5:$AY$404,0)),""))</f>
        <v/>
      </c>
      <c r="H296" s="24" t="str">
        <f t="array" ref="H296">IF($A296="","",IFERROR(INDEX('04_Property_Economics'!$AD$5:$AD$404,MATCH($A296,'04_Property_Economics'!$AY$5:$AY$404,0)),""))</f>
        <v/>
      </c>
      <c r="I296" s="24" t="str">
        <f t="array" ref="I296">IF($A296="","",IFERROR(INDEX('04_Property_Economics'!$AH$5:$AH$404,MATCH($A296,'04_Property_Economics'!$AY$5:$AY$404,0)),""))</f>
        <v/>
      </c>
      <c r="J296" s="24" t="str">
        <f t="array" ref="J296">IF($A296="","",IFERROR(INDEX('04_Property_Economics'!$AI$5:$AI$404,MATCH($A296,'04_Property_Economics'!$AY$5:$AY$404,0)),""))</f>
        <v/>
      </c>
      <c r="K296" s="24" t="str">
        <f t="array" ref="K296">IF($A296="","",IFERROR(INDEX('04_Property_Economics'!$AJ$5:$AJ$404,MATCH($A296,'04_Property_Economics'!$AY$5:$AY$404,0)),""))</f>
        <v/>
      </c>
      <c r="L296" s="24" t="str">
        <f t="array" ref="L296">IF($A296="","",IFERROR(INDEX('04_Property_Economics'!$AF$5:$AF$404,MATCH($A296,'04_Property_Economics'!$AY$5:$AY$404,0)),""))</f>
        <v/>
      </c>
      <c r="M296" s="24" t="str">
        <f t="array" ref="M296">IF($A296="","",IFERROR(INDEX('04_Property_Economics'!$U$5:$U$404,MATCH($A296,'04_Property_Economics'!$AY$5:$AY$404,0)),""))</f>
        <v/>
      </c>
      <c r="N296" s="24" t="str">
        <f t="array" ref="N296">IF($A296="","",IFERROR(INDEX('04_Property_Economics'!$W$5:$W$404,MATCH($A296,'04_Property_Economics'!$AY$5:$AY$404,0)),""))</f>
        <v/>
      </c>
      <c r="O296" s="24" t="str">
        <f t="shared" si="2"/>
        <v/>
      </c>
      <c r="P296" s="24" t="str">
        <f t="array" ref="P296">IF($A296="","",IFERROR(INDEX('04_Property_Economics'!$S$5:$S$404,MATCH($A296,'04_Property_Economics'!$AY$5:$AY$404,0)),""))</f>
        <v/>
      </c>
      <c r="Q296" s="24" t="str">
        <f t="array" ref="Q296">IF($A296="","",IFERROR(INDEX('04_Property_Economics'!$AQ$5:$AQ$404,MATCH($A296,'04_Property_Economics'!$AY$5:$AY$404,0)),""))</f>
        <v/>
      </c>
      <c r="R296" s="27" t="str">
        <f t="array" ref="R296">IF($A296="","",IFERROR(INDEX('04_Property_Economics'!$AR$5:$AR$404,MATCH($A296,'04_Property_Economics'!$AY$5:$AY$404,0)),""))</f>
        <v/>
      </c>
      <c r="S296" s="2" t="str">
        <f t="array" ref="S296">IF($A296="","",IFERROR(INDEX('04_Property_Economics'!$AS$5:$AS$404,MATCH($A296,'04_Property_Economics'!$AY$5:$AY$404,0)),""))</f>
        <v/>
      </c>
      <c r="T296" s="2" t="str">
        <f t="array" ref="T296">IF($A296="","",IFERROR(INDEX('04_Property_Economics'!$AZ$5:$AZ$404,MATCH($A296,'04_Property_Economics'!$AY$5:$AY$404,0)),""))</f>
        <v/>
      </c>
    </row>
    <row r="297" ht="15.75" customHeight="1">
      <c r="A297" s="2" t="str">
        <f t="shared" si="1"/>
        <v/>
      </c>
      <c r="B297" s="2" t="str">
        <f t="array" ref="B297">IF($A297="","",IFERROR(INDEX('04_Property_Economics'!$B$5:$B$404,MATCH($A297,'04_Property_Economics'!$AY$5:$AY$404,0)),""))</f>
        <v/>
      </c>
      <c r="C297" s="2" t="str">
        <f t="array" ref="C297">IF($A297="","",IFERROR(INDEX('04_Property_Economics'!$C$5:$C$404,MATCH($A297,'04_Property_Economics'!$AY$5:$AY$404,0)),""))</f>
        <v/>
      </c>
      <c r="D297" s="24" t="str">
        <f t="array" ref="D297">IF($A297="","",IFERROR(INDEX('04_Property_Economics'!$H$5:$H$404,MATCH($A297,'04_Property_Economics'!$AY$5:$AY$404,0)),""))</f>
        <v/>
      </c>
      <c r="E297" s="25" t="str">
        <f t="array" ref="E297">IF($A297="","",IFERROR(INDEX('04_Property_Economics'!$I$5:$I$404,MATCH($A297,'04_Property_Economics'!$AY$5:$AY$404,0)),""))</f>
        <v/>
      </c>
      <c r="F297" s="25" t="str">
        <f t="array" ref="F297">IF($A297="","",IFERROR(INDEX('04_Property_Economics'!$J$5:$J$404,MATCH($A297,'04_Property_Economics'!$AY$5:$AY$404,0)),""))</f>
        <v/>
      </c>
      <c r="G297" s="26" t="str">
        <f t="array" ref="G297">IF($A297="","",IFERROR(INDEX('04_Property_Economics'!$AC$5:$AC$404,MATCH($A297,'04_Property_Economics'!$AY$5:$AY$404,0)),""))</f>
        <v/>
      </c>
      <c r="H297" s="24" t="str">
        <f t="array" ref="H297">IF($A297="","",IFERROR(INDEX('04_Property_Economics'!$AD$5:$AD$404,MATCH($A297,'04_Property_Economics'!$AY$5:$AY$404,0)),""))</f>
        <v/>
      </c>
      <c r="I297" s="24" t="str">
        <f t="array" ref="I297">IF($A297="","",IFERROR(INDEX('04_Property_Economics'!$AH$5:$AH$404,MATCH($A297,'04_Property_Economics'!$AY$5:$AY$404,0)),""))</f>
        <v/>
      </c>
      <c r="J297" s="24" t="str">
        <f t="array" ref="J297">IF($A297="","",IFERROR(INDEX('04_Property_Economics'!$AI$5:$AI$404,MATCH($A297,'04_Property_Economics'!$AY$5:$AY$404,0)),""))</f>
        <v/>
      </c>
      <c r="K297" s="24" t="str">
        <f t="array" ref="K297">IF($A297="","",IFERROR(INDEX('04_Property_Economics'!$AJ$5:$AJ$404,MATCH($A297,'04_Property_Economics'!$AY$5:$AY$404,0)),""))</f>
        <v/>
      </c>
      <c r="L297" s="24" t="str">
        <f t="array" ref="L297">IF($A297="","",IFERROR(INDEX('04_Property_Economics'!$AF$5:$AF$404,MATCH($A297,'04_Property_Economics'!$AY$5:$AY$404,0)),""))</f>
        <v/>
      </c>
      <c r="M297" s="24" t="str">
        <f t="array" ref="M297">IF($A297="","",IFERROR(INDEX('04_Property_Economics'!$U$5:$U$404,MATCH($A297,'04_Property_Economics'!$AY$5:$AY$404,0)),""))</f>
        <v/>
      </c>
      <c r="N297" s="24" t="str">
        <f t="array" ref="N297">IF($A297="","",IFERROR(INDEX('04_Property_Economics'!$W$5:$W$404,MATCH($A297,'04_Property_Economics'!$AY$5:$AY$404,0)),""))</f>
        <v/>
      </c>
      <c r="O297" s="24" t="str">
        <f t="shared" si="2"/>
        <v/>
      </c>
      <c r="P297" s="24" t="str">
        <f t="array" ref="P297">IF($A297="","",IFERROR(INDEX('04_Property_Economics'!$S$5:$S$404,MATCH($A297,'04_Property_Economics'!$AY$5:$AY$404,0)),""))</f>
        <v/>
      </c>
      <c r="Q297" s="24" t="str">
        <f t="array" ref="Q297">IF($A297="","",IFERROR(INDEX('04_Property_Economics'!$AQ$5:$AQ$404,MATCH($A297,'04_Property_Economics'!$AY$5:$AY$404,0)),""))</f>
        <v/>
      </c>
      <c r="R297" s="27" t="str">
        <f t="array" ref="R297">IF($A297="","",IFERROR(INDEX('04_Property_Economics'!$AR$5:$AR$404,MATCH($A297,'04_Property_Economics'!$AY$5:$AY$404,0)),""))</f>
        <v/>
      </c>
      <c r="S297" s="2" t="str">
        <f t="array" ref="S297">IF($A297="","",IFERROR(INDEX('04_Property_Economics'!$AS$5:$AS$404,MATCH($A297,'04_Property_Economics'!$AY$5:$AY$404,0)),""))</f>
        <v/>
      </c>
      <c r="T297" s="2" t="str">
        <f t="array" ref="T297">IF($A297="","",IFERROR(INDEX('04_Property_Economics'!$AZ$5:$AZ$404,MATCH($A297,'04_Property_Economics'!$AY$5:$AY$404,0)),""))</f>
        <v/>
      </c>
    </row>
    <row r="298" ht="15.75" customHeight="1">
      <c r="A298" s="2" t="str">
        <f t="shared" si="1"/>
        <v/>
      </c>
      <c r="B298" s="2" t="str">
        <f t="array" ref="B298">IF($A298="","",IFERROR(INDEX('04_Property_Economics'!$B$5:$B$404,MATCH($A298,'04_Property_Economics'!$AY$5:$AY$404,0)),""))</f>
        <v/>
      </c>
      <c r="C298" s="2" t="str">
        <f t="array" ref="C298">IF($A298="","",IFERROR(INDEX('04_Property_Economics'!$C$5:$C$404,MATCH($A298,'04_Property_Economics'!$AY$5:$AY$404,0)),""))</f>
        <v/>
      </c>
      <c r="D298" s="24" t="str">
        <f t="array" ref="D298">IF($A298="","",IFERROR(INDEX('04_Property_Economics'!$H$5:$H$404,MATCH($A298,'04_Property_Economics'!$AY$5:$AY$404,0)),""))</f>
        <v/>
      </c>
      <c r="E298" s="25" t="str">
        <f t="array" ref="E298">IF($A298="","",IFERROR(INDEX('04_Property_Economics'!$I$5:$I$404,MATCH($A298,'04_Property_Economics'!$AY$5:$AY$404,0)),""))</f>
        <v/>
      </c>
      <c r="F298" s="25" t="str">
        <f t="array" ref="F298">IF($A298="","",IFERROR(INDEX('04_Property_Economics'!$J$5:$J$404,MATCH($A298,'04_Property_Economics'!$AY$5:$AY$404,0)),""))</f>
        <v/>
      </c>
      <c r="G298" s="26" t="str">
        <f t="array" ref="G298">IF($A298="","",IFERROR(INDEX('04_Property_Economics'!$AC$5:$AC$404,MATCH($A298,'04_Property_Economics'!$AY$5:$AY$404,0)),""))</f>
        <v/>
      </c>
      <c r="H298" s="24" t="str">
        <f t="array" ref="H298">IF($A298="","",IFERROR(INDEX('04_Property_Economics'!$AD$5:$AD$404,MATCH($A298,'04_Property_Economics'!$AY$5:$AY$404,0)),""))</f>
        <v/>
      </c>
      <c r="I298" s="24" t="str">
        <f t="array" ref="I298">IF($A298="","",IFERROR(INDEX('04_Property_Economics'!$AH$5:$AH$404,MATCH($A298,'04_Property_Economics'!$AY$5:$AY$404,0)),""))</f>
        <v/>
      </c>
      <c r="J298" s="24" t="str">
        <f t="array" ref="J298">IF($A298="","",IFERROR(INDEX('04_Property_Economics'!$AI$5:$AI$404,MATCH($A298,'04_Property_Economics'!$AY$5:$AY$404,0)),""))</f>
        <v/>
      </c>
      <c r="K298" s="24" t="str">
        <f t="array" ref="K298">IF($A298="","",IFERROR(INDEX('04_Property_Economics'!$AJ$5:$AJ$404,MATCH($A298,'04_Property_Economics'!$AY$5:$AY$404,0)),""))</f>
        <v/>
      </c>
      <c r="L298" s="24" t="str">
        <f t="array" ref="L298">IF($A298="","",IFERROR(INDEX('04_Property_Economics'!$AF$5:$AF$404,MATCH($A298,'04_Property_Economics'!$AY$5:$AY$404,0)),""))</f>
        <v/>
      </c>
      <c r="M298" s="24" t="str">
        <f t="array" ref="M298">IF($A298="","",IFERROR(INDEX('04_Property_Economics'!$U$5:$U$404,MATCH($A298,'04_Property_Economics'!$AY$5:$AY$404,0)),""))</f>
        <v/>
      </c>
      <c r="N298" s="24" t="str">
        <f t="array" ref="N298">IF($A298="","",IFERROR(INDEX('04_Property_Economics'!$W$5:$W$404,MATCH($A298,'04_Property_Economics'!$AY$5:$AY$404,0)),""))</f>
        <v/>
      </c>
      <c r="O298" s="24" t="str">
        <f t="shared" si="2"/>
        <v/>
      </c>
      <c r="P298" s="24" t="str">
        <f t="array" ref="P298">IF($A298="","",IFERROR(INDEX('04_Property_Economics'!$S$5:$S$404,MATCH($A298,'04_Property_Economics'!$AY$5:$AY$404,0)),""))</f>
        <v/>
      </c>
      <c r="Q298" s="24" t="str">
        <f t="array" ref="Q298">IF($A298="","",IFERROR(INDEX('04_Property_Economics'!$AQ$5:$AQ$404,MATCH($A298,'04_Property_Economics'!$AY$5:$AY$404,0)),""))</f>
        <v/>
      </c>
      <c r="R298" s="27" t="str">
        <f t="array" ref="R298">IF($A298="","",IFERROR(INDEX('04_Property_Economics'!$AR$5:$AR$404,MATCH($A298,'04_Property_Economics'!$AY$5:$AY$404,0)),""))</f>
        <v/>
      </c>
      <c r="S298" s="2" t="str">
        <f t="array" ref="S298">IF($A298="","",IFERROR(INDEX('04_Property_Economics'!$AS$5:$AS$404,MATCH($A298,'04_Property_Economics'!$AY$5:$AY$404,0)),""))</f>
        <v/>
      </c>
      <c r="T298" s="2" t="str">
        <f t="array" ref="T298">IF($A298="","",IFERROR(INDEX('04_Property_Economics'!$AZ$5:$AZ$404,MATCH($A298,'04_Property_Economics'!$AY$5:$AY$404,0)),""))</f>
        <v/>
      </c>
    </row>
    <row r="299" ht="15.75" customHeight="1">
      <c r="A299" s="2" t="str">
        <f t="shared" si="1"/>
        <v/>
      </c>
      <c r="B299" s="2" t="str">
        <f t="array" ref="B299">IF($A299="","",IFERROR(INDEX('04_Property_Economics'!$B$5:$B$404,MATCH($A299,'04_Property_Economics'!$AY$5:$AY$404,0)),""))</f>
        <v/>
      </c>
      <c r="C299" s="2" t="str">
        <f t="array" ref="C299">IF($A299="","",IFERROR(INDEX('04_Property_Economics'!$C$5:$C$404,MATCH($A299,'04_Property_Economics'!$AY$5:$AY$404,0)),""))</f>
        <v/>
      </c>
      <c r="D299" s="24" t="str">
        <f t="array" ref="D299">IF($A299="","",IFERROR(INDEX('04_Property_Economics'!$H$5:$H$404,MATCH($A299,'04_Property_Economics'!$AY$5:$AY$404,0)),""))</f>
        <v/>
      </c>
      <c r="E299" s="25" t="str">
        <f t="array" ref="E299">IF($A299="","",IFERROR(INDEX('04_Property_Economics'!$I$5:$I$404,MATCH($A299,'04_Property_Economics'!$AY$5:$AY$404,0)),""))</f>
        <v/>
      </c>
      <c r="F299" s="25" t="str">
        <f t="array" ref="F299">IF($A299="","",IFERROR(INDEX('04_Property_Economics'!$J$5:$J$404,MATCH($A299,'04_Property_Economics'!$AY$5:$AY$404,0)),""))</f>
        <v/>
      </c>
      <c r="G299" s="26" t="str">
        <f t="array" ref="G299">IF($A299="","",IFERROR(INDEX('04_Property_Economics'!$AC$5:$AC$404,MATCH($A299,'04_Property_Economics'!$AY$5:$AY$404,0)),""))</f>
        <v/>
      </c>
      <c r="H299" s="24" t="str">
        <f t="array" ref="H299">IF($A299="","",IFERROR(INDEX('04_Property_Economics'!$AD$5:$AD$404,MATCH($A299,'04_Property_Economics'!$AY$5:$AY$404,0)),""))</f>
        <v/>
      </c>
      <c r="I299" s="24" t="str">
        <f t="array" ref="I299">IF($A299="","",IFERROR(INDEX('04_Property_Economics'!$AH$5:$AH$404,MATCH($A299,'04_Property_Economics'!$AY$5:$AY$404,0)),""))</f>
        <v/>
      </c>
      <c r="J299" s="24" t="str">
        <f t="array" ref="J299">IF($A299="","",IFERROR(INDEX('04_Property_Economics'!$AI$5:$AI$404,MATCH($A299,'04_Property_Economics'!$AY$5:$AY$404,0)),""))</f>
        <v/>
      </c>
      <c r="K299" s="24" t="str">
        <f t="array" ref="K299">IF($A299="","",IFERROR(INDEX('04_Property_Economics'!$AJ$5:$AJ$404,MATCH($A299,'04_Property_Economics'!$AY$5:$AY$404,0)),""))</f>
        <v/>
      </c>
      <c r="L299" s="24" t="str">
        <f t="array" ref="L299">IF($A299="","",IFERROR(INDEX('04_Property_Economics'!$AF$5:$AF$404,MATCH($A299,'04_Property_Economics'!$AY$5:$AY$404,0)),""))</f>
        <v/>
      </c>
      <c r="M299" s="24" t="str">
        <f t="array" ref="M299">IF($A299="","",IFERROR(INDEX('04_Property_Economics'!$U$5:$U$404,MATCH($A299,'04_Property_Economics'!$AY$5:$AY$404,0)),""))</f>
        <v/>
      </c>
      <c r="N299" s="24" t="str">
        <f t="array" ref="N299">IF($A299="","",IFERROR(INDEX('04_Property_Economics'!$W$5:$W$404,MATCH($A299,'04_Property_Economics'!$AY$5:$AY$404,0)),""))</f>
        <v/>
      </c>
      <c r="O299" s="24" t="str">
        <f t="shared" si="2"/>
        <v/>
      </c>
      <c r="P299" s="24" t="str">
        <f t="array" ref="P299">IF($A299="","",IFERROR(INDEX('04_Property_Economics'!$S$5:$S$404,MATCH($A299,'04_Property_Economics'!$AY$5:$AY$404,0)),""))</f>
        <v/>
      </c>
      <c r="Q299" s="24" t="str">
        <f t="array" ref="Q299">IF($A299="","",IFERROR(INDEX('04_Property_Economics'!$AQ$5:$AQ$404,MATCH($A299,'04_Property_Economics'!$AY$5:$AY$404,0)),""))</f>
        <v/>
      </c>
      <c r="R299" s="27" t="str">
        <f t="array" ref="R299">IF($A299="","",IFERROR(INDEX('04_Property_Economics'!$AR$5:$AR$404,MATCH($A299,'04_Property_Economics'!$AY$5:$AY$404,0)),""))</f>
        <v/>
      </c>
      <c r="S299" s="2" t="str">
        <f t="array" ref="S299">IF($A299="","",IFERROR(INDEX('04_Property_Economics'!$AS$5:$AS$404,MATCH($A299,'04_Property_Economics'!$AY$5:$AY$404,0)),""))</f>
        <v/>
      </c>
      <c r="T299" s="2" t="str">
        <f t="array" ref="T299">IF($A299="","",IFERROR(INDEX('04_Property_Economics'!$AZ$5:$AZ$404,MATCH($A299,'04_Property_Economics'!$AY$5:$AY$404,0)),""))</f>
        <v/>
      </c>
    </row>
    <row r="300" ht="15.75" customHeight="1">
      <c r="A300" s="2" t="str">
        <f t="shared" si="1"/>
        <v/>
      </c>
      <c r="B300" s="2" t="str">
        <f t="array" ref="B300">IF($A300="","",IFERROR(INDEX('04_Property_Economics'!$B$5:$B$404,MATCH($A300,'04_Property_Economics'!$AY$5:$AY$404,0)),""))</f>
        <v/>
      </c>
      <c r="C300" s="2" t="str">
        <f t="array" ref="C300">IF($A300="","",IFERROR(INDEX('04_Property_Economics'!$C$5:$C$404,MATCH($A300,'04_Property_Economics'!$AY$5:$AY$404,0)),""))</f>
        <v/>
      </c>
      <c r="D300" s="24" t="str">
        <f t="array" ref="D300">IF($A300="","",IFERROR(INDEX('04_Property_Economics'!$H$5:$H$404,MATCH($A300,'04_Property_Economics'!$AY$5:$AY$404,0)),""))</f>
        <v/>
      </c>
      <c r="E300" s="25" t="str">
        <f t="array" ref="E300">IF($A300="","",IFERROR(INDEX('04_Property_Economics'!$I$5:$I$404,MATCH($A300,'04_Property_Economics'!$AY$5:$AY$404,0)),""))</f>
        <v/>
      </c>
      <c r="F300" s="25" t="str">
        <f t="array" ref="F300">IF($A300="","",IFERROR(INDEX('04_Property_Economics'!$J$5:$J$404,MATCH($A300,'04_Property_Economics'!$AY$5:$AY$404,0)),""))</f>
        <v/>
      </c>
      <c r="G300" s="26" t="str">
        <f t="array" ref="G300">IF($A300="","",IFERROR(INDEX('04_Property_Economics'!$AC$5:$AC$404,MATCH($A300,'04_Property_Economics'!$AY$5:$AY$404,0)),""))</f>
        <v/>
      </c>
      <c r="H300" s="24" t="str">
        <f t="array" ref="H300">IF($A300="","",IFERROR(INDEX('04_Property_Economics'!$AD$5:$AD$404,MATCH($A300,'04_Property_Economics'!$AY$5:$AY$404,0)),""))</f>
        <v/>
      </c>
      <c r="I300" s="24" t="str">
        <f t="array" ref="I300">IF($A300="","",IFERROR(INDEX('04_Property_Economics'!$AH$5:$AH$404,MATCH($A300,'04_Property_Economics'!$AY$5:$AY$404,0)),""))</f>
        <v/>
      </c>
      <c r="J300" s="24" t="str">
        <f t="array" ref="J300">IF($A300="","",IFERROR(INDEX('04_Property_Economics'!$AI$5:$AI$404,MATCH($A300,'04_Property_Economics'!$AY$5:$AY$404,0)),""))</f>
        <v/>
      </c>
      <c r="K300" s="24" t="str">
        <f t="array" ref="K300">IF($A300="","",IFERROR(INDEX('04_Property_Economics'!$AJ$5:$AJ$404,MATCH($A300,'04_Property_Economics'!$AY$5:$AY$404,0)),""))</f>
        <v/>
      </c>
      <c r="L300" s="24" t="str">
        <f t="array" ref="L300">IF($A300="","",IFERROR(INDEX('04_Property_Economics'!$AF$5:$AF$404,MATCH($A300,'04_Property_Economics'!$AY$5:$AY$404,0)),""))</f>
        <v/>
      </c>
      <c r="M300" s="24" t="str">
        <f t="array" ref="M300">IF($A300="","",IFERROR(INDEX('04_Property_Economics'!$U$5:$U$404,MATCH($A300,'04_Property_Economics'!$AY$5:$AY$404,0)),""))</f>
        <v/>
      </c>
      <c r="N300" s="24" t="str">
        <f t="array" ref="N300">IF($A300="","",IFERROR(INDEX('04_Property_Economics'!$W$5:$W$404,MATCH($A300,'04_Property_Economics'!$AY$5:$AY$404,0)),""))</f>
        <v/>
      </c>
      <c r="O300" s="24" t="str">
        <f t="shared" si="2"/>
        <v/>
      </c>
      <c r="P300" s="24" t="str">
        <f t="array" ref="P300">IF($A300="","",IFERROR(INDEX('04_Property_Economics'!$S$5:$S$404,MATCH($A300,'04_Property_Economics'!$AY$5:$AY$404,0)),""))</f>
        <v/>
      </c>
      <c r="Q300" s="24" t="str">
        <f t="array" ref="Q300">IF($A300="","",IFERROR(INDEX('04_Property_Economics'!$AQ$5:$AQ$404,MATCH($A300,'04_Property_Economics'!$AY$5:$AY$404,0)),""))</f>
        <v/>
      </c>
      <c r="R300" s="27" t="str">
        <f t="array" ref="R300">IF($A300="","",IFERROR(INDEX('04_Property_Economics'!$AR$5:$AR$404,MATCH($A300,'04_Property_Economics'!$AY$5:$AY$404,0)),""))</f>
        <v/>
      </c>
      <c r="S300" s="2" t="str">
        <f t="array" ref="S300">IF($A300="","",IFERROR(INDEX('04_Property_Economics'!$AS$5:$AS$404,MATCH($A300,'04_Property_Economics'!$AY$5:$AY$404,0)),""))</f>
        <v/>
      </c>
      <c r="T300" s="2" t="str">
        <f t="array" ref="T300">IF($A300="","",IFERROR(INDEX('04_Property_Economics'!$AZ$5:$AZ$404,MATCH($A300,'04_Property_Economics'!$AY$5:$AY$404,0)),""))</f>
        <v/>
      </c>
    </row>
    <row r="301" ht="15.75" customHeight="1">
      <c r="A301" s="2" t="str">
        <f t="shared" si="1"/>
        <v/>
      </c>
      <c r="B301" s="2" t="str">
        <f t="array" ref="B301">IF($A301="","",IFERROR(INDEX('04_Property_Economics'!$B$5:$B$404,MATCH($A301,'04_Property_Economics'!$AY$5:$AY$404,0)),""))</f>
        <v/>
      </c>
      <c r="C301" s="2" t="str">
        <f t="array" ref="C301">IF($A301="","",IFERROR(INDEX('04_Property_Economics'!$C$5:$C$404,MATCH($A301,'04_Property_Economics'!$AY$5:$AY$404,0)),""))</f>
        <v/>
      </c>
      <c r="D301" s="24" t="str">
        <f t="array" ref="D301">IF($A301="","",IFERROR(INDEX('04_Property_Economics'!$H$5:$H$404,MATCH($A301,'04_Property_Economics'!$AY$5:$AY$404,0)),""))</f>
        <v/>
      </c>
      <c r="E301" s="25" t="str">
        <f t="array" ref="E301">IF($A301="","",IFERROR(INDEX('04_Property_Economics'!$I$5:$I$404,MATCH($A301,'04_Property_Economics'!$AY$5:$AY$404,0)),""))</f>
        <v/>
      </c>
      <c r="F301" s="25" t="str">
        <f t="array" ref="F301">IF($A301="","",IFERROR(INDEX('04_Property_Economics'!$J$5:$J$404,MATCH($A301,'04_Property_Economics'!$AY$5:$AY$404,0)),""))</f>
        <v/>
      </c>
      <c r="G301" s="26" t="str">
        <f t="array" ref="G301">IF($A301="","",IFERROR(INDEX('04_Property_Economics'!$AC$5:$AC$404,MATCH($A301,'04_Property_Economics'!$AY$5:$AY$404,0)),""))</f>
        <v/>
      </c>
      <c r="H301" s="24" t="str">
        <f t="array" ref="H301">IF($A301="","",IFERROR(INDEX('04_Property_Economics'!$AD$5:$AD$404,MATCH($A301,'04_Property_Economics'!$AY$5:$AY$404,0)),""))</f>
        <v/>
      </c>
      <c r="I301" s="24" t="str">
        <f t="array" ref="I301">IF($A301="","",IFERROR(INDEX('04_Property_Economics'!$AH$5:$AH$404,MATCH($A301,'04_Property_Economics'!$AY$5:$AY$404,0)),""))</f>
        <v/>
      </c>
      <c r="J301" s="24" t="str">
        <f t="array" ref="J301">IF($A301="","",IFERROR(INDEX('04_Property_Economics'!$AI$5:$AI$404,MATCH($A301,'04_Property_Economics'!$AY$5:$AY$404,0)),""))</f>
        <v/>
      </c>
      <c r="K301" s="24" t="str">
        <f t="array" ref="K301">IF($A301="","",IFERROR(INDEX('04_Property_Economics'!$AJ$5:$AJ$404,MATCH($A301,'04_Property_Economics'!$AY$5:$AY$404,0)),""))</f>
        <v/>
      </c>
      <c r="L301" s="24" t="str">
        <f t="array" ref="L301">IF($A301="","",IFERROR(INDEX('04_Property_Economics'!$AF$5:$AF$404,MATCH($A301,'04_Property_Economics'!$AY$5:$AY$404,0)),""))</f>
        <v/>
      </c>
      <c r="M301" s="24" t="str">
        <f t="array" ref="M301">IF($A301="","",IFERROR(INDEX('04_Property_Economics'!$U$5:$U$404,MATCH($A301,'04_Property_Economics'!$AY$5:$AY$404,0)),""))</f>
        <v/>
      </c>
      <c r="N301" s="24" t="str">
        <f t="array" ref="N301">IF($A301="","",IFERROR(INDEX('04_Property_Economics'!$W$5:$W$404,MATCH($A301,'04_Property_Economics'!$AY$5:$AY$404,0)),""))</f>
        <v/>
      </c>
      <c r="O301" s="24" t="str">
        <f t="shared" si="2"/>
        <v/>
      </c>
      <c r="P301" s="24" t="str">
        <f t="array" ref="P301">IF($A301="","",IFERROR(INDEX('04_Property_Economics'!$S$5:$S$404,MATCH($A301,'04_Property_Economics'!$AY$5:$AY$404,0)),""))</f>
        <v/>
      </c>
      <c r="Q301" s="24" t="str">
        <f t="array" ref="Q301">IF($A301="","",IFERROR(INDEX('04_Property_Economics'!$AQ$5:$AQ$404,MATCH($A301,'04_Property_Economics'!$AY$5:$AY$404,0)),""))</f>
        <v/>
      </c>
      <c r="R301" s="27" t="str">
        <f t="array" ref="R301">IF($A301="","",IFERROR(INDEX('04_Property_Economics'!$AR$5:$AR$404,MATCH($A301,'04_Property_Economics'!$AY$5:$AY$404,0)),""))</f>
        <v/>
      </c>
      <c r="S301" s="2" t="str">
        <f t="array" ref="S301">IF($A301="","",IFERROR(INDEX('04_Property_Economics'!$AS$5:$AS$404,MATCH($A301,'04_Property_Economics'!$AY$5:$AY$404,0)),""))</f>
        <v/>
      </c>
      <c r="T301" s="2" t="str">
        <f t="array" ref="T301">IF($A301="","",IFERROR(INDEX('04_Property_Economics'!$AZ$5:$AZ$404,MATCH($A301,'04_Property_Economics'!$AY$5:$AY$404,0)),""))</f>
        <v/>
      </c>
    </row>
    <row r="302" ht="15.75" customHeight="1">
      <c r="A302" s="2" t="str">
        <f t="shared" si="1"/>
        <v/>
      </c>
      <c r="B302" s="2" t="str">
        <f t="array" ref="B302">IF($A302="","",IFERROR(INDEX('04_Property_Economics'!$B$5:$B$404,MATCH($A302,'04_Property_Economics'!$AY$5:$AY$404,0)),""))</f>
        <v/>
      </c>
      <c r="C302" s="2" t="str">
        <f t="array" ref="C302">IF($A302="","",IFERROR(INDEX('04_Property_Economics'!$C$5:$C$404,MATCH($A302,'04_Property_Economics'!$AY$5:$AY$404,0)),""))</f>
        <v/>
      </c>
      <c r="D302" s="24" t="str">
        <f t="array" ref="D302">IF($A302="","",IFERROR(INDEX('04_Property_Economics'!$H$5:$H$404,MATCH($A302,'04_Property_Economics'!$AY$5:$AY$404,0)),""))</f>
        <v/>
      </c>
      <c r="E302" s="25" t="str">
        <f t="array" ref="E302">IF($A302="","",IFERROR(INDEX('04_Property_Economics'!$I$5:$I$404,MATCH($A302,'04_Property_Economics'!$AY$5:$AY$404,0)),""))</f>
        <v/>
      </c>
      <c r="F302" s="25" t="str">
        <f t="array" ref="F302">IF($A302="","",IFERROR(INDEX('04_Property_Economics'!$J$5:$J$404,MATCH($A302,'04_Property_Economics'!$AY$5:$AY$404,0)),""))</f>
        <v/>
      </c>
      <c r="G302" s="26" t="str">
        <f t="array" ref="G302">IF($A302="","",IFERROR(INDEX('04_Property_Economics'!$AC$5:$AC$404,MATCH($A302,'04_Property_Economics'!$AY$5:$AY$404,0)),""))</f>
        <v/>
      </c>
      <c r="H302" s="24" t="str">
        <f t="array" ref="H302">IF($A302="","",IFERROR(INDEX('04_Property_Economics'!$AD$5:$AD$404,MATCH($A302,'04_Property_Economics'!$AY$5:$AY$404,0)),""))</f>
        <v/>
      </c>
      <c r="I302" s="24" t="str">
        <f t="array" ref="I302">IF($A302="","",IFERROR(INDEX('04_Property_Economics'!$AH$5:$AH$404,MATCH($A302,'04_Property_Economics'!$AY$5:$AY$404,0)),""))</f>
        <v/>
      </c>
      <c r="J302" s="24" t="str">
        <f t="array" ref="J302">IF($A302="","",IFERROR(INDEX('04_Property_Economics'!$AI$5:$AI$404,MATCH($A302,'04_Property_Economics'!$AY$5:$AY$404,0)),""))</f>
        <v/>
      </c>
      <c r="K302" s="24" t="str">
        <f t="array" ref="K302">IF($A302="","",IFERROR(INDEX('04_Property_Economics'!$AJ$5:$AJ$404,MATCH($A302,'04_Property_Economics'!$AY$5:$AY$404,0)),""))</f>
        <v/>
      </c>
      <c r="L302" s="24" t="str">
        <f t="array" ref="L302">IF($A302="","",IFERROR(INDEX('04_Property_Economics'!$AF$5:$AF$404,MATCH($A302,'04_Property_Economics'!$AY$5:$AY$404,0)),""))</f>
        <v/>
      </c>
      <c r="M302" s="24" t="str">
        <f t="array" ref="M302">IF($A302="","",IFERROR(INDEX('04_Property_Economics'!$U$5:$U$404,MATCH($A302,'04_Property_Economics'!$AY$5:$AY$404,0)),""))</f>
        <v/>
      </c>
      <c r="N302" s="24" t="str">
        <f t="array" ref="N302">IF($A302="","",IFERROR(INDEX('04_Property_Economics'!$W$5:$W$404,MATCH($A302,'04_Property_Economics'!$AY$5:$AY$404,0)),""))</f>
        <v/>
      </c>
      <c r="O302" s="24" t="str">
        <f t="shared" si="2"/>
        <v/>
      </c>
      <c r="P302" s="24" t="str">
        <f t="array" ref="P302">IF($A302="","",IFERROR(INDEX('04_Property_Economics'!$S$5:$S$404,MATCH($A302,'04_Property_Economics'!$AY$5:$AY$404,0)),""))</f>
        <v/>
      </c>
      <c r="Q302" s="24" t="str">
        <f t="array" ref="Q302">IF($A302="","",IFERROR(INDEX('04_Property_Economics'!$AQ$5:$AQ$404,MATCH($A302,'04_Property_Economics'!$AY$5:$AY$404,0)),""))</f>
        <v/>
      </c>
      <c r="R302" s="27" t="str">
        <f t="array" ref="R302">IF($A302="","",IFERROR(INDEX('04_Property_Economics'!$AR$5:$AR$404,MATCH($A302,'04_Property_Economics'!$AY$5:$AY$404,0)),""))</f>
        <v/>
      </c>
      <c r="S302" s="2" t="str">
        <f t="array" ref="S302">IF($A302="","",IFERROR(INDEX('04_Property_Economics'!$AS$5:$AS$404,MATCH($A302,'04_Property_Economics'!$AY$5:$AY$404,0)),""))</f>
        <v/>
      </c>
      <c r="T302" s="2" t="str">
        <f t="array" ref="T302">IF($A302="","",IFERROR(INDEX('04_Property_Economics'!$AZ$5:$AZ$404,MATCH($A302,'04_Property_Economics'!$AY$5:$AY$404,0)),""))</f>
        <v/>
      </c>
    </row>
    <row r="303" ht="15.75" customHeight="1">
      <c r="A303" s="2" t="str">
        <f t="shared" si="1"/>
        <v/>
      </c>
      <c r="B303" s="2" t="str">
        <f t="array" ref="B303">IF($A303="","",IFERROR(INDEX('04_Property_Economics'!$B$5:$B$404,MATCH($A303,'04_Property_Economics'!$AY$5:$AY$404,0)),""))</f>
        <v/>
      </c>
      <c r="C303" s="2" t="str">
        <f t="array" ref="C303">IF($A303="","",IFERROR(INDEX('04_Property_Economics'!$C$5:$C$404,MATCH($A303,'04_Property_Economics'!$AY$5:$AY$404,0)),""))</f>
        <v/>
      </c>
      <c r="D303" s="24" t="str">
        <f t="array" ref="D303">IF($A303="","",IFERROR(INDEX('04_Property_Economics'!$H$5:$H$404,MATCH($A303,'04_Property_Economics'!$AY$5:$AY$404,0)),""))</f>
        <v/>
      </c>
      <c r="E303" s="25" t="str">
        <f t="array" ref="E303">IF($A303="","",IFERROR(INDEX('04_Property_Economics'!$I$5:$I$404,MATCH($A303,'04_Property_Economics'!$AY$5:$AY$404,0)),""))</f>
        <v/>
      </c>
      <c r="F303" s="25" t="str">
        <f t="array" ref="F303">IF($A303="","",IFERROR(INDEX('04_Property_Economics'!$J$5:$J$404,MATCH($A303,'04_Property_Economics'!$AY$5:$AY$404,0)),""))</f>
        <v/>
      </c>
      <c r="G303" s="26" t="str">
        <f t="array" ref="G303">IF($A303="","",IFERROR(INDEX('04_Property_Economics'!$AC$5:$AC$404,MATCH($A303,'04_Property_Economics'!$AY$5:$AY$404,0)),""))</f>
        <v/>
      </c>
      <c r="H303" s="24" t="str">
        <f t="array" ref="H303">IF($A303="","",IFERROR(INDEX('04_Property_Economics'!$AD$5:$AD$404,MATCH($A303,'04_Property_Economics'!$AY$5:$AY$404,0)),""))</f>
        <v/>
      </c>
      <c r="I303" s="24" t="str">
        <f t="array" ref="I303">IF($A303="","",IFERROR(INDEX('04_Property_Economics'!$AH$5:$AH$404,MATCH($A303,'04_Property_Economics'!$AY$5:$AY$404,0)),""))</f>
        <v/>
      </c>
      <c r="J303" s="24" t="str">
        <f t="array" ref="J303">IF($A303="","",IFERROR(INDEX('04_Property_Economics'!$AI$5:$AI$404,MATCH($A303,'04_Property_Economics'!$AY$5:$AY$404,0)),""))</f>
        <v/>
      </c>
      <c r="K303" s="24" t="str">
        <f t="array" ref="K303">IF($A303="","",IFERROR(INDEX('04_Property_Economics'!$AJ$5:$AJ$404,MATCH($A303,'04_Property_Economics'!$AY$5:$AY$404,0)),""))</f>
        <v/>
      </c>
      <c r="L303" s="24" t="str">
        <f t="array" ref="L303">IF($A303="","",IFERROR(INDEX('04_Property_Economics'!$AF$5:$AF$404,MATCH($A303,'04_Property_Economics'!$AY$5:$AY$404,0)),""))</f>
        <v/>
      </c>
      <c r="M303" s="24" t="str">
        <f t="array" ref="M303">IF($A303="","",IFERROR(INDEX('04_Property_Economics'!$U$5:$U$404,MATCH($A303,'04_Property_Economics'!$AY$5:$AY$404,0)),""))</f>
        <v/>
      </c>
      <c r="N303" s="24" t="str">
        <f t="array" ref="N303">IF($A303="","",IFERROR(INDEX('04_Property_Economics'!$W$5:$W$404,MATCH($A303,'04_Property_Economics'!$AY$5:$AY$404,0)),""))</f>
        <v/>
      </c>
      <c r="O303" s="24" t="str">
        <f t="shared" si="2"/>
        <v/>
      </c>
      <c r="P303" s="24" t="str">
        <f t="array" ref="P303">IF($A303="","",IFERROR(INDEX('04_Property_Economics'!$S$5:$S$404,MATCH($A303,'04_Property_Economics'!$AY$5:$AY$404,0)),""))</f>
        <v/>
      </c>
      <c r="Q303" s="24" t="str">
        <f t="array" ref="Q303">IF($A303="","",IFERROR(INDEX('04_Property_Economics'!$AQ$5:$AQ$404,MATCH($A303,'04_Property_Economics'!$AY$5:$AY$404,0)),""))</f>
        <v/>
      </c>
      <c r="R303" s="27" t="str">
        <f t="array" ref="R303">IF($A303="","",IFERROR(INDEX('04_Property_Economics'!$AR$5:$AR$404,MATCH($A303,'04_Property_Economics'!$AY$5:$AY$404,0)),""))</f>
        <v/>
      </c>
      <c r="S303" s="2" t="str">
        <f t="array" ref="S303">IF($A303="","",IFERROR(INDEX('04_Property_Economics'!$AS$5:$AS$404,MATCH($A303,'04_Property_Economics'!$AY$5:$AY$404,0)),""))</f>
        <v/>
      </c>
      <c r="T303" s="2" t="str">
        <f t="array" ref="T303">IF($A303="","",IFERROR(INDEX('04_Property_Economics'!$AZ$5:$AZ$404,MATCH($A303,'04_Property_Economics'!$AY$5:$AY$404,0)),""))</f>
        <v/>
      </c>
    </row>
    <row r="304" ht="15.75" customHeight="1">
      <c r="A304" s="2" t="str">
        <f t="shared" si="1"/>
        <v/>
      </c>
      <c r="B304" s="2" t="str">
        <f t="array" ref="B304">IF($A304="","",IFERROR(INDEX('04_Property_Economics'!$B$5:$B$404,MATCH($A304,'04_Property_Economics'!$AY$5:$AY$404,0)),""))</f>
        <v/>
      </c>
      <c r="C304" s="2" t="str">
        <f t="array" ref="C304">IF($A304="","",IFERROR(INDEX('04_Property_Economics'!$C$5:$C$404,MATCH($A304,'04_Property_Economics'!$AY$5:$AY$404,0)),""))</f>
        <v/>
      </c>
      <c r="D304" s="24" t="str">
        <f t="array" ref="D304">IF($A304="","",IFERROR(INDEX('04_Property_Economics'!$H$5:$H$404,MATCH($A304,'04_Property_Economics'!$AY$5:$AY$404,0)),""))</f>
        <v/>
      </c>
      <c r="E304" s="25" t="str">
        <f t="array" ref="E304">IF($A304="","",IFERROR(INDEX('04_Property_Economics'!$I$5:$I$404,MATCH($A304,'04_Property_Economics'!$AY$5:$AY$404,0)),""))</f>
        <v/>
      </c>
      <c r="F304" s="25" t="str">
        <f t="array" ref="F304">IF($A304="","",IFERROR(INDEX('04_Property_Economics'!$J$5:$J$404,MATCH($A304,'04_Property_Economics'!$AY$5:$AY$404,0)),""))</f>
        <v/>
      </c>
      <c r="G304" s="26" t="str">
        <f t="array" ref="G304">IF($A304="","",IFERROR(INDEX('04_Property_Economics'!$AC$5:$AC$404,MATCH($A304,'04_Property_Economics'!$AY$5:$AY$404,0)),""))</f>
        <v/>
      </c>
      <c r="H304" s="24" t="str">
        <f t="array" ref="H304">IF($A304="","",IFERROR(INDEX('04_Property_Economics'!$AD$5:$AD$404,MATCH($A304,'04_Property_Economics'!$AY$5:$AY$404,0)),""))</f>
        <v/>
      </c>
      <c r="I304" s="24" t="str">
        <f t="array" ref="I304">IF($A304="","",IFERROR(INDEX('04_Property_Economics'!$AH$5:$AH$404,MATCH($A304,'04_Property_Economics'!$AY$5:$AY$404,0)),""))</f>
        <v/>
      </c>
      <c r="J304" s="24" t="str">
        <f t="array" ref="J304">IF($A304="","",IFERROR(INDEX('04_Property_Economics'!$AI$5:$AI$404,MATCH($A304,'04_Property_Economics'!$AY$5:$AY$404,0)),""))</f>
        <v/>
      </c>
      <c r="K304" s="24" t="str">
        <f t="array" ref="K304">IF($A304="","",IFERROR(INDEX('04_Property_Economics'!$AJ$5:$AJ$404,MATCH($A304,'04_Property_Economics'!$AY$5:$AY$404,0)),""))</f>
        <v/>
      </c>
      <c r="L304" s="24" t="str">
        <f t="array" ref="L304">IF($A304="","",IFERROR(INDEX('04_Property_Economics'!$AF$5:$AF$404,MATCH($A304,'04_Property_Economics'!$AY$5:$AY$404,0)),""))</f>
        <v/>
      </c>
      <c r="M304" s="24" t="str">
        <f t="array" ref="M304">IF($A304="","",IFERROR(INDEX('04_Property_Economics'!$U$5:$U$404,MATCH($A304,'04_Property_Economics'!$AY$5:$AY$404,0)),""))</f>
        <v/>
      </c>
      <c r="N304" s="24" t="str">
        <f t="array" ref="N304">IF($A304="","",IFERROR(INDEX('04_Property_Economics'!$W$5:$W$404,MATCH($A304,'04_Property_Economics'!$AY$5:$AY$404,0)),""))</f>
        <v/>
      </c>
      <c r="O304" s="24" t="str">
        <f t="shared" si="2"/>
        <v/>
      </c>
      <c r="P304" s="24" t="str">
        <f t="array" ref="P304">IF($A304="","",IFERROR(INDEX('04_Property_Economics'!$S$5:$S$404,MATCH($A304,'04_Property_Economics'!$AY$5:$AY$404,0)),""))</f>
        <v/>
      </c>
      <c r="Q304" s="24" t="str">
        <f t="array" ref="Q304">IF($A304="","",IFERROR(INDEX('04_Property_Economics'!$AQ$5:$AQ$404,MATCH($A304,'04_Property_Economics'!$AY$5:$AY$404,0)),""))</f>
        <v/>
      </c>
      <c r="R304" s="27" t="str">
        <f t="array" ref="R304">IF($A304="","",IFERROR(INDEX('04_Property_Economics'!$AR$5:$AR$404,MATCH($A304,'04_Property_Economics'!$AY$5:$AY$404,0)),""))</f>
        <v/>
      </c>
      <c r="S304" s="2" t="str">
        <f t="array" ref="S304">IF($A304="","",IFERROR(INDEX('04_Property_Economics'!$AS$5:$AS$404,MATCH($A304,'04_Property_Economics'!$AY$5:$AY$404,0)),""))</f>
        <v/>
      </c>
      <c r="T304" s="2" t="str">
        <f t="array" ref="T304">IF($A304="","",IFERROR(INDEX('04_Property_Economics'!$AZ$5:$AZ$404,MATCH($A304,'04_Property_Economics'!$AY$5:$AY$404,0)),""))</f>
        <v/>
      </c>
    </row>
    <row r="305" ht="15.75" customHeight="1">
      <c r="A305" s="2" t="str">
        <f t="shared" si="1"/>
        <v/>
      </c>
      <c r="B305" s="2" t="str">
        <f t="array" ref="B305">IF($A305="","",IFERROR(INDEX('04_Property_Economics'!$B$5:$B$404,MATCH($A305,'04_Property_Economics'!$AY$5:$AY$404,0)),""))</f>
        <v/>
      </c>
      <c r="C305" s="2" t="str">
        <f t="array" ref="C305">IF($A305="","",IFERROR(INDEX('04_Property_Economics'!$C$5:$C$404,MATCH($A305,'04_Property_Economics'!$AY$5:$AY$404,0)),""))</f>
        <v/>
      </c>
      <c r="D305" s="24" t="str">
        <f t="array" ref="D305">IF($A305="","",IFERROR(INDEX('04_Property_Economics'!$H$5:$H$404,MATCH($A305,'04_Property_Economics'!$AY$5:$AY$404,0)),""))</f>
        <v/>
      </c>
      <c r="E305" s="25" t="str">
        <f t="array" ref="E305">IF($A305="","",IFERROR(INDEX('04_Property_Economics'!$I$5:$I$404,MATCH($A305,'04_Property_Economics'!$AY$5:$AY$404,0)),""))</f>
        <v/>
      </c>
      <c r="F305" s="25" t="str">
        <f t="array" ref="F305">IF($A305="","",IFERROR(INDEX('04_Property_Economics'!$J$5:$J$404,MATCH($A305,'04_Property_Economics'!$AY$5:$AY$404,0)),""))</f>
        <v/>
      </c>
      <c r="G305" s="26" t="str">
        <f t="array" ref="G305">IF($A305="","",IFERROR(INDEX('04_Property_Economics'!$AC$5:$AC$404,MATCH($A305,'04_Property_Economics'!$AY$5:$AY$404,0)),""))</f>
        <v/>
      </c>
      <c r="H305" s="24" t="str">
        <f t="array" ref="H305">IF($A305="","",IFERROR(INDEX('04_Property_Economics'!$AD$5:$AD$404,MATCH($A305,'04_Property_Economics'!$AY$5:$AY$404,0)),""))</f>
        <v/>
      </c>
      <c r="I305" s="24" t="str">
        <f t="array" ref="I305">IF($A305="","",IFERROR(INDEX('04_Property_Economics'!$AH$5:$AH$404,MATCH($A305,'04_Property_Economics'!$AY$5:$AY$404,0)),""))</f>
        <v/>
      </c>
      <c r="J305" s="24" t="str">
        <f t="array" ref="J305">IF($A305="","",IFERROR(INDEX('04_Property_Economics'!$AI$5:$AI$404,MATCH($A305,'04_Property_Economics'!$AY$5:$AY$404,0)),""))</f>
        <v/>
      </c>
      <c r="K305" s="24" t="str">
        <f t="array" ref="K305">IF($A305="","",IFERROR(INDEX('04_Property_Economics'!$AJ$5:$AJ$404,MATCH($A305,'04_Property_Economics'!$AY$5:$AY$404,0)),""))</f>
        <v/>
      </c>
      <c r="L305" s="24" t="str">
        <f t="array" ref="L305">IF($A305="","",IFERROR(INDEX('04_Property_Economics'!$AF$5:$AF$404,MATCH($A305,'04_Property_Economics'!$AY$5:$AY$404,0)),""))</f>
        <v/>
      </c>
      <c r="M305" s="24" t="str">
        <f t="array" ref="M305">IF($A305="","",IFERROR(INDEX('04_Property_Economics'!$U$5:$U$404,MATCH($A305,'04_Property_Economics'!$AY$5:$AY$404,0)),""))</f>
        <v/>
      </c>
      <c r="N305" s="24" t="str">
        <f t="array" ref="N305">IF($A305="","",IFERROR(INDEX('04_Property_Economics'!$W$5:$W$404,MATCH($A305,'04_Property_Economics'!$AY$5:$AY$404,0)),""))</f>
        <v/>
      </c>
      <c r="O305" s="24" t="str">
        <f t="shared" si="2"/>
        <v/>
      </c>
      <c r="P305" s="24" t="str">
        <f t="array" ref="P305">IF($A305="","",IFERROR(INDEX('04_Property_Economics'!$S$5:$S$404,MATCH($A305,'04_Property_Economics'!$AY$5:$AY$404,0)),""))</f>
        <v/>
      </c>
      <c r="Q305" s="24" t="str">
        <f t="array" ref="Q305">IF($A305="","",IFERROR(INDEX('04_Property_Economics'!$AQ$5:$AQ$404,MATCH($A305,'04_Property_Economics'!$AY$5:$AY$404,0)),""))</f>
        <v/>
      </c>
      <c r="R305" s="27" t="str">
        <f t="array" ref="R305">IF($A305="","",IFERROR(INDEX('04_Property_Economics'!$AR$5:$AR$404,MATCH($A305,'04_Property_Economics'!$AY$5:$AY$404,0)),""))</f>
        <v/>
      </c>
      <c r="S305" s="2" t="str">
        <f t="array" ref="S305">IF($A305="","",IFERROR(INDEX('04_Property_Economics'!$AS$5:$AS$404,MATCH($A305,'04_Property_Economics'!$AY$5:$AY$404,0)),""))</f>
        <v/>
      </c>
      <c r="T305" s="2" t="str">
        <f t="array" ref="T305">IF($A305="","",IFERROR(INDEX('04_Property_Economics'!$AZ$5:$AZ$404,MATCH($A305,'04_Property_Economics'!$AY$5:$AY$404,0)),""))</f>
        <v/>
      </c>
    </row>
    <row r="306" ht="15.75" customHeight="1">
      <c r="A306" s="2" t="str">
        <f t="shared" si="1"/>
        <v/>
      </c>
      <c r="B306" s="2" t="str">
        <f t="array" ref="B306">IF($A306="","",IFERROR(INDEX('04_Property_Economics'!$B$5:$B$404,MATCH($A306,'04_Property_Economics'!$AY$5:$AY$404,0)),""))</f>
        <v/>
      </c>
      <c r="C306" s="2" t="str">
        <f t="array" ref="C306">IF($A306="","",IFERROR(INDEX('04_Property_Economics'!$C$5:$C$404,MATCH($A306,'04_Property_Economics'!$AY$5:$AY$404,0)),""))</f>
        <v/>
      </c>
      <c r="D306" s="24" t="str">
        <f t="array" ref="D306">IF($A306="","",IFERROR(INDEX('04_Property_Economics'!$H$5:$H$404,MATCH($A306,'04_Property_Economics'!$AY$5:$AY$404,0)),""))</f>
        <v/>
      </c>
      <c r="E306" s="25" t="str">
        <f t="array" ref="E306">IF($A306="","",IFERROR(INDEX('04_Property_Economics'!$I$5:$I$404,MATCH($A306,'04_Property_Economics'!$AY$5:$AY$404,0)),""))</f>
        <v/>
      </c>
      <c r="F306" s="25" t="str">
        <f t="array" ref="F306">IF($A306="","",IFERROR(INDEX('04_Property_Economics'!$J$5:$J$404,MATCH($A306,'04_Property_Economics'!$AY$5:$AY$404,0)),""))</f>
        <v/>
      </c>
      <c r="G306" s="26" t="str">
        <f t="array" ref="G306">IF($A306="","",IFERROR(INDEX('04_Property_Economics'!$AC$5:$AC$404,MATCH($A306,'04_Property_Economics'!$AY$5:$AY$404,0)),""))</f>
        <v/>
      </c>
      <c r="H306" s="24" t="str">
        <f t="array" ref="H306">IF($A306="","",IFERROR(INDEX('04_Property_Economics'!$AD$5:$AD$404,MATCH($A306,'04_Property_Economics'!$AY$5:$AY$404,0)),""))</f>
        <v/>
      </c>
      <c r="I306" s="24" t="str">
        <f t="array" ref="I306">IF($A306="","",IFERROR(INDEX('04_Property_Economics'!$AH$5:$AH$404,MATCH($A306,'04_Property_Economics'!$AY$5:$AY$404,0)),""))</f>
        <v/>
      </c>
      <c r="J306" s="24" t="str">
        <f t="array" ref="J306">IF($A306="","",IFERROR(INDEX('04_Property_Economics'!$AI$5:$AI$404,MATCH($A306,'04_Property_Economics'!$AY$5:$AY$404,0)),""))</f>
        <v/>
      </c>
      <c r="K306" s="24" t="str">
        <f t="array" ref="K306">IF($A306="","",IFERROR(INDEX('04_Property_Economics'!$AJ$5:$AJ$404,MATCH($A306,'04_Property_Economics'!$AY$5:$AY$404,0)),""))</f>
        <v/>
      </c>
      <c r="L306" s="24" t="str">
        <f t="array" ref="L306">IF($A306="","",IFERROR(INDEX('04_Property_Economics'!$AF$5:$AF$404,MATCH($A306,'04_Property_Economics'!$AY$5:$AY$404,0)),""))</f>
        <v/>
      </c>
      <c r="M306" s="24" t="str">
        <f t="array" ref="M306">IF($A306="","",IFERROR(INDEX('04_Property_Economics'!$U$5:$U$404,MATCH($A306,'04_Property_Economics'!$AY$5:$AY$404,0)),""))</f>
        <v/>
      </c>
      <c r="N306" s="24" t="str">
        <f t="array" ref="N306">IF($A306="","",IFERROR(INDEX('04_Property_Economics'!$W$5:$W$404,MATCH($A306,'04_Property_Economics'!$AY$5:$AY$404,0)),""))</f>
        <v/>
      </c>
      <c r="O306" s="24" t="str">
        <f t="shared" si="2"/>
        <v/>
      </c>
      <c r="P306" s="24" t="str">
        <f t="array" ref="P306">IF($A306="","",IFERROR(INDEX('04_Property_Economics'!$S$5:$S$404,MATCH($A306,'04_Property_Economics'!$AY$5:$AY$404,0)),""))</f>
        <v/>
      </c>
      <c r="Q306" s="24" t="str">
        <f t="array" ref="Q306">IF($A306="","",IFERROR(INDEX('04_Property_Economics'!$AQ$5:$AQ$404,MATCH($A306,'04_Property_Economics'!$AY$5:$AY$404,0)),""))</f>
        <v/>
      </c>
      <c r="R306" s="27" t="str">
        <f t="array" ref="R306">IF($A306="","",IFERROR(INDEX('04_Property_Economics'!$AR$5:$AR$404,MATCH($A306,'04_Property_Economics'!$AY$5:$AY$404,0)),""))</f>
        <v/>
      </c>
      <c r="S306" s="2" t="str">
        <f t="array" ref="S306">IF($A306="","",IFERROR(INDEX('04_Property_Economics'!$AS$5:$AS$404,MATCH($A306,'04_Property_Economics'!$AY$5:$AY$404,0)),""))</f>
        <v/>
      </c>
      <c r="T306" s="2" t="str">
        <f t="array" ref="T306">IF($A306="","",IFERROR(INDEX('04_Property_Economics'!$AZ$5:$AZ$404,MATCH($A306,'04_Property_Economics'!$AY$5:$AY$404,0)),""))</f>
        <v/>
      </c>
    </row>
    <row r="307" ht="15.75" customHeight="1">
      <c r="A307" s="2" t="str">
        <f t="shared" si="1"/>
        <v/>
      </c>
      <c r="B307" s="2" t="str">
        <f t="array" ref="B307">IF($A307="","",IFERROR(INDEX('04_Property_Economics'!$B$5:$B$404,MATCH($A307,'04_Property_Economics'!$AY$5:$AY$404,0)),""))</f>
        <v/>
      </c>
      <c r="C307" s="2" t="str">
        <f t="array" ref="C307">IF($A307="","",IFERROR(INDEX('04_Property_Economics'!$C$5:$C$404,MATCH($A307,'04_Property_Economics'!$AY$5:$AY$404,0)),""))</f>
        <v/>
      </c>
      <c r="D307" s="24" t="str">
        <f t="array" ref="D307">IF($A307="","",IFERROR(INDEX('04_Property_Economics'!$H$5:$H$404,MATCH($A307,'04_Property_Economics'!$AY$5:$AY$404,0)),""))</f>
        <v/>
      </c>
      <c r="E307" s="25" t="str">
        <f t="array" ref="E307">IF($A307="","",IFERROR(INDEX('04_Property_Economics'!$I$5:$I$404,MATCH($A307,'04_Property_Economics'!$AY$5:$AY$404,0)),""))</f>
        <v/>
      </c>
      <c r="F307" s="25" t="str">
        <f t="array" ref="F307">IF($A307="","",IFERROR(INDEX('04_Property_Economics'!$J$5:$J$404,MATCH($A307,'04_Property_Economics'!$AY$5:$AY$404,0)),""))</f>
        <v/>
      </c>
      <c r="G307" s="26" t="str">
        <f t="array" ref="G307">IF($A307="","",IFERROR(INDEX('04_Property_Economics'!$AC$5:$AC$404,MATCH($A307,'04_Property_Economics'!$AY$5:$AY$404,0)),""))</f>
        <v/>
      </c>
      <c r="H307" s="24" t="str">
        <f t="array" ref="H307">IF($A307="","",IFERROR(INDEX('04_Property_Economics'!$AD$5:$AD$404,MATCH($A307,'04_Property_Economics'!$AY$5:$AY$404,0)),""))</f>
        <v/>
      </c>
      <c r="I307" s="24" t="str">
        <f t="array" ref="I307">IF($A307="","",IFERROR(INDEX('04_Property_Economics'!$AH$5:$AH$404,MATCH($A307,'04_Property_Economics'!$AY$5:$AY$404,0)),""))</f>
        <v/>
      </c>
      <c r="J307" s="24" t="str">
        <f t="array" ref="J307">IF($A307="","",IFERROR(INDEX('04_Property_Economics'!$AI$5:$AI$404,MATCH($A307,'04_Property_Economics'!$AY$5:$AY$404,0)),""))</f>
        <v/>
      </c>
      <c r="K307" s="24" t="str">
        <f t="array" ref="K307">IF($A307="","",IFERROR(INDEX('04_Property_Economics'!$AJ$5:$AJ$404,MATCH($A307,'04_Property_Economics'!$AY$5:$AY$404,0)),""))</f>
        <v/>
      </c>
      <c r="L307" s="24" t="str">
        <f t="array" ref="L307">IF($A307="","",IFERROR(INDEX('04_Property_Economics'!$AF$5:$AF$404,MATCH($A307,'04_Property_Economics'!$AY$5:$AY$404,0)),""))</f>
        <v/>
      </c>
      <c r="M307" s="24" t="str">
        <f t="array" ref="M307">IF($A307="","",IFERROR(INDEX('04_Property_Economics'!$U$5:$U$404,MATCH($A307,'04_Property_Economics'!$AY$5:$AY$404,0)),""))</f>
        <v/>
      </c>
      <c r="N307" s="24" t="str">
        <f t="array" ref="N307">IF($A307="","",IFERROR(INDEX('04_Property_Economics'!$W$5:$W$404,MATCH($A307,'04_Property_Economics'!$AY$5:$AY$404,0)),""))</f>
        <v/>
      </c>
      <c r="O307" s="24" t="str">
        <f t="shared" si="2"/>
        <v/>
      </c>
      <c r="P307" s="24" t="str">
        <f t="array" ref="P307">IF($A307="","",IFERROR(INDEX('04_Property_Economics'!$S$5:$S$404,MATCH($A307,'04_Property_Economics'!$AY$5:$AY$404,0)),""))</f>
        <v/>
      </c>
      <c r="Q307" s="24" t="str">
        <f t="array" ref="Q307">IF($A307="","",IFERROR(INDEX('04_Property_Economics'!$AQ$5:$AQ$404,MATCH($A307,'04_Property_Economics'!$AY$5:$AY$404,0)),""))</f>
        <v/>
      </c>
      <c r="R307" s="27" t="str">
        <f t="array" ref="R307">IF($A307="","",IFERROR(INDEX('04_Property_Economics'!$AR$5:$AR$404,MATCH($A307,'04_Property_Economics'!$AY$5:$AY$404,0)),""))</f>
        <v/>
      </c>
      <c r="S307" s="2" t="str">
        <f t="array" ref="S307">IF($A307="","",IFERROR(INDEX('04_Property_Economics'!$AS$5:$AS$404,MATCH($A307,'04_Property_Economics'!$AY$5:$AY$404,0)),""))</f>
        <v/>
      </c>
      <c r="T307" s="2" t="str">
        <f t="array" ref="T307">IF($A307="","",IFERROR(INDEX('04_Property_Economics'!$AZ$5:$AZ$404,MATCH($A307,'04_Property_Economics'!$AY$5:$AY$404,0)),""))</f>
        <v/>
      </c>
    </row>
    <row r="308" ht="15.75" customHeight="1">
      <c r="A308" s="2" t="str">
        <f t="shared" si="1"/>
        <v/>
      </c>
      <c r="B308" s="2" t="str">
        <f t="array" ref="B308">IF($A308="","",IFERROR(INDEX('04_Property_Economics'!$B$5:$B$404,MATCH($A308,'04_Property_Economics'!$AY$5:$AY$404,0)),""))</f>
        <v/>
      </c>
      <c r="C308" s="2" t="str">
        <f t="array" ref="C308">IF($A308="","",IFERROR(INDEX('04_Property_Economics'!$C$5:$C$404,MATCH($A308,'04_Property_Economics'!$AY$5:$AY$404,0)),""))</f>
        <v/>
      </c>
      <c r="D308" s="24" t="str">
        <f t="array" ref="D308">IF($A308="","",IFERROR(INDEX('04_Property_Economics'!$H$5:$H$404,MATCH($A308,'04_Property_Economics'!$AY$5:$AY$404,0)),""))</f>
        <v/>
      </c>
      <c r="E308" s="25" t="str">
        <f t="array" ref="E308">IF($A308="","",IFERROR(INDEX('04_Property_Economics'!$I$5:$I$404,MATCH($A308,'04_Property_Economics'!$AY$5:$AY$404,0)),""))</f>
        <v/>
      </c>
      <c r="F308" s="25" t="str">
        <f t="array" ref="F308">IF($A308="","",IFERROR(INDEX('04_Property_Economics'!$J$5:$J$404,MATCH($A308,'04_Property_Economics'!$AY$5:$AY$404,0)),""))</f>
        <v/>
      </c>
      <c r="G308" s="26" t="str">
        <f t="array" ref="G308">IF($A308="","",IFERROR(INDEX('04_Property_Economics'!$AC$5:$AC$404,MATCH($A308,'04_Property_Economics'!$AY$5:$AY$404,0)),""))</f>
        <v/>
      </c>
      <c r="H308" s="24" t="str">
        <f t="array" ref="H308">IF($A308="","",IFERROR(INDEX('04_Property_Economics'!$AD$5:$AD$404,MATCH($A308,'04_Property_Economics'!$AY$5:$AY$404,0)),""))</f>
        <v/>
      </c>
      <c r="I308" s="24" t="str">
        <f t="array" ref="I308">IF($A308="","",IFERROR(INDEX('04_Property_Economics'!$AH$5:$AH$404,MATCH($A308,'04_Property_Economics'!$AY$5:$AY$404,0)),""))</f>
        <v/>
      </c>
      <c r="J308" s="24" t="str">
        <f t="array" ref="J308">IF($A308="","",IFERROR(INDEX('04_Property_Economics'!$AI$5:$AI$404,MATCH($A308,'04_Property_Economics'!$AY$5:$AY$404,0)),""))</f>
        <v/>
      </c>
      <c r="K308" s="24" t="str">
        <f t="array" ref="K308">IF($A308="","",IFERROR(INDEX('04_Property_Economics'!$AJ$5:$AJ$404,MATCH($A308,'04_Property_Economics'!$AY$5:$AY$404,0)),""))</f>
        <v/>
      </c>
      <c r="L308" s="24" t="str">
        <f t="array" ref="L308">IF($A308="","",IFERROR(INDEX('04_Property_Economics'!$AF$5:$AF$404,MATCH($A308,'04_Property_Economics'!$AY$5:$AY$404,0)),""))</f>
        <v/>
      </c>
      <c r="M308" s="24" t="str">
        <f t="array" ref="M308">IF($A308="","",IFERROR(INDEX('04_Property_Economics'!$U$5:$U$404,MATCH($A308,'04_Property_Economics'!$AY$5:$AY$404,0)),""))</f>
        <v/>
      </c>
      <c r="N308" s="24" t="str">
        <f t="array" ref="N308">IF($A308="","",IFERROR(INDEX('04_Property_Economics'!$W$5:$W$404,MATCH($A308,'04_Property_Economics'!$AY$5:$AY$404,0)),""))</f>
        <v/>
      </c>
      <c r="O308" s="24" t="str">
        <f t="shared" si="2"/>
        <v/>
      </c>
      <c r="P308" s="24" t="str">
        <f t="array" ref="P308">IF($A308="","",IFERROR(INDEX('04_Property_Economics'!$S$5:$S$404,MATCH($A308,'04_Property_Economics'!$AY$5:$AY$404,0)),""))</f>
        <v/>
      </c>
      <c r="Q308" s="24" t="str">
        <f t="array" ref="Q308">IF($A308="","",IFERROR(INDEX('04_Property_Economics'!$AQ$5:$AQ$404,MATCH($A308,'04_Property_Economics'!$AY$5:$AY$404,0)),""))</f>
        <v/>
      </c>
      <c r="R308" s="27" t="str">
        <f t="array" ref="R308">IF($A308="","",IFERROR(INDEX('04_Property_Economics'!$AR$5:$AR$404,MATCH($A308,'04_Property_Economics'!$AY$5:$AY$404,0)),""))</f>
        <v/>
      </c>
      <c r="S308" s="2" t="str">
        <f t="array" ref="S308">IF($A308="","",IFERROR(INDEX('04_Property_Economics'!$AS$5:$AS$404,MATCH($A308,'04_Property_Economics'!$AY$5:$AY$404,0)),""))</f>
        <v/>
      </c>
      <c r="T308" s="2" t="str">
        <f t="array" ref="T308">IF($A308="","",IFERROR(INDEX('04_Property_Economics'!$AZ$5:$AZ$404,MATCH($A308,'04_Property_Economics'!$AY$5:$AY$404,0)),""))</f>
        <v/>
      </c>
    </row>
    <row r="309" ht="15.75" customHeight="1">
      <c r="A309" s="2" t="str">
        <f t="shared" si="1"/>
        <v/>
      </c>
      <c r="B309" s="2" t="str">
        <f t="array" ref="B309">IF($A309="","",IFERROR(INDEX('04_Property_Economics'!$B$5:$B$404,MATCH($A309,'04_Property_Economics'!$AY$5:$AY$404,0)),""))</f>
        <v/>
      </c>
      <c r="C309" s="2" t="str">
        <f t="array" ref="C309">IF($A309="","",IFERROR(INDEX('04_Property_Economics'!$C$5:$C$404,MATCH($A309,'04_Property_Economics'!$AY$5:$AY$404,0)),""))</f>
        <v/>
      </c>
      <c r="D309" s="24" t="str">
        <f t="array" ref="D309">IF($A309="","",IFERROR(INDEX('04_Property_Economics'!$H$5:$H$404,MATCH($A309,'04_Property_Economics'!$AY$5:$AY$404,0)),""))</f>
        <v/>
      </c>
      <c r="E309" s="25" t="str">
        <f t="array" ref="E309">IF($A309="","",IFERROR(INDEX('04_Property_Economics'!$I$5:$I$404,MATCH($A309,'04_Property_Economics'!$AY$5:$AY$404,0)),""))</f>
        <v/>
      </c>
      <c r="F309" s="25" t="str">
        <f t="array" ref="F309">IF($A309="","",IFERROR(INDEX('04_Property_Economics'!$J$5:$J$404,MATCH($A309,'04_Property_Economics'!$AY$5:$AY$404,0)),""))</f>
        <v/>
      </c>
      <c r="G309" s="26" t="str">
        <f t="array" ref="G309">IF($A309="","",IFERROR(INDEX('04_Property_Economics'!$AC$5:$AC$404,MATCH($A309,'04_Property_Economics'!$AY$5:$AY$404,0)),""))</f>
        <v/>
      </c>
      <c r="H309" s="24" t="str">
        <f t="array" ref="H309">IF($A309="","",IFERROR(INDEX('04_Property_Economics'!$AD$5:$AD$404,MATCH($A309,'04_Property_Economics'!$AY$5:$AY$404,0)),""))</f>
        <v/>
      </c>
      <c r="I309" s="24" t="str">
        <f t="array" ref="I309">IF($A309="","",IFERROR(INDEX('04_Property_Economics'!$AH$5:$AH$404,MATCH($A309,'04_Property_Economics'!$AY$5:$AY$404,0)),""))</f>
        <v/>
      </c>
      <c r="J309" s="24" t="str">
        <f t="array" ref="J309">IF($A309="","",IFERROR(INDEX('04_Property_Economics'!$AI$5:$AI$404,MATCH($A309,'04_Property_Economics'!$AY$5:$AY$404,0)),""))</f>
        <v/>
      </c>
      <c r="K309" s="24" t="str">
        <f t="array" ref="K309">IF($A309="","",IFERROR(INDEX('04_Property_Economics'!$AJ$5:$AJ$404,MATCH($A309,'04_Property_Economics'!$AY$5:$AY$404,0)),""))</f>
        <v/>
      </c>
      <c r="L309" s="24" t="str">
        <f t="array" ref="L309">IF($A309="","",IFERROR(INDEX('04_Property_Economics'!$AF$5:$AF$404,MATCH($A309,'04_Property_Economics'!$AY$5:$AY$404,0)),""))</f>
        <v/>
      </c>
      <c r="M309" s="24" t="str">
        <f t="array" ref="M309">IF($A309="","",IFERROR(INDEX('04_Property_Economics'!$U$5:$U$404,MATCH($A309,'04_Property_Economics'!$AY$5:$AY$404,0)),""))</f>
        <v/>
      </c>
      <c r="N309" s="24" t="str">
        <f t="array" ref="N309">IF($A309="","",IFERROR(INDEX('04_Property_Economics'!$W$5:$W$404,MATCH($A309,'04_Property_Economics'!$AY$5:$AY$404,0)),""))</f>
        <v/>
      </c>
      <c r="O309" s="24" t="str">
        <f t="shared" si="2"/>
        <v/>
      </c>
      <c r="P309" s="24" t="str">
        <f t="array" ref="P309">IF($A309="","",IFERROR(INDEX('04_Property_Economics'!$S$5:$S$404,MATCH($A309,'04_Property_Economics'!$AY$5:$AY$404,0)),""))</f>
        <v/>
      </c>
      <c r="Q309" s="24" t="str">
        <f t="array" ref="Q309">IF($A309="","",IFERROR(INDEX('04_Property_Economics'!$AQ$5:$AQ$404,MATCH($A309,'04_Property_Economics'!$AY$5:$AY$404,0)),""))</f>
        <v/>
      </c>
      <c r="R309" s="27" t="str">
        <f t="array" ref="R309">IF($A309="","",IFERROR(INDEX('04_Property_Economics'!$AR$5:$AR$404,MATCH($A309,'04_Property_Economics'!$AY$5:$AY$404,0)),""))</f>
        <v/>
      </c>
      <c r="S309" s="2" t="str">
        <f t="array" ref="S309">IF($A309="","",IFERROR(INDEX('04_Property_Economics'!$AS$5:$AS$404,MATCH($A309,'04_Property_Economics'!$AY$5:$AY$404,0)),""))</f>
        <v/>
      </c>
      <c r="T309" s="2" t="str">
        <f t="array" ref="T309">IF($A309="","",IFERROR(INDEX('04_Property_Economics'!$AZ$5:$AZ$404,MATCH($A309,'04_Property_Economics'!$AY$5:$AY$404,0)),""))</f>
        <v/>
      </c>
    </row>
    <row r="310" ht="15.75" customHeight="1">
      <c r="A310" s="2" t="str">
        <f t="shared" si="1"/>
        <v/>
      </c>
      <c r="B310" s="2" t="str">
        <f t="array" ref="B310">IF($A310="","",IFERROR(INDEX('04_Property_Economics'!$B$5:$B$404,MATCH($A310,'04_Property_Economics'!$AY$5:$AY$404,0)),""))</f>
        <v/>
      </c>
      <c r="C310" s="2" t="str">
        <f t="array" ref="C310">IF($A310="","",IFERROR(INDEX('04_Property_Economics'!$C$5:$C$404,MATCH($A310,'04_Property_Economics'!$AY$5:$AY$404,0)),""))</f>
        <v/>
      </c>
      <c r="D310" s="24" t="str">
        <f t="array" ref="D310">IF($A310="","",IFERROR(INDEX('04_Property_Economics'!$H$5:$H$404,MATCH($A310,'04_Property_Economics'!$AY$5:$AY$404,0)),""))</f>
        <v/>
      </c>
      <c r="E310" s="25" t="str">
        <f t="array" ref="E310">IF($A310="","",IFERROR(INDEX('04_Property_Economics'!$I$5:$I$404,MATCH($A310,'04_Property_Economics'!$AY$5:$AY$404,0)),""))</f>
        <v/>
      </c>
      <c r="F310" s="25" t="str">
        <f t="array" ref="F310">IF($A310="","",IFERROR(INDEX('04_Property_Economics'!$J$5:$J$404,MATCH($A310,'04_Property_Economics'!$AY$5:$AY$404,0)),""))</f>
        <v/>
      </c>
      <c r="G310" s="26" t="str">
        <f t="array" ref="G310">IF($A310="","",IFERROR(INDEX('04_Property_Economics'!$AC$5:$AC$404,MATCH($A310,'04_Property_Economics'!$AY$5:$AY$404,0)),""))</f>
        <v/>
      </c>
      <c r="H310" s="24" t="str">
        <f t="array" ref="H310">IF($A310="","",IFERROR(INDEX('04_Property_Economics'!$AD$5:$AD$404,MATCH($A310,'04_Property_Economics'!$AY$5:$AY$404,0)),""))</f>
        <v/>
      </c>
      <c r="I310" s="24" t="str">
        <f t="array" ref="I310">IF($A310="","",IFERROR(INDEX('04_Property_Economics'!$AH$5:$AH$404,MATCH($A310,'04_Property_Economics'!$AY$5:$AY$404,0)),""))</f>
        <v/>
      </c>
      <c r="J310" s="24" t="str">
        <f t="array" ref="J310">IF($A310="","",IFERROR(INDEX('04_Property_Economics'!$AI$5:$AI$404,MATCH($A310,'04_Property_Economics'!$AY$5:$AY$404,0)),""))</f>
        <v/>
      </c>
      <c r="K310" s="24" t="str">
        <f t="array" ref="K310">IF($A310="","",IFERROR(INDEX('04_Property_Economics'!$AJ$5:$AJ$404,MATCH($A310,'04_Property_Economics'!$AY$5:$AY$404,0)),""))</f>
        <v/>
      </c>
      <c r="L310" s="24" t="str">
        <f t="array" ref="L310">IF($A310="","",IFERROR(INDEX('04_Property_Economics'!$AF$5:$AF$404,MATCH($A310,'04_Property_Economics'!$AY$5:$AY$404,0)),""))</f>
        <v/>
      </c>
      <c r="M310" s="24" t="str">
        <f t="array" ref="M310">IF($A310="","",IFERROR(INDEX('04_Property_Economics'!$U$5:$U$404,MATCH($A310,'04_Property_Economics'!$AY$5:$AY$404,0)),""))</f>
        <v/>
      </c>
      <c r="N310" s="24" t="str">
        <f t="array" ref="N310">IF($A310="","",IFERROR(INDEX('04_Property_Economics'!$W$5:$W$404,MATCH($A310,'04_Property_Economics'!$AY$5:$AY$404,0)),""))</f>
        <v/>
      </c>
      <c r="O310" s="24" t="str">
        <f t="shared" si="2"/>
        <v/>
      </c>
      <c r="P310" s="24" t="str">
        <f t="array" ref="P310">IF($A310="","",IFERROR(INDEX('04_Property_Economics'!$S$5:$S$404,MATCH($A310,'04_Property_Economics'!$AY$5:$AY$404,0)),""))</f>
        <v/>
      </c>
      <c r="Q310" s="24" t="str">
        <f t="array" ref="Q310">IF($A310="","",IFERROR(INDEX('04_Property_Economics'!$AQ$5:$AQ$404,MATCH($A310,'04_Property_Economics'!$AY$5:$AY$404,0)),""))</f>
        <v/>
      </c>
      <c r="R310" s="27" t="str">
        <f t="array" ref="R310">IF($A310="","",IFERROR(INDEX('04_Property_Economics'!$AR$5:$AR$404,MATCH($A310,'04_Property_Economics'!$AY$5:$AY$404,0)),""))</f>
        <v/>
      </c>
      <c r="S310" s="2" t="str">
        <f t="array" ref="S310">IF($A310="","",IFERROR(INDEX('04_Property_Economics'!$AS$5:$AS$404,MATCH($A310,'04_Property_Economics'!$AY$5:$AY$404,0)),""))</f>
        <v/>
      </c>
      <c r="T310" s="2" t="str">
        <f t="array" ref="T310">IF($A310="","",IFERROR(INDEX('04_Property_Economics'!$AZ$5:$AZ$404,MATCH($A310,'04_Property_Economics'!$AY$5:$AY$404,0)),""))</f>
        <v/>
      </c>
    </row>
    <row r="311" ht="15.75" customHeight="1">
      <c r="A311" s="2" t="str">
        <f t="shared" si="1"/>
        <v/>
      </c>
      <c r="B311" s="2" t="str">
        <f t="array" ref="B311">IF($A311="","",IFERROR(INDEX('04_Property_Economics'!$B$5:$B$404,MATCH($A311,'04_Property_Economics'!$AY$5:$AY$404,0)),""))</f>
        <v/>
      </c>
      <c r="C311" s="2" t="str">
        <f t="array" ref="C311">IF($A311="","",IFERROR(INDEX('04_Property_Economics'!$C$5:$C$404,MATCH($A311,'04_Property_Economics'!$AY$5:$AY$404,0)),""))</f>
        <v/>
      </c>
      <c r="D311" s="24" t="str">
        <f t="array" ref="D311">IF($A311="","",IFERROR(INDEX('04_Property_Economics'!$H$5:$H$404,MATCH($A311,'04_Property_Economics'!$AY$5:$AY$404,0)),""))</f>
        <v/>
      </c>
      <c r="E311" s="25" t="str">
        <f t="array" ref="E311">IF($A311="","",IFERROR(INDEX('04_Property_Economics'!$I$5:$I$404,MATCH($A311,'04_Property_Economics'!$AY$5:$AY$404,0)),""))</f>
        <v/>
      </c>
      <c r="F311" s="25" t="str">
        <f t="array" ref="F311">IF($A311="","",IFERROR(INDEX('04_Property_Economics'!$J$5:$J$404,MATCH($A311,'04_Property_Economics'!$AY$5:$AY$404,0)),""))</f>
        <v/>
      </c>
      <c r="G311" s="26" t="str">
        <f t="array" ref="G311">IF($A311="","",IFERROR(INDEX('04_Property_Economics'!$AC$5:$AC$404,MATCH($A311,'04_Property_Economics'!$AY$5:$AY$404,0)),""))</f>
        <v/>
      </c>
      <c r="H311" s="24" t="str">
        <f t="array" ref="H311">IF($A311="","",IFERROR(INDEX('04_Property_Economics'!$AD$5:$AD$404,MATCH($A311,'04_Property_Economics'!$AY$5:$AY$404,0)),""))</f>
        <v/>
      </c>
      <c r="I311" s="24" t="str">
        <f t="array" ref="I311">IF($A311="","",IFERROR(INDEX('04_Property_Economics'!$AH$5:$AH$404,MATCH($A311,'04_Property_Economics'!$AY$5:$AY$404,0)),""))</f>
        <v/>
      </c>
      <c r="J311" s="24" t="str">
        <f t="array" ref="J311">IF($A311="","",IFERROR(INDEX('04_Property_Economics'!$AI$5:$AI$404,MATCH($A311,'04_Property_Economics'!$AY$5:$AY$404,0)),""))</f>
        <v/>
      </c>
      <c r="K311" s="24" t="str">
        <f t="array" ref="K311">IF($A311="","",IFERROR(INDEX('04_Property_Economics'!$AJ$5:$AJ$404,MATCH($A311,'04_Property_Economics'!$AY$5:$AY$404,0)),""))</f>
        <v/>
      </c>
      <c r="L311" s="24" t="str">
        <f t="array" ref="L311">IF($A311="","",IFERROR(INDEX('04_Property_Economics'!$AF$5:$AF$404,MATCH($A311,'04_Property_Economics'!$AY$5:$AY$404,0)),""))</f>
        <v/>
      </c>
      <c r="M311" s="24" t="str">
        <f t="array" ref="M311">IF($A311="","",IFERROR(INDEX('04_Property_Economics'!$U$5:$U$404,MATCH($A311,'04_Property_Economics'!$AY$5:$AY$404,0)),""))</f>
        <v/>
      </c>
      <c r="N311" s="24" t="str">
        <f t="array" ref="N311">IF($A311="","",IFERROR(INDEX('04_Property_Economics'!$W$5:$W$404,MATCH($A311,'04_Property_Economics'!$AY$5:$AY$404,0)),""))</f>
        <v/>
      </c>
      <c r="O311" s="24" t="str">
        <f t="shared" si="2"/>
        <v/>
      </c>
      <c r="P311" s="24" t="str">
        <f t="array" ref="P311">IF($A311="","",IFERROR(INDEX('04_Property_Economics'!$S$5:$S$404,MATCH($A311,'04_Property_Economics'!$AY$5:$AY$404,0)),""))</f>
        <v/>
      </c>
      <c r="Q311" s="24" t="str">
        <f t="array" ref="Q311">IF($A311="","",IFERROR(INDEX('04_Property_Economics'!$AQ$5:$AQ$404,MATCH($A311,'04_Property_Economics'!$AY$5:$AY$404,0)),""))</f>
        <v/>
      </c>
      <c r="R311" s="27" t="str">
        <f t="array" ref="R311">IF($A311="","",IFERROR(INDEX('04_Property_Economics'!$AR$5:$AR$404,MATCH($A311,'04_Property_Economics'!$AY$5:$AY$404,0)),""))</f>
        <v/>
      </c>
      <c r="S311" s="2" t="str">
        <f t="array" ref="S311">IF($A311="","",IFERROR(INDEX('04_Property_Economics'!$AS$5:$AS$404,MATCH($A311,'04_Property_Economics'!$AY$5:$AY$404,0)),""))</f>
        <v/>
      </c>
      <c r="T311" s="2" t="str">
        <f t="array" ref="T311">IF($A311="","",IFERROR(INDEX('04_Property_Economics'!$AZ$5:$AZ$404,MATCH($A311,'04_Property_Economics'!$AY$5:$AY$404,0)),""))</f>
        <v/>
      </c>
    </row>
    <row r="312" ht="15.75" customHeight="1">
      <c r="A312" s="2" t="str">
        <f t="shared" si="1"/>
        <v/>
      </c>
      <c r="B312" s="2" t="str">
        <f t="array" ref="B312">IF($A312="","",IFERROR(INDEX('04_Property_Economics'!$B$5:$B$404,MATCH($A312,'04_Property_Economics'!$AY$5:$AY$404,0)),""))</f>
        <v/>
      </c>
      <c r="C312" s="2" t="str">
        <f t="array" ref="C312">IF($A312="","",IFERROR(INDEX('04_Property_Economics'!$C$5:$C$404,MATCH($A312,'04_Property_Economics'!$AY$5:$AY$404,0)),""))</f>
        <v/>
      </c>
      <c r="D312" s="24" t="str">
        <f t="array" ref="D312">IF($A312="","",IFERROR(INDEX('04_Property_Economics'!$H$5:$H$404,MATCH($A312,'04_Property_Economics'!$AY$5:$AY$404,0)),""))</f>
        <v/>
      </c>
      <c r="E312" s="25" t="str">
        <f t="array" ref="E312">IF($A312="","",IFERROR(INDEX('04_Property_Economics'!$I$5:$I$404,MATCH($A312,'04_Property_Economics'!$AY$5:$AY$404,0)),""))</f>
        <v/>
      </c>
      <c r="F312" s="25" t="str">
        <f t="array" ref="F312">IF($A312="","",IFERROR(INDEX('04_Property_Economics'!$J$5:$J$404,MATCH($A312,'04_Property_Economics'!$AY$5:$AY$404,0)),""))</f>
        <v/>
      </c>
      <c r="G312" s="26" t="str">
        <f t="array" ref="G312">IF($A312="","",IFERROR(INDEX('04_Property_Economics'!$AC$5:$AC$404,MATCH($A312,'04_Property_Economics'!$AY$5:$AY$404,0)),""))</f>
        <v/>
      </c>
      <c r="H312" s="24" t="str">
        <f t="array" ref="H312">IF($A312="","",IFERROR(INDEX('04_Property_Economics'!$AD$5:$AD$404,MATCH($A312,'04_Property_Economics'!$AY$5:$AY$404,0)),""))</f>
        <v/>
      </c>
      <c r="I312" s="24" t="str">
        <f t="array" ref="I312">IF($A312="","",IFERROR(INDEX('04_Property_Economics'!$AH$5:$AH$404,MATCH($A312,'04_Property_Economics'!$AY$5:$AY$404,0)),""))</f>
        <v/>
      </c>
      <c r="J312" s="24" t="str">
        <f t="array" ref="J312">IF($A312="","",IFERROR(INDEX('04_Property_Economics'!$AI$5:$AI$404,MATCH($A312,'04_Property_Economics'!$AY$5:$AY$404,0)),""))</f>
        <v/>
      </c>
      <c r="K312" s="24" t="str">
        <f t="array" ref="K312">IF($A312="","",IFERROR(INDEX('04_Property_Economics'!$AJ$5:$AJ$404,MATCH($A312,'04_Property_Economics'!$AY$5:$AY$404,0)),""))</f>
        <v/>
      </c>
      <c r="L312" s="24" t="str">
        <f t="array" ref="L312">IF($A312="","",IFERROR(INDEX('04_Property_Economics'!$AF$5:$AF$404,MATCH($A312,'04_Property_Economics'!$AY$5:$AY$404,0)),""))</f>
        <v/>
      </c>
      <c r="M312" s="24" t="str">
        <f t="array" ref="M312">IF($A312="","",IFERROR(INDEX('04_Property_Economics'!$U$5:$U$404,MATCH($A312,'04_Property_Economics'!$AY$5:$AY$404,0)),""))</f>
        <v/>
      </c>
      <c r="N312" s="24" t="str">
        <f t="array" ref="N312">IF($A312="","",IFERROR(INDEX('04_Property_Economics'!$W$5:$W$404,MATCH($A312,'04_Property_Economics'!$AY$5:$AY$404,0)),""))</f>
        <v/>
      </c>
      <c r="O312" s="24" t="str">
        <f t="shared" si="2"/>
        <v/>
      </c>
      <c r="P312" s="24" t="str">
        <f t="array" ref="P312">IF($A312="","",IFERROR(INDEX('04_Property_Economics'!$S$5:$S$404,MATCH($A312,'04_Property_Economics'!$AY$5:$AY$404,0)),""))</f>
        <v/>
      </c>
      <c r="Q312" s="24" t="str">
        <f t="array" ref="Q312">IF($A312="","",IFERROR(INDEX('04_Property_Economics'!$AQ$5:$AQ$404,MATCH($A312,'04_Property_Economics'!$AY$5:$AY$404,0)),""))</f>
        <v/>
      </c>
      <c r="R312" s="27" t="str">
        <f t="array" ref="R312">IF($A312="","",IFERROR(INDEX('04_Property_Economics'!$AR$5:$AR$404,MATCH($A312,'04_Property_Economics'!$AY$5:$AY$404,0)),""))</f>
        <v/>
      </c>
      <c r="S312" s="2" t="str">
        <f t="array" ref="S312">IF($A312="","",IFERROR(INDEX('04_Property_Economics'!$AS$5:$AS$404,MATCH($A312,'04_Property_Economics'!$AY$5:$AY$404,0)),""))</f>
        <v/>
      </c>
      <c r="T312" s="2" t="str">
        <f t="array" ref="T312">IF($A312="","",IFERROR(INDEX('04_Property_Economics'!$AZ$5:$AZ$404,MATCH($A312,'04_Property_Economics'!$AY$5:$AY$404,0)),""))</f>
        <v/>
      </c>
    </row>
    <row r="313" ht="15.75" customHeight="1">
      <c r="A313" s="2" t="str">
        <f t="shared" si="1"/>
        <v/>
      </c>
      <c r="B313" s="2" t="str">
        <f t="array" ref="B313">IF($A313="","",IFERROR(INDEX('04_Property_Economics'!$B$5:$B$404,MATCH($A313,'04_Property_Economics'!$AY$5:$AY$404,0)),""))</f>
        <v/>
      </c>
      <c r="C313" s="2" t="str">
        <f t="array" ref="C313">IF($A313="","",IFERROR(INDEX('04_Property_Economics'!$C$5:$C$404,MATCH($A313,'04_Property_Economics'!$AY$5:$AY$404,0)),""))</f>
        <v/>
      </c>
      <c r="D313" s="24" t="str">
        <f t="array" ref="D313">IF($A313="","",IFERROR(INDEX('04_Property_Economics'!$H$5:$H$404,MATCH($A313,'04_Property_Economics'!$AY$5:$AY$404,0)),""))</f>
        <v/>
      </c>
      <c r="E313" s="25" t="str">
        <f t="array" ref="E313">IF($A313="","",IFERROR(INDEX('04_Property_Economics'!$I$5:$I$404,MATCH($A313,'04_Property_Economics'!$AY$5:$AY$404,0)),""))</f>
        <v/>
      </c>
      <c r="F313" s="25" t="str">
        <f t="array" ref="F313">IF($A313="","",IFERROR(INDEX('04_Property_Economics'!$J$5:$J$404,MATCH($A313,'04_Property_Economics'!$AY$5:$AY$404,0)),""))</f>
        <v/>
      </c>
      <c r="G313" s="26" t="str">
        <f t="array" ref="G313">IF($A313="","",IFERROR(INDEX('04_Property_Economics'!$AC$5:$AC$404,MATCH($A313,'04_Property_Economics'!$AY$5:$AY$404,0)),""))</f>
        <v/>
      </c>
      <c r="H313" s="24" t="str">
        <f t="array" ref="H313">IF($A313="","",IFERROR(INDEX('04_Property_Economics'!$AD$5:$AD$404,MATCH($A313,'04_Property_Economics'!$AY$5:$AY$404,0)),""))</f>
        <v/>
      </c>
      <c r="I313" s="24" t="str">
        <f t="array" ref="I313">IF($A313="","",IFERROR(INDEX('04_Property_Economics'!$AH$5:$AH$404,MATCH($A313,'04_Property_Economics'!$AY$5:$AY$404,0)),""))</f>
        <v/>
      </c>
      <c r="J313" s="24" t="str">
        <f t="array" ref="J313">IF($A313="","",IFERROR(INDEX('04_Property_Economics'!$AI$5:$AI$404,MATCH($A313,'04_Property_Economics'!$AY$5:$AY$404,0)),""))</f>
        <v/>
      </c>
      <c r="K313" s="24" t="str">
        <f t="array" ref="K313">IF($A313="","",IFERROR(INDEX('04_Property_Economics'!$AJ$5:$AJ$404,MATCH($A313,'04_Property_Economics'!$AY$5:$AY$404,0)),""))</f>
        <v/>
      </c>
      <c r="L313" s="24" t="str">
        <f t="array" ref="L313">IF($A313="","",IFERROR(INDEX('04_Property_Economics'!$AF$5:$AF$404,MATCH($A313,'04_Property_Economics'!$AY$5:$AY$404,0)),""))</f>
        <v/>
      </c>
      <c r="M313" s="24" t="str">
        <f t="array" ref="M313">IF($A313="","",IFERROR(INDEX('04_Property_Economics'!$U$5:$U$404,MATCH($A313,'04_Property_Economics'!$AY$5:$AY$404,0)),""))</f>
        <v/>
      </c>
      <c r="N313" s="24" t="str">
        <f t="array" ref="N313">IF($A313="","",IFERROR(INDEX('04_Property_Economics'!$W$5:$W$404,MATCH($A313,'04_Property_Economics'!$AY$5:$AY$404,0)),""))</f>
        <v/>
      </c>
      <c r="O313" s="24" t="str">
        <f t="shared" si="2"/>
        <v/>
      </c>
      <c r="P313" s="24" t="str">
        <f t="array" ref="P313">IF($A313="","",IFERROR(INDEX('04_Property_Economics'!$S$5:$S$404,MATCH($A313,'04_Property_Economics'!$AY$5:$AY$404,0)),""))</f>
        <v/>
      </c>
      <c r="Q313" s="24" t="str">
        <f t="array" ref="Q313">IF($A313="","",IFERROR(INDEX('04_Property_Economics'!$AQ$5:$AQ$404,MATCH($A313,'04_Property_Economics'!$AY$5:$AY$404,0)),""))</f>
        <v/>
      </c>
      <c r="R313" s="27" t="str">
        <f t="array" ref="R313">IF($A313="","",IFERROR(INDEX('04_Property_Economics'!$AR$5:$AR$404,MATCH($A313,'04_Property_Economics'!$AY$5:$AY$404,0)),""))</f>
        <v/>
      </c>
      <c r="S313" s="2" t="str">
        <f t="array" ref="S313">IF($A313="","",IFERROR(INDEX('04_Property_Economics'!$AS$5:$AS$404,MATCH($A313,'04_Property_Economics'!$AY$5:$AY$404,0)),""))</f>
        <v/>
      </c>
      <c r="T313" s="2" t="str">
        <f t="array" ref="T313">IF($A313="","",IFERROR(INDEX('04_Property_Economics'!$AZ$5:$AZ$404,MATCH($A313,'04_Property_Economics'!$AY$5:$AY$404,0)),""))</f>
        <v/>
      </c>
    </row>
    <row r="314" ht="15.75" customHeight="1">
      <c r="A314" s="2" t="str">
        <f t="shared" si="1"/>
        <v/>
      </c>
      <c r="B314" s="2" t="str">
        <f t="array" ref="B314">IF($A314="","",IFERROR(INDEX('04_Property_Economics'!$B$5:$B$404,MATCH($A314,'04_Property_Economics'!$AY$5:$AY$404,0)),""))</f>
        <v/>
      </c>
      <c r="C314" s="2" t="str">
        <f t="array" ref="C314">IF($A314="","",IFERROR(INDEX('04_Property_Economics'!$C$5:$C$404,MATCH($A314,'04_Property_Economics'!$AY$5:$AY$404,0)),""))</f>
        <v/>
      </c>
      <c r="D314" s="24" t="str">
        <f t="array" ref="D314">IF($A314="","",IFERROR(INDEX('04_Property_Economics'!$H$5:$H$404,MATCH($A314,'04_Property_Economics'!$AY$5:$AY$404,0)),""))</f>
        <v/>
      </c>
      <c r="E314" s="25" t="str">
        <f t="array" ref="E314">IF($A314="","",IFERROR(INDEX('04_Property_Economics'!$I$5:$I$404,MATCH($A314,'04_Property_Economics'!$AY$5:$AY$404,0)),""))</f>
        <v/>
      </c>
      <c r="F314" s="25" t="str">
        <f t="array" ref="F314">IF($A314="","",IFERROR(INDEX('04_Property_Economics'!$J$5:$J$404,MATCH($A314,'04_Property_Economics'!$AY$5:$AY$404,0)),""))</f>
        <v/>
      </c>
      <c r="G314" s="26" t="str">
        <f t="array" ref="G314">IF($A314="","",IFERROR(INDEX('04_Property_Economics'!$AC$5:$AC$404,MATCH($A314,'04_Property_Economics'!$AY$5:$AY$404,0)),""))</f>
        <v/>
      </c>
      <c r="H314" s="24" t="str">
        <f t="array" ref="H314">IF($A314="","",IFERROR(INDEX('04_Property_Economics'!$AD$5:$AD$404,MATCH($A314,'04_Property_Economics'!$AY$5:$AY$404,0)),""))</f>
        <v/>
      </c>
      <c r="I314" s="24" t="str">
        <f t="array" ref="I314">IF($A314="","",IFERROR(INDEX('04_Property_Economics'!$AH$5:$AH$404,MATCH($A314,'04_Property_Economics'!$AY$5:$AY$404,0)),""))</f>
        <v/>
      </c>
      <c r="J314" s="24" t="str">
        <f t="array" ref="J314">IF($A314="","",IFERROR(INDEX('04_Property_Economics'!$AI$5:$AI$404,MATCH($A314,'04_Property_Economics'!$AY$5:$AY$404,0)),""))</f>
        <v/>
      </c>
      <c r="K314" s="24" t="str">
        <f t="array" ref="K314">IF($A314="","",IFERROR(INDEX('04_Property_Economics'!$AJ$5:$AJ$404,MATCH($A314,'04_Property_Economics'!$AY$5:$AY$404,0)),""))</f>
        <v/>
      </c>
      <c r="L314" s="24" t="str">
        <f t="array" ref="L314">IF($A314="","",IFERROR(INDEX('04_Property_Economics'!$AF$5:$AF$404,MATCH($A314,'04_Property_Economics'!$AY$5:$AY$404,0)),""))</f>
        <v/>
      </c>
      <c r="M314" s="24" t="str">
        <f t="array" ref="M314">IF($A314="","",IFERROR(INDEX('04_Property_Economics'!$U$5:$U$404,MATCH($A314,'04_Property_Economics'!$AY$5:$AY$404,0)),""))</f>
        <v/>
      </c>
      <c r="N314" s="24" t="str">
        <f t="array" ref="N314">IF($A314="","",IFERROR(INDEX('04_Property_Economics'!$W$5:$W$404,MATCH($A314,'04_Property_Economics'!$AY$5:$AY$404,0)),""))</f>
        <v/>
      </c>
      <c r="O314" s="24" t="str">
        <f t="shared" si="2"/>
        <v/>
      </c>
      <c r="P314" s="24" t="str">
        <f t="array" ref="P314">IF($A314="","",IFERROR(INDEX('04_Property_Economics'!$S$5:$S$404,MATCH($A314,'04_Property_Economics'!$AY$5:$AY$404,0)),""))</f>
        <v/>
      </c>
      <c r="Q314" s="24" t="str">
        <f t="array" ref="Q314">IF($A314="","",IFERROR(INDEX('04_Property_Economics'!$AQ$5:$AQ$404,MATCH($A314,'04_Property_Economics'!$AY$5:$AY$404,0)),""))</f>
        <v/>
      </c>
      <c r="R314" s="27" t="str">
        <f t="array" ref="R314">IF($A314="","",IFERROR(INDEX('04_Property_Economics'!$AR$5:$AR$404,MATCH($A314,'04_Property_Economics'!$AY$5:$AY$404,0)),""))</f>
        <v/>
      </c>
      <c r="S314" s="2" t="str">
        <f t="array" ref="S314">IF($A314="","",IFERROR(INDEX('04_Property_Economics'!$AS$5:$AS$404,MATCH($A314,'04_Property_Economics'!$AY$5:$AY$404,0)),""))</f>
        <v/>
      </c>
      <c r="T314" s="2" t="str">
        <f t="array" ref="T314">IF($A314="","",IFERROR(INDEX('04_Property_Economics'!$AZ$5:$AZ$404,MATCH($A314,'04_Property_Economics'!$AY$5:$AY$404,0)),""))</f>
        <v/>
      </c>
    </row>
    <row r="315" ht="15.75" customHeight="1">
      <c r="A315" s="2" t="str">
        <f t="shared" si="1"/>
        <v/>
      </c>
      <c r="B315" s="2" t="str">
        <f t="array" ref="B315">IF($A315="","",IFERROR(INDEX('04_Property_Economics'!$B$5:$B$404,MATCH($A315,'04_Property_Economics'!$AY$5:$AY$404,0)),""))</f>
        <v/>
      </c>
      <c r="C315" s="2" t="str">
        <f t="array" ref="C315">IF($A315="","",IFERROR(INDEX('04_Property_Economics'!$C$5:$C$404,MATCH($A315,'04_Property_Economics'!$AY$5:$AY$404,0)),""))</f>
        <v/>
      </c>
      <c r="D315" s="24" t="str">
        <f t="array" ref="D315">IF($A315="","",IFERROR(INDEX('04_Property_Economics'!$H$5:$H$404,MATCH($A315,'04_Property_Economics'!$AY$5:$AY$404,0)),""))</f>
        <v/>
      </c>
      <c r="E315" s="25" t="str">
        <f t="array" ref="E315">IF($A315="","",IFERROR(INDEX('04_Property_Economics'!$I$5:$I$404,MATCH($A315,'04_Property_Economics'!$AY$5:$AY$404,0)),""))</f>
        <v/>
      </c>
      <c r="F315" s="25" t="str">
        <f t="array" ref="F315">IF($A315="","",IFERROR(INDEX('04_Property_Economics'!$J$5:$J$404,MATCH($A315,'04_Property_Economics'!$AY$5:$AY$404,0)),""))</f>
        <v/>
      </c>
      <c r="G315" s="26" t="str">
        <f t="array" ref="G315">IF($A315="","",IFERROR(INDEX('04_Property_Economics'!$AC$5:$AC$404,MATCH($A315,'04_Property_Economics'!$AY$5:$AY$404,0)),""))</f>
        <v/>
      </c>
      <c r="H315" s="24" t="str">
        <f t="array" ref="H315">IF($A315="","",IFERROR(INDEX('04_Property_Economics'!$AD$5:$AD$404,MATCH($A315,'04_Property_Economics'!$AY$5:$AY$404,0)),""))</f>
        <v/>
      </c>
      <c r="I315" s="24" t="str">
        <f t="array" ref="I315">IF($A315="","",IFERROR(INDEX('04_Property_Economics'!$AH$5:$AH$404,MATCH($A315,'04_Property_Economics'!$AY$5:$AY$404,0)),""))</f>
        <v/>
      </c>
      <c r="J315" s="24" t="str">
        <f t="array" ref="J315">IF($A315="","",IFERROR(INDEX('04_Property_Economics'!$AI$5:$AI$404,MATCH($A315,'04_Property_Economics'!$AY$5:$AY$404,0)),""))</f>
        <v/>
      </c>
      <c r="K315" s="24" t="str">
        <f t="array" ref="K315">IF($A315="","",IFERROR(INDEX('04_Property_Economics'!$AJ$5:$AJ$404,MATCH($A315,'04_Property_Economics'!$AY$5:$AY$404,0)),""))</f>
        <v/>
      </c>
      <c r="L315" s="24" t="str">
        <f t="array" ref="L315">IF($A315="","",IFERROR(INDEX('04_Property_Economics'!$AF$5:$AF$404,MATCH($A315,'04_Property_Economics'!$AY$5:$AY$404,0)),""))</f>
        <v/>
      </c>
      <c r="M315" s="24" t="str">
        <f t="array" ref="M315">IF($A315="","",IFERROR(INDEX('04_Property_Economics'!$U$5:$U$404,MATCH($A315,'04_Property_Economics'!$AY$5:$AY$404,0)),""))</f>
        <v/>
      </c>
      <c r="N315" s="24" t="str">
        <f t="array" ref="N315">IF($A315="","",IFERROR(INDEX('04_Property_Economics'!$W$5:$W$404,MATCH($A315,'04_Property_Economics'!$AY$5:$AY$404,0)),""))</f>
        <v/>
      </c>
      <c r="O315" s="24" t="str">
        <f t="shared" si="2"/>
        <v/>
      </c>
      <c r="P315" s="24" t="str">
        <f t="array" ref="P315">IF($A315="","",IFERROR(INDEX('04_Property_Economics'!$S$5:$S$404,MATCH($A315,'04_Property_Economics'!$AY$5:$AY$404,0)),""))</f>
        <v/>
      </c>
      <c r="Q315" s="24" t="str">
        <f t="array" ref="Q315">IF($A315="","",IFERROR(INDEX('04_Property_Economics'!$AQ$5:$AQ$404,MATCH($A315,'04_Property_Economics'!$AY$5:$AY$404,0)),""))</f>
        <v/>
      </c>
      <c r="R315" s="27" t="str">
        <f t="array" ref="R315">IF($A315="","",IFERROR(INDEX('04_Property_Economics'!$AR$5:$AR$404,MATCH($A315,'04_Property_Economics'!$AY$5:$AY$404,0)),""))</f>
        <v/>
      </c>
      <c r="S315" s="2" t="str">
        <f t="array" ref="S315">IF($A315="","",IFERROR(INDEX('04_Property_Economics'!$AS$5:$AS$404,MATCH($A315,'04_Property_Economics'!$AY$5:$AY$404,0)),""))</f>
        <v/>
      </c>
      <c r="T315" s="2" t="str">
        <f t="array" ref="T315">IF($A315="","",IFERROR(INDEX('04_Property_Economics'!$AZ$5:$AZ$404,MATCH($A315,'04_Property_Economics'!$AY$5:$AY$404,0)),""))</f>
        <v/>
      </c>
    </row>
    <row r="316" ht="15.75" customHeight="1">
      <c r="A316" s="2" t="str">
        <f t="shared" si="1"/>
        <v/>
      </c>
      <c r="B316" s="2" t="str">
        <f t="array" ref="B316">IF($A316="","",IFERROR(INDEX('04_Property_Economics'!$B$5:$B$404,MATCH($A316,'04_Property_Economics'!$AY$5:$AY$404,0)),""))</f>
        <v/>
      </c>
      <c r="C316" s="2" t="str">
        <f t="array" ref="C316">IF($A316="","",IFERROR(INDEX('04_Property_Economics'!$C$5:$C$404,MATCH($A316,'04_Property_Economics'!$AY$5:$AY$404,0)),""))</f>
        <v/>
      </c>
      <c r="D316" s="24" t="str">
        <f t="array" ref="D316">IF($A316="","",IFERROR(INDEX('04_Property_Economics'!$H$5:$H$404,MATCH($A316,'04_Property_Economics'!$AY$5:$AY$404,0)),""))</f>
        <v/>
      </c>
      <c r="E316" s="25" t="str">
        <f t="array" ref="E316">IF($A316="","",IFERROR(INDEX('04_Property_Economics'!$I$5:$I$404,MATCH($A316,'04_Property_Economics'!$AY$5:$AY$404,0)),""))</f>
        <v/>
      </c>
      <c r="F316" s="25" t="str">
        <f t="array" ref="F316">IF($A316="","",IFERROR(INDEX('04_Property_Economics'!$J$5:$J$404,MATCH($A316,'04_Property_Economics'!$AY$5:$AY$404,0)),""))</f>
        <v/>
      </c>
      <c r="G316" s="26" t="str">
        <f t="array" ref="G316">IF($A316="","",IFERROR(INDEX('04_Property_Economics'!$AC$5:$AC$404,MATCH($A316,'04_Property_Economics'!$AY$5:$AY$404,0)),""))</f>
        <v/>
      </c>
      <c r="H316" s="24" t="str">
        <f t="array" ref="H316">IF($A316="","",IFERROR(INDEX('04_Property_Economics'!$AD$5:$AD$404,MATCH($A316,'04_Property_Economics'!$AY$5:$AY$404,0)),""))</f>
        <v/>
      </c>
      <c r="I316" s="24" t="str">
        <f t="array" ref="I316">IF($A316="","",IFERROR(INDEX('04_Property_Economics'!$AH$5:$AH$404,MATCH($A316,'04_Property_Economics'!$AY$5:$AY$404,0)),""))</f>
        <v/>
      </c>
      <c r="J316" s="24" t="str">
        <f t="array" ref="J316">IF($A316="","",IFERROR(INDEX('04_Property_Economics'!$AI$5:$AI$404,MATCH($A316,'04_Property_Economics'!$AY$5:$AY$404,0)),""))</f>
        <v/>
      </c>
      <c r="K316" s="24" t="str">
        <f t="array" ref="K316">IF($A316="","",IFERROR(INDEX('04_Property_Economics'!$AJ$5:$AJ$404,MATCH($A316,'04_Property_Economics'!$AY$5:$AY$404,0)),""))</f>
        <v/>
      </c>
      <c r="L316" s="24" t="str">
        <f t="array" ref="L316">IF($A316="","",IFERROR(INDEX('04_Property_Economics'!$AF$5:$AF$404,MATCH($A316,'04_Property_Economics'!$AY$5:$AY$404,0)),""))</f>
        <v/>
      </c>
      <c r="M316" s="24" t="str">
        <f t="array" ref="M316">IF($A316="","",IFERROR(INDEX('04_Property_Economics'!$U$5:$U$404,MATCH($A316,'04_Property_Economics'!$AY$5:$AY$404,0)),""))</f>
        <v/>
      </c>
      <c r="N316" s="24" t="str">
        <f t="array" ref="N316">IF($A316="","",IFERROR(INDEX('04_Property_Economics'!$W$5:$W$404,MATCH($A316,'04_Property_Economics'!$AY$5:$AY$404,0)),""))</f>
        <v/>
      </c>
      <c r="O316" s="24" t="str">
        <f t="shared" si="2"/>
        <v/>
      </c>
      <c r="P316" s="24" t="str">
        <f t="array" ref="P316">IF($A316="","",IFERROR(INDEX('04_Property_Economics'!$S$5:$S$404,MATCH($A316,'04_Property_Economics'!$AY$5:$AY$404,0)),""))</f>
        <v/>
      </c>
      <c r="Q316" s="24" t="str">
        <f t="array" ref="Q316">IF($A316="","",IFERROR(INDEX('04_Property_Economics'!$AQ$5:$AQ$404,MATCH($A316,'04_Property_Economics'!$AY$5:$AY$404,0)),""))</f>
        <v/>
      </c>
      <c r="R316" s="27" t="str">
        <f t="array" ref="R316">IF($A316="","",IFERROR(INDEX('04_Property_Economics'!$AR$5:$AR$404,MATCH($A316,'04_Property_Economics'!$AY$5:$AY$404,0)),""))</f>
        <v/>
      </c>
      <c r="S316" s="2" t="str">
        <f t="array" ref="S316">IF($A316="","",IFERROR(INDEX('04_Property_Economics'!$AS$5:$AS$404,MATCH($A316,'04_Property_Economics'!$AY$5:$AY$404,0)),""))</f>
        <v/>
      </c>
      <c r="T316" s="2" t="str">
        <f t="array" ref="T316">IF($A316="","",IFERROR(INDEX('04_Property_Economics'!$AZ$5:$AZ$404,MATCH($A316,'04_Property_Economics'!$AY$5:$AY$404,0)),""))</f>
        <v/>
      </c>
    </row>
    <row r="317" ht="15.75" customHeight="1">
      <c r="A317" s="2" t="str">
        <f t="shared" si="1"/>
        <v/>
      </c>
      <c r="B317" s="2" t="str">
        <f t="array" ref="B317">IF($A317="","",IFERROR(INDEX('04_Property_Economics'!$B$5:$B$404,MATCH($A317,'04_Property_Economics'!$AY$5:$AY$404,0)),""))</f>
        <v/>
      </c>
      <c r="C317" s="2" t="str">
        <f t="array" ref="C317">IF($A317="","",IFERROR(INDEX('04_Property_Economics'!$C$5:$C$404,MATCH($A317,'04_Property_Economics'!$AY$5:$AY$404,0)),""))</f>
        <v/>
      </c>
      <c r="D317" s="24" t="str">
        <f t="array" ref="D317">IF($A317="","",IFERROR(INDEX('04_Property_Economics'!$H$5:$H$404,MATCH($A317,'04_Property_Economics'!$AY$5:$AY$404,0)),""))</f>
        <v/>
      </c>
      <c r="E317" s="25" t="str">
        <f t="array" ref="E317">IF($A317="","",IFERROR(INDEX('04_Property_Economics'!$I$5:$I$404,MATCH($A317,'04_Property_Economics'!$AY$5:$AY$404,0)),""))</f>
        <v/>
      </c>
      <c r="F317" s="25" t="str">
        <f t="array" ref="F317">IF($A317="","",IFERROR(INDEX('04_Property_Economics'!$J$5:$J$404,MATCH($A317,'04_Property_Economics'!$AY$5:$AY$404,0)),""))</f>
        <v/>
      </c>
      <c r="G317" s="26" t="str">
        <f t="array" ref="G317">IF($A317="","",IFERROR(INDEX('04_Property_Economics'!$AC$5:$AC$404,MATCH($A317,'04_Property_Economics'!$AY$5:$AY$404,0)),""))</f>
        <v/>
      </c>
      <c r="H317" s="24" t="str">
        <f t="array" ref="H317">IF($A317="","",IFERROR(INDEX('04_Property_Economics'!$AD$5:$AD$404,MATCH($A317,'04_Property_Economics'!$AY$5:$AY$404,0)),""))</f>
        <v/>
      </c>
      <c r="I317" s="24" t="str">
        <f t="array" ref="I317">IF($A317="","",IFERROR(INDEX('04_Property_Economics'!$AH$5:$AH$404,MATCH($A317,'04_Property_Economics'!$AY$5:$AY$404,0)),""))</f>
        <v/>
      </c>
      <c r="J317" s="24" t="str">
        <f t="array" ref="J317">IF($A317="","",IFERROR(INDEX('04_Property_Economics'!$AI$5:$AI$404,MATCH($A317,'04_Property_Economics'!$AY$5:$AY$404,0)),""))</f>
        <v/>
      </c>
      <c r="K317" s="24" t="str">
        <f t="array" ref="K317">IF($A317="","",IFERROR(INDEX('04_Property_Economics'!$AJ$5:$AJ$404,MATCH($A317,'04_Property_Economics'!$AY$5:$AY$404,0)),""))</f>
        <v/>
      </c>
      <c r="L317" s="24" t="str">
        <f t="array" ref="L317">IF($A317="","",IFERROR(INDEX('04_Property_Economics'!$AF$5:$AF$404,MATCH($A317,'04_Property_Economics'!$AY$5:$AY$404,0)),""))</f>
        <v/>
      </c>
      <c r="M317" s="24" t="str">
        <f t="array" ref="M317">IF($A317="","",IFERROR(INDEX('04_Property_Economics'!$U$5:$U$404,MATCH($A317,'04_Property_Economics'!$AY$5:$AY$404,0)),""))</f>
        <v/>
      </c>
      <c r="N317" s="24" t="str">
        <f t="array" ref="N317">IF($A317="","",IFERROR(INDEX('04_Property_Economics'!$W$5:$W$404,MATCH($A317,'04_Property_Economics'!$AY$5:$AY$404,0)),""))</f>
        <v/>
      </c>
      <c r="O317" s="24" t="str">
        <f t="shared" si="2"/>
        <v/>
      </c>
      <c r="P317" s="24" t="str">
        <f t="array" ref="P317">IF($A317="","",IFERROR(INDEX('04_Property_Economics'!$S$5:$S$404,MATCH($A317,'04_Property_Economics'!$AY$5:$AY$404,0)),""))</f>
        <v/>
      </c>
      <c r="Q317" s="24" t="str">
        <f t="array" ref="Q317">IF($A317="","",IFERROR(INDEX('04_Property_Economics'!$AQ$5:$AQ$404,MATCH($A317,'04_Property_Economics'!$AY$5:$AY$404,0)),""))</f>
        <v/>
      </c>
      <c r="R317" s="27" t="str">
        <f t="array" ref="R317">IF($A317="","",IFERROR(INDEX('04_Property_Economics'!$AR$5:$AR$404,MATCH($A317,'04_Property_Economics'!$AY$5:$AY$404,0)),""))</f>
        <v/>
      </c>
      <c r="S317" s="2" t="str">
        <f t="array" ref="S317">IF($A317="","",IFERROR(INDEX('04_Property_Economics'!$AS$5:$AS$404,MATCH($A317,'04_Property_Economics'!$AY$5:$AY$404,0)),""))</f>
        <v/>
      </c>
      <c r="T317" s="2" t="str">
        <f t="array" ref="T317">IF($A317="","",IFERROR(INDEX('04_Property_Economics'!$AZ$5:$AZ$404,MATCH($A317,'04_Property_Economics'!$AY$5:$AY$404,0)),""))</f>
        <v/>
      </c>
    </row>
    <row r="318" ht="15.75" customHeight="1">
      <c r="A318" s="2" t="str">
        <f t="shared" si="1"/>
        <v/>
      </c>
      <c r="B318" s="2" t="str">
        <f t="array" ref="B318">IF($A318="","",IFERROR(INDEX('04_Property_Economics'!$B$5:$B$404,MATCH($A318,'04_Property_Economics'!$AY$5:$AY$404,0)),""))</f>
        <v/>
      </c>
      <c r="C318" s="2" t="str">
        <f t="array" ref="C318">IF($A318="","",IFERROR(INDEX('04_Property_Economics'!$C$5:$C$404,MATCH($A318,'04_Property_Economics'!$AY$5:$AY$404,0)),""))</f>
        <v/>
      </c>
      <c r="D318" s="24" t="str">
        <f t="array" ref="D318">IF($A318="","",IFERROR(INDEX('04_Property_Economics'!$H$5:$H$404,MATCH($A318,'04_Property_Economics'!$AY$5:$AY$404,0)),""))</f>
        <v/>
      </c>
      <c r="E318" s="25" t="str">
        <f t="array" ref="E318">IF($A318="","",IFERROR(INDEX('04_Property_Economics'!$I$5:$I$404,MATCH($A318,'04_Property_Economics'!$AY$5:$AY$404,0)),""))</f>
        <v/>
      </c>
      <c r="F318" s="25" t="str">
        <f t="array" ref="F318">IF($A318="","",IFERROR(INDEX('04_Property_Economics'!$J$5:$J$404,MATCH($A318,'04_Property_Economics'!$AY$5:$AY$404,0)),""))</f>
        <v/>
      </c>
      <c r="G318" s="26" t="str">
        <f t="array" ref="G318">IF($A318="","",IFERROR(INDEX('04_Property_Economics'!$AC$5:$AC$404,MATCH($A318,'04_Property_Economics'!$AY$5:$AY$404,0)),""))</f>
        <v/>
      </c>
      <c r="H318" s="24" t="str">
        <f t="array" ref="H318">IF($A318="","",IFERROR(INDEX('04_Property_Economics'!$AD$5:$AD$404,MATCH($A318,'04_Property_Economics'!$AY$5:$AY$404,0)),""))</f>
        <v/>
      </c>
      <c r="I318" s="24" t="str">
        <f t="array" ref="I318">IF($A318="","",IFERROR(INDEX('04_Property_Economics'!$AH$5:$AH$404,MATCH($A318,'04_Property_Economics'!$AY$5:$AY$404,0)),""))</f>
        <v/>
      </c>
      <c r="J318" s="24" t="str">
        <f t="array" ref="J318">IF($A318="","",IFERROR(INDEX('04_Property_Economics'!$AI$5:$AI$404,MATCH($A318,'04_Property_Economics'!$AY$5:$AY$404,0)),""))</f>
        <v/>
      </c>
      <c r="K318" s="24" t="str">
        <f t="array" ref="K318">IF($A318="","",IFERROR(INDEX('04_Property_Economics'!$AJ$5:$AJ$404,MATCH($A318,'04_Property_Economics'!$AY$5:$AY$404,0)),""))</f>
        <v/>
      </c>
      <c r="L318" s="24" t="str">
        <f t="array" ref="L318">IF($A318="","",IFERROR(INDEX('04_Property_Economics'!$AF$5:$AF$404,MATCH($A318,'04_Property_Economics'!$AY$5:$AY$404,0)),""))</f>
        <v/>
      </c>
      <c r="M318" s="24" t="str">
        <f t="array" ref="M318">IF($A318="","",IFERROR(INDEX('04_Property_Economics'!$U$5:$U$404,MATCH($A318,'04_Property_Economics'!$AY$5:$AY$404,0)),""))</f>
        <v/>
      </c>
      <c r="N318" s="24" t="str">
        <f t="array" ref="N318">IF($A318="","",IFERROR(INDEX('04_Property_Economics'!$W$5:$W$404,MATCH($A318,'04_Property_Economics'!$AY$5:$AY$404,0)),""))</f>
        <v/>
      </c>
      <c r="O318" s="24" t="str">
        <f t="shared" si="2"/>
        <v/>
      </c>
      <c r="P318" s="24" t="str">
        <f t="array" ref="P318">IF($A318="","",IFERROR(INDEX('04_Property_Economics'!$S$5:$S$404,MATCH($A318,'04_Property_Economics'!$AY$5:$AY$404,0)),""))</f>
        <v/>
      </c>
      <c r="Q318" s="24" t="str">
        <f t="array" ref="Q318">IF($A318="","",IFERROR(INDEX('04_Property_Economics'!$AQ$5:$AQ$404,MATCH($A318,'04_Property_Economics'!$AY$5:$AY$404,0)),""))</f>
        <v/>
      </c>
      <c r="R318" s="27" t="str">
        <f t="array" ref="R318">IF($A318="","",IFERROR(INDEX('04_Property_Economics'!$AR$5:$AR$404,MATCH($A318,'04_Property_Economics'!$AY$5:$AY$404,0)),""))</f>
        <v/>
      </c>
      <c r="S318" s="2" t="str">
        <f t="array" ref="S318">IF($A318="","",IFERROR(INDEX('04_Property_Economics'!$AS$5:$AS$404,MATCH($A318,'04_Property_Economics'!$AY$5:$AY$404,0)),""))</f>
        <v/>
      </c>
      <c r="T318" s="2" t="str">
        <f t="array" ref="T318">IF($A318="","",IFERROR(INDEX('04_Property_Economics'!$AZ$5:$AZ$404,MATCH($A318,'04_Property_Economics'!$AY$5:$AY$404,0)),""))</f>
        <v/>
      </c>
    </row>
    <row r="319" ht="15.75" customHeight="1">
      <c r="A319" s="2" t="str">
        <f t="shared" si="1"/>
        <v/>
      </c>
      <c r="B319" s="2" t="str">
        <f t="array" ref="B319">IF($A319="","",IFERROR(INDEX('04_Property_Economics'!$B$5:$B$404,MATCH($A319,'04_Property_Economics'!$AY$5:$AY$404,0)),""))</f>
        <v/>
      </c>
      <c r="C319" s="2" t="str">
        <f t="array" ref="C319">IF($A319="","",IFERROR(INDEX('04_Property_Economics'!$C$5:$C$404,MATCH($A319,'04_Property_Economics'!$AY$5:$AY$404,0)),""))</f>
        <v/>
      </c>
      <c r="D319" s="24" t="str">
        <f t="array" ref="D319">IF($A319="","",IFERROR(INDEX('04_Property_Economics'!$H$5:$H$404,MATCH($A319,'04_Property_Economics'!$AY$5:$AY$404,0)),""))</f>
        <v/>
      </c>
      <c r="E319" s="25" t="str">
        <f t="array" ref="E319">IF($A319="","",IFERROR(INDEX('04_Property_Economics'!$I$5:$I$404,MATCH($A319,'04_Property_Economics'!$AY$5:$AY$404,0)),""))</f>
        <v/>
      </c>
      <c r="F319" s="25" t="str">
        <f t="array" ref="F319">IF($A319="","",IFERROR(INDEX('04_Property_Economics'!$J$5:$J$404,MATCH($A319,'04_Property_Economics'!$AY$5:$AY$404,0)),""))</f>
        <v/>
      </c>
      <c r="G319" s="26" t="str">
        <f t="array" ref="G319">IF($A319="","",IFERROR(INDEX('04_Property_Economics'!$AC$5:$AC$404,MATCH($A319,'04_Property_Economics'!$AY$5:$AY$404,0)),""))</f>
        <v/>
      </c>
      <c r="H319" s="24" t="str">
        <f t="array" ref="H319">IF($A319="","",IFERROR(INDEX('04_Property_Economics'!$AD$5:$AD$404,MATCH($A319,'04_Property_Economics'!$AY$5:$AY$404,0)),""))</f>
        <v/>
      </c>
      <c r="I319" s="24" t="str">
        <f t="array" ref="I319">IF($A319="","",IFERROR(INDEX('04_Property_Economics'!$AH$5:$AH$404,MATCH($A319,'04_Property_Economics'!$AY$5:$AY$404,0)),""))</f>
        <v/>
      </c>
      <c r="J319" s="24" t="str">
        <f t="array" ref="J319">IF($A319="","",IFERROR(INDEX('04_Property_Economics'!$AI$5:$AI$404,MATCH($A319,'04_Property_Economics'!$AY$5:$AY$404,0)),""))</f>
        <v/>
      </c>
      <c r="K319" s="24" t="str">
        <f t="array" ref="K319">IF($A319="","",IFERROR(INDEX('04_Property_Economics'!$AJ$5:$AJ$404,MATCH($A319,'04_Property_Economics'!$AY$5:$AY$404,0)),""))</f>
        <v/>
      </c>
      <c r="L319" s="24" t="str">
        <f t="array" ref="L319">IF($A319="","",IFERROR(INDEX('04_Property_Economics'!$AF$5:$AF$404,MATCH($A319,'04_Property_Economics'!$AY$5:$AY$404,0)),""))</f>
        <v/>
      </c>
      <c r="M319" s="24" t="str">
        <f t="array" ref="M319">IF($A319="","",IFERROR(INDEX('04_Property_Economics'!$U$5:$U$404,MATCH($A319,'04_Property_Economics'!$AY$5:$AY$404,0)),""))</f>
        <v/>
      </c>
      <c r="N319" s="24" t="str">
        <f t="array" ref="N319">IF($A319="","",IFERROR(INDEX('04_Property_Economics'!$W$5:$W$404,MATCH($A319,'04_Property_Economics'!$AY$5:$AY$404,0)),""))</f>
        <v/>
      </c>
      <c r="O319" s="24" t="str">
        <f t="shared" si="2"/>
        <v/>
      </c>
      <c r="P319" s="24" t="str">
        <f t="array" ref="P319">IF($A319="","",IFERROR(INDEX('04_Property_Economics'!$S$5:$S$404,MATCH($A319,'04_Property_Economics'!$AY$5:$AY$404,0)),""))</f>
        <v/>
      </c>
      <c r="Q319" s="24" t="str">
        <f t="array" ref="Q319">IF($A319="","",IFERROR(INDEX('04_Property_Economics'!$AQ$5:$AQ$404,MATCH($A319,'04_Property_Economics'!$AY$5:$AY$404,0)),""))</f>
        <v/>
      </c>
      <c r="R319" s="27" t="str">
        <f t="array" ref="R319">IF($A319="","",IFERROR(INDEX('04_Property_Economics'!$AR$5:$AR$404,MATCH($A319,'04_Property_Economics'!$AY$5:$AY$404,0)),""))</f>
        <v/>
      </c>
      <c r="S319" s="2" t="str">
        <f t="array" ref="S319">IF($A319="","",IFERROR(INDEX('04_Property_Economics'!$AS$5:$AS$404,MATCH($A319,'04_Property_Economics'!$AY$5:$AY$404,0)),""))</f>
        <v/>
      </c>
      <c r="T319" s="2" t="str">
        <f t="array" ref="T319">IF($A319="","",IFERROR(INDEX('04_Property_Economics'!$AZ$5:$AZ$404,MATCH($A319,'04_Property_Economics'!$AY$5:$AY$404,0)),""))</f>
        <v/>
      </c>
    </row>
    <row r="320" ht="15.75" customHeight="1">
      <c r="A320" s="2" t="str">
        <f t="shared" si="1"/>
        <v/>
      </c>
      <c r="B320" s="2" t="str">
        <f t="array" ref="B320">IF($A320="","",IFERROR(INDEX('04_Property_Economics'!$B$5:$B$404,MATCH($A320,'04_Property_Economics'!$AY$5:$AY$404,0)),""))</f>
        <v/>
      </c>
      <c r="C320" s="2" t="str">
        <f t="array" ref="C320">IF($A320="","",IFERROR(INDEX('04_Property_Economics'!$C$5:$C$404,MATCH($A320,'04_Property_Economics'!$AY$5:$AY$404,0)),""))</f>
        <v/>
      </c>
      <c r="D320" s="24" t="str">
        <f t="array" ref="D320">IF($A320="","",IFERROR(INDEX('04_Property_Economics'!$H$5:$H$404,MATCH($A320,'04_Property_Economics'!$AY$5:$AY$404,0)),""))</f>
        <v/>
      </c>
      <c r="E320" s="25" t="str">
        <f t="array" ref="E320">IF($A320="","",IFERROR(INDEX('04_Property_Economics'!$I$5:$I$404,MATCH($A320,'04_Property_Economics'!$AY$5:$AY$404,0)),""))</f>
        <v/>
      </c>
      <c r="F320" s="25" t="str">
        <f t="array" ref="F320">IF($A320="","",IFERROR(INDEX('04_Property_Economics'!$J$5:$J$404,MATCH($A320,'04_Property_Economics'!$AY$5:$AY$404,0)),""))</f>
        <v/>
      </c>
      <c r="G320" s="26" t="str">
        <f t="array" ref="G320">IF($A320="","",IFERROR(INDEX('04_Property_Economics'!$AC$5:$AC$404,MATCH($A320,'04_Property_Economics'!$AY$5:$AY$404,0)),""))</f>
        <v/>
      </c>
      <c r="H320" s="24" t="str">
        <f t="array" ref="H320">IF($A320="","",IFERROR(INDEX('04_Property_Economics'!$AD$5:$AD$404,MATCH($A320,'04_Property_Economics'!$AY$5:$AY$404,0)),""))</f>
        <v/>
      </c>
      <c r="I320" s="24" t="str">
        <f t="array" ref="I320">IF($A320="","",IFERROR(INDEX('04_Property_Economics'!$AH$5:$AH$404,MATCH($A320,'04_Property_Economics'!$AY$5:$AY$404,0)),""))</f>
        <v/>
      </c>
      <c r="J320" s="24" t="str">
        <f t="array" ref="J320">IF($A320="","",IFERROR(INDEX('04_Property_Economics'!$AI$5:$AI$404,MATCH($A320,'04_Property_Economics'!$AY$5:$AY$404,0)),""))</f>
        <v/>
      </c>
      <c r="K320" s="24" t="str">
        <f t="array" ref="K320">IF($A320="","",IFERROR(INDEX('04_Property_Economics'!$AJ$5:$AJ$404,MATCH($A320,'04_Property_Economics'!$AY$5:$AY$404,0)),""))</f>
        <v/>
      </c>
      <c r="L320" s="24" t="str">
        <f t="array" ref="L320">IF($A320="","",IFERROR(INDEX('04_Property_Economics'!$AF$5:$AF$404,MATCH($A320,'04_Property_Economics'!$AY$5:$AY$404,0)),""))</f>
        <v/>
      </c>
      <c r="M320" s="24" t="str">
        <f t="array" ref="M320">IF($A320="","",IFERROR(INDEX('04_Property_Economics'!$U$5:$U$404,MATCH($A320,'04_Property_Economics'!$AY$5:$AY$404,0)),""))</f>
        <v/>
      </c>
      <c r="N320" s="24" t="str">
        <f t="array" ref="N320">IF($A320="","",IFERROR(INDEX('04_Property_Economics'!$W$5:$W$404,MATCH($A320,'04_Property_Economics'!$AY$5:$AY$404,0)),""))</f>
        <v/>
      </c>
      <c r="O320" s="24" t="str">
        <f t="shared" si="2"/>
        <v/>
      </c>
      <c r="P320" s="24" t="str">
        <f t="array" ref="P320">IF($A320="","",IFERROR(INDEX('04_Property_Economics'!$S$5:$S$404,MATCH($A320,'04_Property_Economics'!$AY$5:$AY$404,0)),""))</f>
        <v/>
      </c>
      <c r="Q320" s="24" t="str">
        <f t="array" ref="Q320">IF($A320="","",IFERROR(INDEX('04_Property_Economics'!$AQ$5:$AQ$404,MATCH($A320,'04_Property_Economics'!$AY$5:$AY$404,0)),""))</f>
        <v/>
      </c>
      <c r="R320" s="27" t="str">
        <f t="array" ref="R320">IF($A320="","",IFERROR(INDEX('04_Property_Economics'!$AR$5:$AR$404,MATCH($A320,'04_Property_Economics'!$AY$5:$AY$404,0)),""))</f>
        <v/>
      </c>
      <c r="S320" s="2" t="str">
        <f t="array" ref="S320">IF($A320="","",IFERROR(INDEX('04_Property_Economics'!$AS$5:$AS$404,MATCH($A320,'04_Property_Economics'!$AY$5:$AY$404,0)),""))</f>
        <v/>
      </c>
      <c r="T320" s="2" t="str">
        <f t="array" ref="T320">IF($A320="","",IFERROR(INDEX('04_Property_Economics'!$AZ$5:$AZ$404,MATCH($A320,'04_Property_Economics'!$AY$5:$AY$404,0)),""))</f>
        <v/>
      </c>
    </row>
    <row r="321" ht="15.75" customHeight="1">
      <c r="A321" s="2" t="str">
        <f t="shared" si="1"/>
        <v/>
      </c>
      <c r="B321" s="2" t="str">
        <f t="array" ref="B321">IF($A321="","",IFERROR(INDEX('04_Property_Economics'!$B$5:$B$404,MATCH($A321,'04_Property_Economics'!$AY$5:$AY$404,0)),""))</f>
        <v/>
      </c>
      <c r="C321" s="2" t="str">
        <f t="array" ref="C321">IF($A321="","",IFERROR(INDEX('04_Property_Economics'!$C$5:$C$404,MATCH($A321,'04_Property_Economics'!$AY$5:$AY$404,0)),""))</f>
        <v/>
      </c>
      <c r="D321" s="24" t="str">
        <f t="array" ref="D321">IF($A321="","",IFERROR(INDEX('04_Property_Economics'!$H$5:$H$404,MATCH($A321,'04_Property_Economics'!$AY$5:$AY$404,0)),""))</f>
        <v/>
      </c>
      <c r="E321" s="25" t="str">
        <f t="array" ref="E321">IF($A321="","",IFERROR(INDEX('04_Property_Economics'!$I$5:$I$404,MATCH($A321,'04_Property_Economics'!$AY$5:$AY$404,0)),""))</f>
        <v/>
      </c>
      <c r="F321" s="25" t="str">
        <f t="array" ref="F321">IF($A321="","",IFERROR(INDEX('04_Property_Economics'!$J$5:$J$404,MATCH($A321,'04_Property_Economics'!$AY$5:$AY$404,0)),""))</f>
        <v/>
      </c>
      <c r="G321" s="26" t="str">
        <f t="array" ref="G321">IF($A321="","",IFERROR(INDEX('04_Property_Economics'!$AC$5:$AC$404,MATCH($A321,'04_Property_Economics'!$AY$5:$AY$404,0)),""))</f>
        <v/>
      </c>
      <c r="H321" s="24" t="str">
        <f t="array" ref="H321">IF($A321="","",IFERROR(INDEX('04_Property_Economics'!$AD$5:$AD$404,MATCH($A321,'04_Property_Economics'!$AY$5:$AY$404,0)),""))</f>
        <v/>
      </c>
      <c r="I321" s="24" t="str">
        <f t="array" ref="I321">IF($A321="","",IFERROR(INDEX('04_Property_Economics'!$AH$5:$AH$404,MATCH($A321,'04_Property_Economics'!$AY$5:$AY$404,0)),""))</f>
        <v/>
      </c>
      <c r="J321" s="24" t="str">
        <f t="array" ref="J321">IF($A321="","",IFERROR(INDEX('04_Property_Economics'!$AI$5:$AI$404,MATCH($A321,'04_Property_Economics'!$AY$5:$AY$404,0)),""))</f>
        <v/>
      </c>
      <c r="K321" s="24" t="str">
        <f t="array" ref="K321">IF($A321="","",IFERROR(INDEX('04_Property_Economics'!$AJ$5:$AJ$404,MATCH($A321,'04_Property_Economics'!$AY$5:$AY$404,0)),""))</f>
        <v/>
      </c>
      <c r="L321" s="24" t="str">
        <f t="array" ref="L321">IF($A321="","",IFERROR(INDEX('04_Property_Economics'!$AF$5:$AF$404,MATCH($A321,'04_Property_Economics'!$AY$5:$AY$404,0)),""))</f>
        <v/>
      </c>
      <c r="M321" s="24" t="str">
        <f t="array" ref="M321">IF($A321="","",IFERROR(INDEX('04_Property_Economics'!$U$5:$U$404,MATCH($A321,'04_Property_Economics'!$AY$5:$AY$404,0)),""))</f>
        <v/>
      </c>
      <c r="N321" s="24" t="str">
        <f t="array" ref="N321">IF($A321="","",IFERROR(INDEX('04_Property_Economics'!$W$5:$W$404,MATCH($A321,'04_Property_Economics'!$AY$5:$AY$404,0)),""))</f>
        <v/>
      </c>
      <c r="O321" s="24" t="str">
        <f t="shared" si="2"/>
        <v/>
      </c>
      <c r="P321" s="24" t="str">
        <f t="array" ref="P321">IF($A321="","",IFERROR(INDEX('04_Property_Economics'!$S$5:$S$404,MATCH($A321,'04_Property_Economics'!$AY$5:$AY$404,0)),""))</f>
        <v/>
      </c>
      <c r="Q321" s="24" t="str">
        <f t="array" ref="Q321">IF($A321="","",IFERROR(INDEX('04_Property_Economics'!$AQ$5:$AQ$404,MATCH($A321,'04_Property_Economics'!$AY$5:$AY$404,0)),""))</f>
        <v/>
      </c>
      <c r="R321" s="27" t="str">
        <f t="array" ref="R321">IF($A321="","",IFERROR(INDEX('04_Property_Economics'!$AR$5:$AR$404,MATCH($A321,'04_Property_Economics'!$AY$5:$AY$404,0)),""))</f>
        <v/>
      </c>
      <c r="S321" s="2" t="str">
        <f t="array" ref="S321">IF($A321="","",IFERROR(INDEX('04_Property_Economics'!$AS$5:$AS$404,MATCH($A321,'04_Property_Economics'!$AY$5:$AY$404,0)),""))</f>
        <v/>
      </c>
      <c r="T321" s="2" t="str">
        <f t="array" ref="T321">IF($A321="","",IFERROR(INDEX('04_Property_Economics'!$AZ$5:$AZ$404,MATCH($A321,'04_Property_Economics'!$AY$5:$AY$404,0)),""))</f>
        <v/>
      </c>
    </row>
    <row r="322" ht="15.75" customHeight="1">
      <c r="A322" s="2" t="str">
        <f t="shared" si="1"/>
        <v/>
      </c>
      <c r="B322" s="2" t="str">
        <f t="array" ref="B322">IF($A322="","",IFERROR(INDEX('04_Property_Economics'!$B$5:$B$404,MATCH($A322,'04_Property_Economics'!$AY$5:$AY$404,0)),""))</f>
        <v/>
      </c>
      <c r="C322" s="2" t="str">
        <f t="array" ref="C322">IF($A322="","",IFERROR(INDEX('04_Property_Economics'!$C$5:$C$404,MATCH($A322,'04_Property_Economics'!$AY$5:$AY$404,0)),""))</f>
        <v/>
      </c>
      <c r="D322" s="24" t="str">
        <f t="array" ref="D322">IF($A322="","",IFERROR(INDEX('04_Property_Economics'!$H$5:$H$404,MATCH($A322,'04_Property_Economics'!$AY$5:$AY$404,0)),""))</f>
        <v/>
      </c>
      <c r="E322" s="25" t="str">
        <f t="array" ref="E322">IF($A322="","",IFERROR(INDEX('04_Property_Economics'!$I$5:$I$404,MATCH($A322,'04_Property_Economics'!$AY$5:$AY$404,0)),""))</f>
        <v/>
      </c>
      <c r="F322" s="25" t="str">
        <f t="array" ref="F322">IF($A322="","",IFERROR(INDEX('04_Property_Economics'!$J$5:$J$404,MATCH($A322,'04_Property_Economics'!$AY$5:$AY$404,0)),""))</f>
        <v/>
      </c>
      <c r="G322" s="26" t="str">
        <f t="array" ref="G322">IF($A322="","",IFERROR(INDEX('04_Property_Economics'!$AC$5:$AC$404,MATCH($A322,'04_Property_Economics'!$AY$5:$AY$404,0)),""))</f>
        <v/>
      </c>
      <c r="H322" s="24" t="str">
        <f t="array" ref="H322">IF($A322="","",IFERROR(INDEX('04_Property_Economics'!$AD$5:$AD$404,MATCH($A322,'04_Property_Economics'!$AY$5:$AY$404,0)),""))</f>
        <v/>
      </c>
      <c r="I322" s="24" t="str">
        <f t="array" ref="I322">IF($A322="","",IFERROR(INDEX('04_Property_Economics'!$AH$5:$AH$404,MATCH($A322,'04_Property_Economics'!$AY$5:$AY$404,0)),""))</f>
        <v/>
      </c>
      <c r="J322" s="24" t="str">
        <f t="array" ref="J322">IF($A322="","",IFERROR(INDEX('04_Property_Economics'!$AI$5:$AI$404,MATCH($A322,'04_Property_Economics'!$AY$5:$AY$404,0)),""))</f>
        <v/>
      </c>
      <c r="K322" s="24" t="str">
        <f t="array" ref="K322">IF($A322="","",IFERROR(INDEX('04_Property_Economics'!$AJ$5:$AJ$404,MATCH($A322,'04_Property_Economics'!$AY$5:$AY$404,0)),""))</f>
        <v/>
      </c>
      <c r="L322" s="24" t="str">
        <f t="array" ref="L322">IF($A322="","",IFERROR(INDEX('04_Property_Economics'!$AF$5:$AF$404,MATCH($A322,'04_Property_Economics'!$AY$5:$AY$404,0)),""))</f>
        <v/>
      </c>
      <c r="M322" s="24" t="str">
        <f t="array" ref="M322">IF($A322="","",IFERROR(INDEX('04_Property_Economics'!$U$5:$U$404,MATCH($A322,'04_Property_Economics'!$AY$5:$AY$404,0)),""))</f>
        <v/>
      </c>
      <c r="N322" s="24" t="str">
        <f t="array" ref="N322">IF($A322="","",IFERROR(INDEX('04_Property_Economics'!$W$5:$W$404,MATCH($A322,'04_Property_Economics'!$AY$5:$AY$404,0)),""))</f>
        <v/>
      </c>
      <c r="O322" s="24" t="str">
        <f t="shared" si="2"/>
        <v/>
      </c>
      <c r="P322" s="24" t="str">
        <f t="array" ref="P322">IF($A322="","",IFERROR(INDEX('04_Property_Economics'!$S$5:$S$404,MATCH($A322,'04_Property_Economics'!$AY$5:$AY$404,0)),""))</f>
        <v/>
      </c>
      <c r="Q322" s="24" t="str">
        <f t="array" ref="Q322">IF($A322="","",IFERROR(INDEX('04_Property_Economics'!$AQ$5:$AQ$404,MATCH($A322,'04_Property_Economics'!$AY$5:$AY$404,0)),""))</f>
        <v/>
      </c>
      <c r="R322" s="27" t="str">
        <f t="array" ref="R322">IF($A322="","",IFERROR(INDEX('04_Property_Economics'!$AR$5:$AR$404,MATCH($A322,'04_Property_Economics'!$AY$5:$AY$404,0)),""))</f>
        <v/>
      </c>
      <c r="S322" s="2" t="str">
        <f t="array" ref="S322">IF($A322="","",IFERROR(INDEX('04_Property_Economics'!$AS$5:$AS$404,MATCH($A322,'04_Property_Economics'!$AY$5:$AY$404,0)),""))</f>
        <v/>
      </c>
      <c r="T322" s="2" t="str">
        <f t="array" ref="T322">IF($A322="","",IFERROR(INDEX('04_Property_Economics'!$AZ$5:$AZ$404,MATCH($A322,'04_Property_Economics'!$AY$5:$AY$404,0)),""))</f>
        <v/>
      </c>
    </row>
    <row r="323" ht="15.75" customHeight="1">
      <c r="A323" s="2" t="str">
        <f t="shared" si="1"/>
        <v/>
      </c>
      <c r="B323" s="2" t="str">
        <f t="array" ref="B323">IF($A323="","",IFERROR(INDEX('04_Property_Economics'!$B$5:$B$404,MATCH($A323,'04_Property_Economics'!$AY$5:$AY$404,0)),""))</f>
        <v/>
      </c>
      <c r="C323" s="2" t="str">
        <f t="array" ref="C323">IF($A323="","",IFERROR(INDEX('04_Property_Economics'!$C$5:$C$404,MATCH($A323,'04_Property_Economics'!$AY$5:$AY$404,0)),""))</f>
        <v/>
      </c>
      <c r="D323" s="24" t="str">
        <f t="array" ref="D323">IF($A323="","",IFERROR(INDEX('04_Property_Economics'!$H$5:$H$404,MATCH($A323,'04_Property_Economics'!$AY$5:$AY$404,0)),""))</f>
        <v/>
      </c>
      <c r="E323" s="25" t="str">
        <f t="array" ref="E323">IF($A323="","",IFERROR(INDEX('04_Property_Economics'!$I$5:$I$404,MATCH($A323,'04_Property_Economics'!$AY$5:$AY$404,0)),""))</f>
        <v/>
      </c>
      <c r="F323" s="25" t="str">
        <f t="array" ref="F323">IF($A323="","",IFERROR(INDEX('04_Property_Economics'!$J$5:$J$404,MATCH($A323,'04_Property_Economics'!$AY$5:$AY$404,0)),""))</f>
        <v/>
      </c>
      <c r="G323" s="26" t="str">
        <f t="array" ref="G323">IF($A323="","",IFERROR(INDEX('04_Property_Economics'!$AC$5:$AC$404,MATCH($A323,'04_Property_Economics'!$AY$5:$AY$404,0)),""))</f>
        <v/>
      </c>
      <c r="H323" s="24" t="str">
        <f t="array" ref="H323">IF($A323="","",IFERROR(INDEX('04_Property_Economics'!$AD$5:$AD$404,MATCH($A323,'04_Property_Economics'!$AY$5:$AY$404,0)),""))</f>
        <v/>
      </c>
      <c r="I323" s="24" t="str">
        <f t="array" ref="I323">IF($A323="","",IFERROR(INDEX('04_Property_Economics'!$AH$5:$AH$404,MATCH($A323,'04_Property_Economics'!$AY$5:$AY$404,0)),""))</f>
        <v/>
      </c>
      <c r="J323" s="24" t="str">
        <f t="array" ref="J323">IF($A323="","",IFERROR(INDEX('04_Property_Economics'!$AI$5:$AI$404,MATCH($A323,'04_Property_Economics'!$AY$5:$AY$404,0)),""))</f>
        <v/>
      </c>
      <c r="K323" s="24" t="str">
        <f t="array" ref="K323">IF($A323="","",IFERROR(INDEX('04_Property_Economics'!$AJ$5:$AJ$404,MATCH($A323,'04_Property_Economics'!$AY$5:$AY$404,0)),""))</f>
        <v/>
      </c>
      <c r="L323" s="24" t="str">
        <f t="array" ref="L323">IF($A323="","",IFERROR(INDEX('04_Property_Economics'!$AF$5:$AF$404,MATCH($A323,'04_Property_Economics'!$AY$5:$AY$404,0)),""))</f>
        <v/>
      </c>
      <c r="M323" s="24" t="str">
        <f t="array" ref="M323">IF($A323="","",IFERROR(INDEX('04_Property_Economics'!$U$5:$U$404,MATCH($A323,'04_Property_Economics'!$AY$5:$AY$404,0)),""))</f>
        <v/>
      </c>
      <c r="N323" s="24" t="str">
        <f t="array" ref="N323">IF($A323="","",IFERROR(INDEX('04_Property_Economics'!$W$5:$W$404,MATCH($A323,'04_Property_Economics'!$AY$5:$AY$404,0)),""))</f>
        <v/>
      </c>
      <c r="O323" s="24" t="str">
        <f t="shared" si="2"/>
        <v/>
      </c>
      <c r="P323" s="24" t="str">
        <f t="array" ref="P323">IF($A323="","",IFERROR(INDEX('04_Property_Economics'!$S$5:$S$404,MATCH($A323,'04_Property_Economics'!$AY$5:$AY$404,0)),""))</f>
        <v/>
      </c>
      <c r="Q323" s="24" t="str">
        <f t="array" ref="Q323">IF($A323="","",IFERROR(INDEX('04_Property_Economics'!$AQ$5:$AQ$404,MATCH($A323,'04_Property_Economics'!$AY$5:$AY$404,0)),""))</f>
        <v/>
      </c>
      <c r="R323" s="27" t="str">
        <f t="array" ref="R323">IF($A323="","",IFERROR(INDEX('04_Property_Economics'!$AR$5:$AR$404,MATCH($A323,'04_Property_Economics'!$AY$5:$AY$404,0)),""))</f>
        <v/>
      </c>
      <c r="S323" s="2" t="str">
        <f t="array" ref="S323">IF($A323="","",IFERROR(INDEX('04_Property_Economics'!$AS$5:$AS$404,MATCH($A323,'04_Property_Economics'!$AY$5:$AY$404,0)),""))</f>
        <v/>
      </c>
      <c r="T323" s="2" t="str">
        <f t="array" ref="T323">IF($A323="","",IFERROR(INDEX('04_Property_Economics'!$AZ$5:$AZ$404,MATCH($A323,'04_Property_Economics'!$AY$5:$AY$404,0)),""))</f>
        <v/>
      </c>
    </row>
    <row r="324" ht="15.75" customHeight="1">
      <c r="A324" s="2" t="str">
        <f t="shared" si="1"/>
        <v/>
      </c>
      <c r="B324" s="2" t="str">
        <f t="array" ref="B324">IF($A324="","",IFERROR(INDEX('04_Property_Economics'!$B$5:$B$404,MATCH($A324,'04_Property_Economics'!$AY$5:$AY$404,0)),""))</f>
        <v/>
      </c>
      <c r="C324" s="2" t="str">
        <f t="array" ref="C324">IF($A324="","",IFERROR(INDEX('04_Property_Economics'!$C$5:$C$404,MATCH($A324,'04_Property_Economics'!$AY$5:$AY$404,0)),""))</f>
        <v/>
      </c>
      <c r="D324" s="24" t="str">
        <f t="array" ref="D324">IF($A324="","",IFERROR(INDEX('04_Property_Economics'!$H$5:$H$404,MATCH($A324,'04_Property_Economics'!$AY$5:$AY$404,0)),""))</f>
        <v/>
      </c>
      <c r="E324" s="25" t="str">
        <f t="array" ref="E324">IF($A324="","",IFERROR(INDEX('04_Property_Economics'!$I$5:$I$404,MATCH($A324,'04_Property_Economics'!$AY$5:$AY$404,0)),""))</f>
        <v/>
      </c>
      <c r="F324" s="25" t="str">
        <f t="array" ref="F324">IF($A324="","",IFERROR(INDEX('04_Property_Economics'!$J$5:$J$404,MATCH($A324,'04_Property_Economics'!$AY$5:$AY$404,0)),""))</f>
        <v/>
      </c>
      <c r="G324" s="26" t="str">
        <f t="array" ref="G324">IF($A324="","",IFERROR(INDEX('04_Property_Economics'!$AC$5:$AC$404,MATCH($A324,'04_Property_Economics'!$AY$5:$AY$404,0)),""))</f>
        <v/>
      </c>
      <c r="H324" s="24" t="str">
        <f t="array" ref="H324">IF($A324="","",IFERROR(INDEX('04_Property_Economics'!$AD$5:$AD$404,MATCH($A324,'04_Property_Economics'!$AY$5:$AY$404,0)),""))</f>
        <v/>
      </c>
      <c r="I324" s="24" t="str">
        <f t="array" ref="I324">IF($A324="","",IFERROR(INDEX('04_Property_Economics'!$AH$5:$AH$404,MATCH($A324,'04_Property_Economics'!$AY$5:$AY$404,0)),""))</f>
        <v/>
      </c>
      <c r="J324" s="24" t="str">
        <f t="array" ref="J324">IF($A324="","",IFERROR(INDEX('04_Property_Economics'!$AI$5:$AI$404,MATCH($A324,'04_Property_Economics'!$AY$5:$AY$404,0)),""))</f>
        <v/>
      </c>
      <c r="K324" s="24" t="str">
        <f t="array" ref="K324">IF($A324="","",IFERROR(INDEX('04_Property_Economics'!$AJ$5:$AJ$404,MATCH($A324,'04_Property_Economics'!$AY$5:$AY$404,0)),""))</f>
        <v/>
      </c>
      <c r="L324" s="24" t="str">
        <f t="array" ref="L324">IF($A324="","",IFERROR(INDEX('04_Property_Economics'!$AF$5:$AF$404,MATCH($A324,'04_Property_Economics'!$AY$5:$AY$404,0)),""))</f>
        <v/>
      </c>
      <c r="M324" s="24" t="str">
        <f t="array" ref="M324">IF($A324="","",IFERROR(INDEX('04_Property_Economics'!$U$5:$U$404,MATCH($A324,'04_Property_Economics'!$AY$5:$AY$404,0)),""))</f>
        <v/>
      </c>
      <c r="N324" s="24" t="str">
        <f t="array" ref="N324">IF($A324="","",IFERROR(INDEX('04_Property_Economics'!$W$5:$W$404,MATCH($A324,'04_Property_Economics'!$AY$5:$AY$404,0)),""))</f>
        <v/>
      </c>
      <c r="O324" s="24" t="str">
        <f t="shared" si="2"/>
        <v/>
      </c>
      <c r="P324" s="24" t="str">
        <f t="array" ref="P324">IF($A324="","",IFERROR(INDEX('04_Property_Economics'!$S$5:$S$404,MATCH($A324,'04_Property_Economics'!$AY$5:$AY$404,0)),""))</f>
        <v/>
      </c>
      <c r="Q324" s="24" t="str">
        <f t="array" ref="Q324">IF($A324="","",IFERROR(INDEX('04_Property_Economics'!$AQ$5:$AQ$404,MATCH($A324,'04_Property_Economics'!$AY$5:$AY$404,0)),""))</f>
        <v/>
      </c>
      <c r="R324" s="27" t="str">
        <f t="array" ref="R324">IF($A324="","",IFERROR(INDEX('04_Property_Economics'!$AR$5:$AR$404,MATCH($A324,'04_Property_Economics'!$AY$5:$AY$404,0)),""))</f>
        <v/>
      </c>
      <c r="S324" s="2" t="str">
        <f t="array" ref="S324">IF($A324="","",IFERROR(INDEX('04_Property_Economics'!$AS$5:$AS$404,MATCH($A324,'04_Property_Economics'!$AY$5:$AY$404,0)),""))</f>
        <v/>
      </c>
      <c r="T324" s="2" t="str">
        <f t="array" ref="T324">IF($A324="","",IFERROR(INDEX('04_Property_Economics'!$AZ$5:$AZ$404,MATCH($A324,'04_Property_Economics'!$AY$5:$AY$404,0)),""))</f>
        <v/>
      </c>
    </row>
    <row r="325" ht="15.75" customHeight="1">
      <c r="A325" s="2" t="str">
        <f t="shared" si="1"/>
        <v/>
      </c>
      <c r="B325" s="2" t="str">
        <f t="array" ref="B325">IF($A325="","",IFERROR(INDEX('04_Property_Economics'!$B$5:$B$404,MATCH($A325,'04_Property_Economics'!$AY$5:$AY$404,0)),""))</f>
        <v/>
      </c>
      <c r="C325" s="2" t="str">
        <f t="array" ref="C325">IF($A325="","",IFERROR(INDEX('04_Property_Economics'!$C$5:$C$404,MATCH($A325,'04_Property_Economics'!$AY$5:$AY$404,0)),""))</f>
        <v/>
      </c>
      <c r="D325" s="24" t="str">
        <f t="array" ref="D325">IF($A325="","",IFERROR(INDEX('04_Property_Economics'!$H$5:$H$404,MATCH($A325,'04_Property_Economics'!$AY$5:$AY$404,0)),""))</f>
        <v/>
      </c>
      <c r="E325" s="25" t="str">
        <f t="array" ref="E325">IF($A325="","",IFERROR(INDEX('04_Property_Economics'!$I$5:$I$404,MATCH($A325,'04_Property_Economics'!$AY$5:$AY$404,0)),""))</f>
        <v/>
      </c>
      <c r="F325" s="25" t="str">
        <f t="array" ref="F325">IF($A325="","",IFERROR(INDEX('04_Property_Economics'!$J$5:$J$404,MATCH($A325,'04_Property_Economics'!$AY$5:$AY$404,0)),""))</f>
        <v/>
      </c>
      <c r="G325" s="26" t="str">
        <f t="array" ref="G325">IF($A325="","",IFERROR(INDEX('04_Property_Economics'!$AC$5:$AC$404,MATCH($A325,'04_Property_Economics'!$AY$5:$AY$404,0)),""))</f>
        <v/>
      </c>
      <c r="H325" s="24" t="str">
        <f t="array" ref="H325">IF($A325="","",IFERROR(INDEX('04_Property_Economics'!$AD$5:$AD$404,MATCH($A325,'04_Property_Economics'!$AY$5:$AY$404,0)),""))</f>
        <v/>
      </c>
      <c r="I325" s="24" t="str">
        <f t="array" ref="I325">IF($A325="","",IFERROR(INDEX('04_Property_Economics'!$AH$5:$AH$404,MATCH($A325,'04_Property_Economics'!$AY$5:$AY$404,0)),""))</f>
        <v/>
      </c>
      <c r="J325" s="24" t="str">
        <f t="array" ref="J325">IF($A325="","",IFERROR(INDEX('04_Property_Economics'!$AI$5:$AI$404,MATCH($A325,'04_Property_Economics'!$AY$5:$AY$404,0)),""))</f>
        <v/>
      </c>
      <c r="K325" s="24" t="str">
        <f t="array" ref="K325">IF($A325="","",IFERROR(INDEX('04_Property_Economics'!$AJ$5:$AJ$404,MATCH($A325,'04_Property_Economics'!$AY$5:$AY$404,0)),""))</f>
        <v/>
      </c>
      <c r="L325" s="24" t="str">
        <f t="array" ref="L325">IF($A325="","",IFERROR(INDEX('04_Property_Economics'!$AF$5:$AF$404,MATCH($A325,'04_Property_Economics'!$AY$5:$AY$404,0)),""))</f>
        <v/>
      </c>
      <c r="M325" s="24" t="str">
        <f t="array" ref="M325">IF($A325="","",IFERROR(INDEX('04_Property_Economics'!$U$5:$U$404,MATCH($A325,'04_Property_Economics'!$AY$5:$AY$404,0)),""))</f>
        <v/>
      </c>
      <c r="N325" s="24" t="str">
        <f t="array" ref="N325">IF($A325="","",IFERROR(INDEX('04_Property_Economics'!$W$5:$W$404,MATCH($A325,'04_Property_Economics'!$AY$5:$AY$404,0)),""))</f>
        <v/>
      </c>
      <c r="O325" s="24" t="str">
        <f t="shared" si="2"/>
        <v/>
      </c>
      <c r="P325" s="24" t="str">
        <f t="array" ref="P325">IF($A325="","",IFERROR(INDEX('04_Property_Economics'!$S$5:$S$404,MATCH($A325,'04_Property_Economics'!$AY$5:$AY$404,0)),""))</f>
        <v/>
      </c>
      <c r="Q325" s="24" t="str">
        <f t="array" ref="Q325">IF($A325="","",IFERROR(INDEX('04_Property_Economics'!$AQ$5:$AQ$404,MATCH($A325,'04_Property_Economics'!$AY$5:$AY$404,0)),""))</f>
        <v/>
      </c>
      <c r="R325" s="27" t="str">
        <f t="array" ref="R325">IF($A325="","",IFERROR(INDEX('04_Property_Economics'!$AR$5:$AR$404,MATCH($A325,'04_Property_Economics'!$AY$5:$AY$404,0)),""))</f>
        <v/>
      </c>
      <c r="S325" s="2" t="str">
        <f t="array" ref="S325">IF($A325="","",IFERROR(INDEX('04_Property_Economics'!$AS$5:$AS$404,MATCH($A325,'04_Property_Economics'!$AY$5:$AY$404,0)),""))</f>
        <v/>
      </c>
      <c r="T325" s="2" t="str">
        <f t="array" ref="T325">IF($A325="","",IFERROR(INDEX('04_Property_Economics'!$AZ$5:$AZ$404,MATCH($A325,'04_Property_Economics'!$AY$5:$AY$404,0)),""))</f>
        <v/>
      </c>
    </row>
    <row r="326" ht="15.75" customHeight="1">
      <c r="A326" s="2" t="str">
        <f t="shared" si="1"/>
        <v/>
      </c>
      <c r="B326" s="2" t="str">
        <f t="array" ref="B326">IF($A326="","",IFERROR(INDEX('04_Property_Economics'!$B$5:$B$404,MATCH($A326,'04_Property_Economics'!$AY$5:$AY$404,0)),""))</f>
        <v/>
      </c>
      <c r="C326" s="2" t="str">
        <f t="array" ref="C326">IF($A326="","",IFERROR(INDEX('04_Property_Economics'!$C$5:$C$404,MATCH($A326,'04_Property_Economics'!$AY$5:$AY$404,0)),""))</f>
        <v/>
      </c>
      <c r="D326" s="24" t="str">
        <f t="array" ref="D326">IF($A326="","",IFERROR(INDEX('04_Property_Economics'!$H$5:$H$404,MATCH($A326,'04_Property_Economics'!$AY$5:$AY$404,0)),""))</f>
        <v/>
      </c>
      <c r="E326" s="25" t="str">
        <f t="array" ref="E326">IF($A326="","",IFERROR(INDEX('04_Property_Economics'!$I$5:$I$404,MATCH($A326,'04_Property_Economics'!$AY$5:$AY$404,0)),""))</f>
        <v/>
      </c>
      <c r="F326" s="25" t="str">
        <f t="array" ref="F326">IF($A326="","",IFERROR(INDEX('04_Property_Economics'!$J$5:$J$404,MATCH($A326,'04_Property_Economics'!$AY$5:$AY$404,0)),""))</f>
        <v/>
      </c>
      <c r="G326" s="26" t="str">
        <f t="array" ref="G326">IF($A326="","",IFERROR(INDEX('04_Property_Economics'!$AC$5:$AC$404,MATCH($A326,'04_Property_Economics'!$AY$5:$AY$404,0)),""))</f>
        <v/>
      </c>
      <c r="H326" s="24" t="str">
        <f t="array" ref="H326">IF($A326="","",IFERROR(INDEX('04_Property_Economics'!$AD$5:$AD$404,MATCH($A326,'04_Property_Economics'!$AY$5:$AY$404,0)),""))</f>
        <v/>
      </c>
      <c r="I326" s="24" t="str">
        <f t="array" ref="I326">IF($A326="","",IFERROR(INDEX('04_Property_Economics'!$AH$5:$AH$404,MATCH($A326,'04_Property_Economics'!$AY$5:$AY$404,0)),""))</f>
        <v/>
      </c>
      <c r="J326" s="24" t="str">
        <f t="array" ref="J326">IF($A326="","",IFERROR(INDEX('04_Property_Economics'!$AI$5:$AI$404,MATCH($A326,'04_Property_Economics'!$AY$5:$AY$404,0)),""))</f>
        <v/>
      </c>
      <c r="K326" s="24" t="str">
        <f t="array" ref="K326">IF($A326="","",IFERROR(INDEX('04_Property_Economics'!$AJ$5:$AJ$404,MATCH($A326,'04_Property_Economics'!$AY$5:$AY$404,0)),""))</f>
        <v/>
      </c>
      <c r="L326" s="24" t="str">
        <f t="array" ref="L326">IF($A326="","",IFERROR(INDEX('04_Property_Economics'!$AF$5:$AF$404,MATCH($A326,'04_Property_Economics'!$AY$5:$AY$404,0)),""))</f>
        <v/>
      </c>
      <c r="M326" s="24" t="str">
        <f t="array" ref="M326">IF($A326="","",IFERROR(INDEX('04_Property_Economics'!$U$5:$U$404,MATCH($A326,'04_Property_Economics'!$AY$5:$AY$404,0)),""))</f>
        <v/>
      </c>
      <c r="N326" s="24" t="str">
        <f t="array" ref="N326">IF($A326="","",IFERROR(INDEX('04_Property_Economics'!$W$5:$W$404,MATCH($A326,'04_Property_Economics'!$AY$5:$AY$404,0)),""))</f>
        <v/>
      </c>
      <c r="O326" s="24" t="str">
        <f t="shared" si="2"/>
        <v/>
      </c>
      <c r="P326" s="24" t="str">
        <f t="array" ref="P326">IF($A326="","",IFERROR(INDEX('04_Property_Economics'!$S$5:$S$404,MATCH($A326,'04_Property_Economics'!$AY$5:$AY$404,0)),""))</f>
        <v/>
      </c>
      <c r="Q326" s="24" t="str">
        <f t="array" ref="Q326">IF($A326="","",IFERROR(INDEX('04_Property_Economics'!$AQ$5:$AQ$404,MATCH($A326,'04_Property_Economics'!$AY$5:$AY$404,0)),""))</f>
        <v/>
      </c>
      <c r="R326" s="27" t="str">
        <f t="array" ref="R326">IF($A326="","",IFERROR(INDEX('04_Property_Economics'!$AR$5:$AR$404,MATCH($A326,'04_Property_Economics'!$AY$5:$AY$404,0)),""))</f>
        <v/>
      </c>
      <c r="S326" s="2" t="str">
        <f t="array" ref="S326">IF($A326="","",IFERROR(INDEX('04_Property_Economics'!$AS$5:$AS$404,MATCH($A326,'04_Property_Economics'!$AY$5:$AY$404,0)),""))</f>
        <v/>
      </c>
      <c r="T326" s="2" t="str">
        <f t="array" ref="T326">IF($A326="","",IFERROR(INDEX('04_Property_Economics'!$AZ$5:$AZ$404,MATCH($A326,'04_Property_Economics'!$AY$5:$AY$404,0)),""))</f>
        <v/>
      </c>
    </row>
    <row r="327" ht="15.75" customHeight="1">
      <c r="A327" s="2" t="str">
        <f t="shared" si="1"/>
        <v/>
      </c>
      <c r="B327" s="2" t="str">
        <f t="array" ref="B327">IF($A327="","",IFERROR(INDEX('04_Property_Economics'!$B$5:$B$404,MATCH($A327,'04_Property_Economics'!$AY$5:$AY$404,0)),""))</f>
        <v/>
      </c>
      <c r="C327" s="2" t="str">
        <f t="array" ref="C327">IF($A327="","",IFERROR(INDEX('04_Property_Economics'!$C$5:$C$404,MATCH($A327,'04_Property_Economics'!$AY$5:$AY$404,0)),""))</f>
        <v/>
      </c>
      <c r="D327" s="24" t="str">
        <f t="array" ref="D327">IF($A327="","",IFERROR(INDEX('04_Property_Economics'!$H$5:$H$404,MATCH($A327,'04_Property_Economics'!$AY$5:$AY$404,0)),""))</f>
        <v/>
      </c>
      <c r="E327" s="25" t="str">
        <f t="array" ref="E327">IF($A327="","",IFERROR(INDEX('04_Property_Economics'!$I$5:$I$404,MATCH($A327,'04_Property_Economics'!$AY$5:$AY$404,0)),""))</f>
        <v/>
      </c>
      <c r="F327" s="25" t="str">
        <f t="array" ref="F327">IF($A327="","",IFERROR(INDEX('04_Property_Economics'!$J$5:$J$404,MATCH($A327,'04_Property_Economics'!$AY$5:$AY$404,0)),""))</f>
        <v/>
      </c>
      <c r="G327" s="26" t="str">
        <f t="array" ref="G327">IF($A327="","",IFERROR(INDEX('04_Property_Economics'!$AC$5:$AC$404,MATCH($A327,'04_Property_Economics'!$AY$5:$AY$404,0)),""))</f>
        <v/>
      </c>
      <c r="H327" s="24" t="str">
        <f t="array" ref="H327">IF($A327="","",IFERROR(INDEX('04_Property_Economics'!$AD$5:$AD$404,MATCH($A327,'04_Property_Economics'!$AY$5:$AY$404,0)),""))</f>
        <v/>
      </c>
      <c r="I327" s="24" t="str">
        <f t="array" ref="I327">IF($A327="","",IFERROR(INDEX('04_Property_Economics'!$AH$5:$AH$404,MATCH($A327,'04_Property_Economics'!$AY$5:$AY$404,0)),""))</f>
        <v/>
      </c>
      <c r="J327" s="24" t="str">
        <f t="array" ref="J327">IF($A327="","",IFERROR(INDEX('04_Property_Economics'!$AI$5:$AI$404,MATCH($A327,'04_Property_Economics'!$AY$5:$AY$404,0)),""))</f>
        <v/>
      </c>
      <c r="K327" s="24" t="str">
        <f t="array" ref="K327">IF($A327="","",IFERROR(INDEX('04_Property_Economics'!$AJ$5:$AJ$404,MATCH($A327,'04_Property_Economics'!$AY$5:$AY$404,0)),""))</f>
        <v/>
      </c>
      <c r="L327" s="24" t="str">
        <f t="array" ref="L327">IF($A327="","",IFERROR(INDEX('04_Property_Economics'!$AF$5:$AF$404,MATCH($A327,'04_Property_Economics'!$AY$5:$AY$404,0)),""))</f>
        <v/>
      </c>
      <c r="M327" s="24" t="str">
        <f t="array" ref="M327">IF($A327="","",IFERROR(INDEX('04_Property_Economics'!$U$5:$U$404,MATCH($A327,'04_Property_Economics'!$AY$5:$AY$404,0)),""))</f>
        <v/>
      </c>
      <c r="N327" s="24" t="str">
        <f t="array" ref="N327">IF($A327="","",IFERROR(INDEX('04_Property_Economics'!$W$5:$W$404,MATCH($A327,'04_Property_Economics'!$AY$5:$AY$404,0)),""))</f>
        <v/>
      </c>
      <c r="O327" s="24" t="str">
        <f t="shared" si="2"/>
        <v/>
      </c>
      <c r="P327" s="24" t="str">
        <f t="array" ref="P327">IF($A327="","",IFERROR(INDEX('04_Property_Economics'!$S$5:$S$404,MATCH($A327,'04_Property_Economics'!$AY$5:$AY$404,0)),""))</f>
        <v/>
      </c>
      <c r="Q327" s="24" t="str">
        <f t="array" ref="Q327">IF($A327="","",IFERROR(INDEX('04_Property_Economics'!$AQ$5:$AQ$404,MATCH($A327,'04_Property_Economics'!$AY$5:$AY$404,0)),""))</f>
        <v/>
      </c>
      <c r="R327" s="27" t="str">
        <f t="array" ref="R327">IF($A327="","",IFERROR(INDEX('04_Property_Economics'!$AR$5:$AR$404,MATCH($A327,'04_Property_Economics'!$AY$5:$AY$404,0)),""))</f>
        <v/>
      </c>
      <c r="S327" s="2" t="str">
        <f t="array" ref="S327">IF($A327="","",IFERROR(INDEX('04_Property_Economics'!$AS$5:$AS$404,MATCH($A327,'04_Property_Economics'!$AY$5:$AY$404,0)),""))</f>
        <v/>
      </c>
      <c r="T327" s="2" t="str">
        <f t="array" ref="T327">IF($A327="","",IFERROR(INDEX('04_Property_Economics'!$AZ$5:$AZ$404,MATCH($A327,'04_Property_Economics'!$AY$5:$AY$404,0)),""))</f>
        <v/>
      </c>
    </row>
    <row r="328" ht="15.75" customHeight="1">
      <c r="A328" s="2" t="str">
        <f t="shared" si="1"/>
        <v/>
      </c>
      <c r="B328" s="2" t="str">
        <f t="array" ref="B328">IF($A328="","",IFERROR(INDEX('04_Property_Economics'!$B$5:$B$404,MATCH($A328,'04_Property_Economics'!$AY$5:$AY$404,0)),""))</f>
        <v/>
      </c>
      <c r="C328" s="2" t="str">
        <f t="array" ref="C328">IF($A328="","",IFERROR(INDEX('04_Property_Economics'!$C$5:$C$404,MATCH($A328,'04_Property_Economics'!$AY$5:$AY$404,0)),""))</f>
        <v/>
      </c>
      <c r="D328" s="24" t="str">
        <f t="array" ref="D328">IF($A328="","",IFERROR(INDEX('04_Property_Economics'!$H$5:$H$404,MATCH($A328,'04_Property_Economics'!$AY$5:$AY$404,0)),""))</f>
        <v/>
      </c>
      <c r="E328" s="25" t="str">
        <f t="array" ref="E328">IF($A328="","",IFERROR(INDEX('04_Property_Economics'!$I$5:$I$404,MATCH($A328,'04_Property_Economics'!$AY$5:$AY$404,0)),""))</f>
        <v/>
      </c>
      <c r="F328" s="25" t="str">
        <f t="array" ref="F328">IF($A328="","",IFERROR(INDEX('04_Property_Economics'!$J$5:$J$404,MATCH($A328,'04_Property_Economics'!$AY$5:$AY$404,0)),""))</f>
        <v/>
      </c>
      <c r="G328" s="26" t="str">
        <f t="array" ref="G328">IF($A328="","",IFERROR(INDEX('04_Property_Economics'!$AC$5:$AC$404,MATCH($A328,'04_Property_Economics'!$AY$5:$AY$404,0)),""))</f>
        <v/>
      </c>
      <c r="H328" s="24" t="str">
        <f t="array" ref="H328">IF($A328="","",IFERROR(INDEX('04_Property_Economics'!$AD$5:$AD$404,MATCH($A328,'04_Property_Economics'!$AY$5:$AY$404,0)),""))</f>
        <v/>
      </c>
      <c r="I328" s="24" t="str">
        <f t="array" ref="I328">IF($A328="","",IFERROR(INDEX('04_Property_Economics'!$AH$5:$AH$404,MATCH($A328,'04_Property_Economics'!$AY$5:$AY$404,0)),""))</f>
        <v/>
      </c>
      <c r="J328" s="24" t="str">
        <f t="array" ref="J328">IF($A328="","",IFERROR(INDEX('04_Property_Economics'!$AI$5:$AI$404,MATCH($A328,'04_Property_Economics'!$AY$5:$AY$404,0)),""))</f>
        <v/>
      </c>
      <c r="K328" s="24" t="str">
        <f t="array" ref="K328">IF($A328="","",IFERROR(INDEX('04_Property_Economics'!$AJ$5:$AJ$404,MATCH($A328,'04_Property_Economics'!$AY$5:$AY$404,0)),""))</f>
        <v/>
      </c>
      <c r="L328" s="24" t="str">
        <f t="array" ref="L328">IF($A328="","",IFERROR(INDEX('04_Property_Economics'!$AF$5:$AF$404,MATCH($A328,'04_Property_Economics'!$AY$5:$AY$404,0)),""))</f>
        <v/>
      </c>
      <c r="M328" s="24" t="str">
        <f t="array" ref="M328">IF($A328="","",IFERROR(INDEX('04_Property_Economics'!$U$5:$U$404,MATCH($A328,'04_Property_Economics'!$AY$5:$AY$404,0)),""))</f>
        <v/>
      </c>
      <c r="N328" s="24" t="str">
        <f t="array" ref="N328">IF($A328="","",IFERROR(INDEX('04_Property_Economics'!$W$5:$W$404,MATCH($A328,'04_Property_Economics'!$AY$5:$AY$404,0)),""))</f>
        <v/>
      </c>
      <c r="O328" s="24" t="str">
        <f t="shared" si="2"/>
        <v/>
      </c>
      <c r="P328" s="24" t="str">
        <f t="array" ref="P328">IF($A328="","",IFERROR(INDEX('04_Property_Economics'!$S$5:$S$404,MATCH($A328,'04_Property_Economics'!$AY$5:$AY$404,0)),""))</f>
        <v/>
      </c>
      <c r="Q328" s="24" t="str">
        <f t="array" ref="Q328">IF($A328="","",IFERROR(INDEX('04_Property_Economics'!$AQ$5:$AQ$404,MATCH($A328,'04_Property_Economics'!$AY$5:$AY$404,0)),""))</f>
        <v/>
      </c>
      <c r="R328" s="27" t="str">
        <f t="array" ref="R328">IF($A328="","",IFERROR(INDEX('04_Property_Economics'!$AR$5:$AR$404,MATCH($A328,'04_Property_Economics'!$AY$5:$AY$404,0)),""))</f>
        <v/>
      </c>
      <c r="S328" s="2" t="str">
        <f t="array" ref="S328">IF($A328="","",IFERROR(INDEX('04_Property_Economics'!$AS$5:$AS$404,MATCH($A328,'04_Property_Economics'!$AY$5:$AY$404,0)),""))</f>
        <v/>
      </c>
      <c r="T328" s="2" t="str">
        <f t="array" ref="T328">IF($A328="","",IFERROR(INDEX('04_Property_Economics'!$AZ$5:$AZ$404,MATCH($A328,'04_Property_Economics'!$AY$5:$AY$404,0)),""))</f>
        <v/>
      </c>
    </row>
    <row r="329" ht="15.75" customHeight="1">
      <c r="A329" s="2" t="str">
        <f t="shared" si="1"/>
        <v/>
      </c>
      <c r="B329" s="2" t="str">
        <f t="array" ref="B329">IF($A329="","",IFERROR(INDEX('04_Property_Economics'!$B$5:$B$404,MATCH($A329,'04_Property_Economics'!$AY$5:$AY$404,0)),""))</f>
        <v/>
      </c>
      <c r="C329" s="2" t="str">
        <f t="array" ref="C329">IF($A329="","",IFERROR(INDEX('04_Property_Economics'!$C$5:$C$404,MATCH($A329,'04_Property_Economics'!$AY$5:$AY$404,0)),""))</f>
        <v/>
      </c>
      <c r="D329" s="24" t="str">
        <f t="array" ref="D329">IF($A329="","",IFERROR(INDEX('04_Property_Economics'!$H$5:$H$404,MATCH($A329,'04_Property_Economics'!$AY$5:$AY$404,0)),""))</f>
        <v/>
      </c>
      <c r="E329" s="25" t="str">
        <f t="array" ref="E329">IF($A329="","",IFERROR(INDEX('04_Property_Economics'!$I$5:$I$404,MATCH($A329,'04_Property_Economics'!$AY$5:$AY$404,0)),""))</f>
        <v/>
      </c>
      <c r="F329" s="25" t="str">
        <f t="array" ref="F329">IF($A329="","",IFERROR(INDEX('04_Property_Economics'!$J$5:$J$404,MATCH($A329,'04_Property_Economics'!$AY$5:$AY$404,0)),""))</f>
        <v/>
      </c>
      <c r="G329" s="26" t="str">
        <f t="array" ref="G329">IF($A329="","",IFERROR(INDEX('04_Property_Economics'!$AC$5:$AC$404,MATCH($A329,'04_Property_Economics'!$AY$5:$AY$404,0)),""))</f>
        <v/>
      </c>
      <c r="H329" s="24" t="str">
        <f t="array" ref="H329">IF($A329="","",IFERROR(INDEX('04_Property_Economics'!$AD$5:$AD$404,MATCH($A329,'04_Property_Economics'!$AY$5:$AY$404,0)),""))</f>
        <v/>
      </c>
      <c r="I329" s="24" t="str">
        <f t="array" ref="I329">IF($A329="","",IFERROR(INDEX('04_Property_Economics'!$AH$5:$AH$404,MATCH($A329,'04_Property_Economics'!$AY$5:$AY$404,0)),""))</f>
        <v/>
      </c>
      <c r="J329" s="24" t="str">
        <f t="array" ref="J329">IF($A329="","",IFERROR(INDEX('04_Property_Economics'!$AI$5:$AI$404,MATCH($A329,'04_Property_Economics'!$AY$5:$AY$404,0)),""))</f>
        <v/>
      </c>
      <c r="K329" s="24" t="str">
        <f t="array" ref="K329">IF($A329="","",IFERROR(INDEX('04_Property_Economics'!$AJ$5:$AJ$404,MATCH($A329,'04_Property_Economics'!$AY$5:$AY$404,0)),""))</f>
        <v/>
      </c>
      <c r="L329" s="24" t="str">
        <f t="array" ref="L329">IF($A329="","",IFERROR(INDEX('04_Property_Economics'!$AF$5:$AF$404,MATCH($A329,'04_Property_Economics'!$AY$5:$AY$404,0)),""))</f>
        <v/>
      </c>
      <c r="M329" s="24" t="str">
        <f t="array" ref="M329">IF($A329="","",IFERROR(INDEX('04_Property_Economics'!$U$5:$U$404,MATCH($A329,'04_Property_Economics'!$AY$5:$AY$404,0)),""))</f>
        <v/>
      </c>
      <c r="N329" s="24" t="str">
        <f t="array" ref="N329">IF($A329="","",IFERROR(INDEX('04_Property_Economics'!$W$5:$W$404,MATCH($A329,'04_Property_Economics'!$AY$5:$AY$404,0)),""))</f>
        <v/>
      </c>
      <c r="O329" s="24" t="str">
        <f t="shared" si="2"/>
        <v/>
      </c>
      <c r="P329" s="24" t="str">
        <f t="array" ref="P329">IF($A329="","",IFERROR(INDEX('04_Property_Economics'!$S$5:$S$404,MATCH($A329,'04_Property_Economics'!$AY$5:$AY$404,0)),""))</f>
        <v/>
      </c>
      <c r="Q329" s="24" t="str">
        <f t="array" ref="Q329">IF($A329="","",IFERROR(INDEX('04_Property_Economics'!$AQ$5:$AQ$404,MATCH($A329,'04_Property_Economics'!$AY$5:$AY$404,0)),""))</f>
        <v/>
      </c>
      <c r="R329" s="27" t="str">
        <f t="array" ref="R329">IF($A329="","",IFERROR(INDEX('04_Property_Economics'!$AR$5:$AR$404,MATCH($A329,'04_Property_Economics'!$AY$5:$AY$404,0)),""))</f>
        <v/>
      </c>
      <c r="S329" s="2" t="str">
        <f t="array" ref="S329">IF($A329="","",IFERROR(INDEX('04_Property_Economics'!$AS$5:$AS$404,MATCH($A329,'04_Property_Economics'!$AY$5:$AY$404,0)),""))</f>
        <v/>
      </c>
      <c r="T329" s="2" t="str">
        <f t="array" ref="T329">IF($A329="","",IFERROR(INDEX('04_Property_Economics'!$AZ$5:$AZ$404,MATCH($A329,'04_Property_Economics'!$AY$5:$AY$404,0)),""))</f>
        <v/>
      </c>
    </row>
    <row r="330" ht="15.75" customHeight="1">
      <c r="A330" s="2" t="str">
        <f t="shared" si="1"/>
        <v/>
      </c>
      <c r="B330" s="2" t="str">
        <f t="array" ref="B330">IF($A330="","",IFERROR(INDEX('04_Property_Economics'!$B$5:$B$404,MATCH($A330,'04_Property_Economics'!$AY$5:$AY$404,0)),""))</f>
        <v/>
      </c>
      <c r="C330" s="2" t="str">
        <f t="array" ref="C330">IF($A330="","",IFERROR(INDEX('04_Property_Economics'!$C$5:$C$404,MATCH($A330,'04_Property_Economics'!$AY$5:$AY$404,0)),""))</f>
        <v/>
      </c>
      <c r="D330" s="24" t="str">
        <f t="array" ref="D330">IF($A330="","",IFERROR(INDEX('04_Property_Economics'!$H$5:$H$404,MATCH($A330,'04_Property_Economics'!$AY$5:$AY$404,0)),""))</f>
        <v/>
      </c>
      <c r="E330" s="25" t="str">
        <f t="array" ref="E330">IF($A330="","",IFERROR(INDEX('04_Property_Economics'!$I$5:$I$404,MATCH($A330,'04_Property_Economics'!$AY$5:$AY$404,0)),""))</f>
        <v/>
      </c>
      <c r="F330" s="25" t="str">
        <f t="array" ref="F330">IF($A330="","",IFERROR(INDEX('04_Property_Economics'!$J$5:$J$404,MATCH($A330,'04_Property_Economics'!$AY$5:$AY$404,0)),""))</f>
        <v/>
      </c>
      <c r="G330" s="26" t="str">
        <f t="array" ref="G330">IF($A330="","",IFERROR(INDEX('04_Property_Economics'!$AC$5:$AC$404,MATCH($A330,'04_Property_Economics'!$AY$5:$AY$404,0)),""))</f>
        <v/>
      </c>
      <c r="H330" s="24" t="str">
        <f t="array" ref="H330">IF($A330="","",IFERROR(INDEX('04_Property_Economics'!$AD$5:$AD$404,MATCH($A330,'04_Property_Economics'!$AY$5:$AY$404,0)),""))</f>
        <v/>
      </c>
      <c r="I330" s="24" t="str">
        <f t="array" ref="I330">IF($A330="","",IFERROR(INDEX('04_Property_Economics'!$AH$5:$AH$404,MATCH($A330,'04_Property_Economics'!$AY$5:$AY$404,0)),""))</f>
        <v/>
      </c>
      <c r="J330" s="24" t="str">
        <f t="array" ref="J330">IF($A330="","",IFERROR(INDEX('04_Property_Economics'!$AI$5:$AI$404,MATCH($A330,'04_Property_Economics'!$AY$5:$AY$404,0)),""))</f>
        <v/>
      </c>
      <c r="K330" s="24" t="str">
        <f t="array" ref="K330">IF($A330="","",IFERROR(INDEX('04_Property_Economics'!$AJ$5:$AJ$404,MATCH($A330,'04_Property_Economics'!$AY$5:$AY$404,0)),""))</f>
        <v/>
      </c>
      <c r="L330" s="24" t="str">
        <f t="array" ref="L330">IF($A330="","",IFERROR(INDEX('04_Property_Economics'!$AF$5:$AF$404,MATCH($A330,'04_Property_Economics'!$AY$5:$AY$404,0)),""))</f>
        <v/>
      </c>
      <c r="M330" s="24" t="str">
        <f t="array" ref="M330">IF($A330="","",IFERROR(INDEX('04_Property_Economics'!$U$5:$U$404,MATCH($A330,'04_Property_Economics'!$AY$5:$AY$404,0)),""))</f>
        <v/>
      </c>
      <c r="N330" s="24" t="str">
        <f t="array" ref="N330">IF($A330="","",IFERROR(INDEX('04_Property_Economics'!$W$5:$W$404,MATCH($A330,'04_Property_Economics'!$AY$5:$AY$404,0)),""))</f>
        <v/>
      </c>
      <c r="O330" s="24" t="str">
        <f t="shared" si="2"/>
        <v/>
      </c>
      <c r="P330" s="24" t="str">
        <f t="array" ref="P330">IF($A330="","",IFERROR(INDEX('04_Property_Economics'!$S$5:$S$404,MATCH($A330,'04_Property_Economics'!$AY$5:$AY$404,0)),""))</f>
        <v/>
      </c>
      <c r="Q330" s="24" t="str">
        <f t="array" ref="Q330">IF($A330="","",IFERROR(INDEX('04_Property_Economics'!$AQ$5:$AQ$404,MATCH($A330,'04_Property_Economics'!$AY$5:$AY$404,0)),""))</f>
        <v/>
      </c>
      <c r="R330" s="27" t="str">
        <f t="array" ref="R330">IF($A330="","",IFERROR(INDEX('04_Property_Economics'!$AR$5:$AR$404,MATCH($A330,'04_Property_Economics'!$AY$5:$AY$404,0)),""))</f>
        <v/>
      </c>
      <c r="S330" s="2" t="str">
        <f t="array" ref="S330">IF($A330="","",IFERROR(INDEX('04_Property_Economics'!$AS$5:$AS$404,MATCH($A330,'04_Property_Economics'!$AY$5:$AY$404,0)),""))</f>
        <v/>
      </c>
      <c r="T330" s="2" t="str">
        <f t="array" ref="T330">IF($A330="","",IFERROR(INDEX('04_Property_Economics'!$AZ$5:$AZ$404,MATCH($A330,'04_Property_Economics'!$AY$5:$AY$404,0)),""))</f>
        <v/>
      </c>
    </row>
    <row r="331" ht="15.75" customHeight="1">
      <c r="A331" s="2" t="str">
        <f t="shared" si="1"/>
        <v/>
      </c>
      <c r="B331" s="2" t="str">
        <f t="array" ref="B331">IF($A331="","",IFERROR(INDEX('04_Property_Economics'!$B$5:$B$404,MATCH($A331,'04_Property_Economics'!$AY$5:$AY$404,0)),""))</f>
        <v/>
      </c>
      <c r="C331" s="2" t="str">
        <f t="array" ref="C331">IF($A331="","",IFERROR(INDEX('04_Property_Economics'!$C$5:$C$404,MATCH($A331,'04_Property_Economics'!$AY$5:$AY$404,0)),""))</f>
        <v/>
      </c>
      <c r="D331" s="24" t="str">
        <f t="array" ref="D331">IF($A331="","",IFERROR(INDEX('04_Property_Economics'!$H$5:$H$404,MATCH($A331,'04_Property_Economics'!$AY$5:$AY$404,0)),""))</f>
        <v/>
      </c>
      <c r="E331" s="25" t="str">
        <f t="array" ref="E331">IF($A331="","",IFERROR(INDEX('04_Property_Economics'!$I$5:$I$404,MATCH($A331,'04_Property_Economics'!$AY$5:$AY$404,0)),""))</f>
        <v/>
      </c>
      <c r="F331" s="25" t="str">
        <f t="array" ref="F331">IF($A331="","",IFERROR(INDEX('04_Property_Economics'!$J$5:$J$404,MATCH($A331,'04_Property_Economics'!$AY$5:$AY$404,0)),""))</f>
        <v/>
      </c>
      <c r="G331" s="26" t="str">
        <f t="array" ref="G331">IF($A331="","",IFERROR(INDEX('04_Property_Economics'!$AC$5:$AC$404,MATCH($A331,'04_Property_Economics'!$AY$5:$AY$404,0)),""))</f>
        <v/>
      </c>
      <c r="H331" s="24" t="str">
        <f t="array" ref="H331">IF($A331="","",IFERROR(INDEX('04_Property_Economics'!$AD$5:$AD$404,MATCH($A331,'04_Property_Economics'!$AY$5:$AY$404,0)),""))</f>
        <v/>
      </c>
      <c r="I331" s="24" t="str">
        <f t="array" ref="I331">IF($A331="","",IFERROR(INDEX('04_Property_Economics'!$AH$5:$AH$404,MATCH($A331,'04_Property_Economics'!$AY$5:$AY$404,0)),""))</f>
        <v/>
      </c>
      <c r="J331" s="24" t="str">
        <f t="array" ref="J331">IF($A331="","",IFERROR(INDEX('04_Property_Economics'!$AI$5:$AI$404,MATCH($A331,'04_Property_Economics'!$AY$5:$AY$404,0)),""))</f>
        <v/>
      </c>
      <c r="K331" s="24" t="str">
        <f t="array" ref="K331">IF($A331="","",IFERROR(INDEX('04_Property_Economics'!$AJ$5:$AJ$404,MATCH($A331,'04_Property_Economics'!$AY$5:$AY$404,0)),""))</f>
        <v/>
      </c>
      <c r="L331" s="24" t="str">
        <f t="array" ref="L331">IF($A331="","",IFERROR(INDEX('04_Property_Economics'!$AF$5:$AF$404,MATCH($A331,'04_Property_Economics'!$AY$5:$AY$404,0)),""))</f>
        <v/>
      </c>
      <c r="M331" s="24" t="str">
        <f t="array" ref="M331">IF($A331="","",IFERROR(INDEX('04_Property_Economics'!$U$5:$U$404,MATCH($A331,'04_Property_Economics'!$AY$5:$AY$404,0)),""))</f>
        <v/>
      </c>
      <c r="N331" s="24" t="str">
        <f t="array" ref="N331">IF($A331="","",IFERROR(INDEX('04_Property_Economics'!$W$5:$W$404,MATCH($A331,'04_Property_Economics'!$AY$5:$AY$404,0)),""))</f>
        <v/>
      </c>
      <c r="O331" s="24" t="str">
        <f t="shared" si="2"/>
        <v/>
      </c>
      <c r="P331" s="24" t="str">
        <f t="array" ref="P331">IF($A331="","",IFERROR(INDEX('04_Property_Economics'!$S$5:$S$404,MATCH($A331,'04_Property_Economics'!$AY$5:$AY$404,0)),""))</f>
        <v/>
      </c>
      <c r="Q331" s="24" t="str">
        <f t="array" ref="Q331">IF($A331="","",IFERROR(INDEX('04_Property_Economics'!$AQ$5:$AQ$404,MATCH($A331,'04_Property_Economics'!$AY$5:$AY$404,0)),""))</f>
        <v/>
      </c>
      <c r="R331" s="27" t="str">
        <f t="array" ref="R331">IF($A331="","",IFERROR(INDEX('04_Property_Economics'!$AR$5:$AR$404,MATCH($A331,'04_Property_Economics'!$AY$5:$AY$404,0)),""))</f>
        <v/>
      </c>
      <c r="S331" s="2" t="str">
        <f t="array" ref="S331">IF($A331="","",IFERROR(INDEX('04_Property_Economics'!$AS$5:$AS$404,MATCH($A331,'04_Property_Economics'!$AY$5:$AY$404,0)),""))</f>
        <v/>
      </c>
      <c r="T331" s="2" t="str">
        <f t="array" ref="T331">IF($A331="","",IFERROR(INDEX('04_Property_Economics'!$AZ$5:$AZ$404,MATCH($A331,'04_Property_Economics'!$AY$5:$AY$404,0)),""))</f>
        <v/>
      </c>
    </row>
    <row r="332" ht="15.75" customHeight="1">
      <c r="A332" s="2" t="str">
        <f t="shared" si="1"/>
        <v/>
      </c>
      <c r="B332" s="2" t="str">
        <f t="array" ref="B332">IF($A332="","",IFERROR(INDEX('04_Property_Economics'!$B$5:$B$404,MATCH($A332,'04_Property_Economics'!$AY$5:$AY$404,0)),""))</f>
        <v/>
      </c>
      <c r="C332" s="2" t="str">
        <f t="array" ref="C332">IF($A332="","",IFERROR(INDEX('04_Property_Economics'!$C$5:$C$404,MATCH($A332,'04_Property_Economics'!$AY$5:$AY$404,0)),""))</f>
        <v/>
      </c>
      <c r="D332" s="24" t="str">
        <f t="array" ref="D332">IF($A332="","",IFERROR(INDEX('04_Property_Economics'!$H$5:$H$404,MATCH($A332,'04_Property_Economics'!$AY$5:$AY$404,0)),""))</f>
        <v/>
      </c>
      <c r="E332" s="25" t="str">
        <f t="array" ref="E332">IF($A332="","",IFERROR(INDEX('04_Property_Economics'!$I$5:$I$404,MATCH($A332,'04_Property_Economics'!$AY$5:$AY$404,0)),""))</f>
        <v/>
      </c>
      <c r="F332" s="25" t="str">
        <f t="array" ref="F332">IF($A332="","",IFERROR(INDEX('04_Property_Economics'!$J$5:$J$404,MATCH($A332,'04_Property_Economics'!$AY$5:$AY$404,0)),""))</f>
        <v/>
      </c>
      <c r="G332" s="26" t="str">
        <f t="array" ref="G332">IF($A332="","",IFERROR(INDEX('04_Property_Economics'!$AC$5:$AC$404,MATCH($A332,'04_Property_Economics'!$AY$5:$AY$404,0)),""))</f>
        <v/>
      </c>
      <c r="H332" s="24" t="str">
        <f t="array" ref="H332">IF($A332="","",IFERROR(INDEX('04_Property_Economics'!$AD$5:$AD$404,MATCH($A332,'04_Property_Economics'!$AY$5:$AY$404,0)),""))</f>
        <v/>
      </c>
      <c r="I332" s="24" t="str">
        <f t="array" ref="I332">IF($A332="","",IFERROR(INDEX('04_Property_Economics'!$AH$5:$AH$404,MATCH($A332,'04_Property_Economics'!$AY$5:$AY$404,0)),""))</f>
        <v/>
      </c>
      <c r="J332" s="24" t="str">
        <f t="array" ref="J332">IF($A332="","",IFERROR(INDEX('04_Property_Economics'!$AI$5:$AI$404,MATCH($A332,'04_Property_Economics'!$AY$5:$AY$404,0)),""))</f>
        <v/>
      </c>
      <c r="K332" s="24" t="str">
        <f t="array" ref="K332">IF($A332="","",IFERROR(INDEX('04_Property_Economics'!$AJ$5:$AJ$404,MATCH($A332,'04_Property_Economics'!$AY$5:$AY$404,0)),""))</f>
        <v/>
      </c>
      <c r="L332" s="24" t="str">
        <f t="array" ref="L332">IF($A332="","",IFERROR(INDEX('04_Property_Economics'!$AF$5:$AF$404,MATCH($A332,'04_Property_Economics'!$AY$5:$AY$404,0)),""))</f>
        <v/>
      </c>
      <c r="M332" s="24" t="str">
        <f t="array" ref="M332">IF($A332="","",IFERROR(INDEX('04_Property_Economics'!$U$5:$U$404,MATCH($A332,'04_Property_Economics'!$AY$5:$AY$404,0)),""))</f>
        <v/>
      </c>
      <c r="N332" s="24" t="str">
        <f t="array" ref="N332">IF($A332="","",IFERROR(INDEX('04_Property_Economics'!$W$5:$W$404,MATCH($A332,'04_Property_Economics'!$AY$5:$AY$404,0)),""))</f>
        <v/>
      </c>
      <c r="O332" s="24" t="str">
        <f t="shared" si="2"/>
        <v/>
      </c>
      <c r="P332" s="24" t="str">
        <f t="array" ref="P332">IF($A332="","",IFERROR(INDEX('04_Property_Economics'!$S$5:$S$404,MATCH($A332,'04_Property_Economics'!$AY$5:$AY$404,0)),""))</f>
        <v/>
      </c>
      <c r="Q332" s="24" t="str">
        <f t="array" ref="Q332">IF($A332="","",IFERROR(INDEX('04_Property_Economics'!$AQ$5:$AQ$404,MATCH($A332,'04_Property_Economics'!$AY$5:$AY$404,0)),""))</f>
        <v/>
      </c>
      <c r="R332" s="27" t="str">
        <f t="array" ref="R332">IF($A332="","",IFERROR(INDEX('04_Property_Economics'!$AR$5:$AR$404,MATCH($A332,'04_Property_Economics'!$AY$5:$AY$404,0)),""))</f>
        <v/>
      </c>
      <c r="S332" s="2" t="str">
        <f t="array" ref="S332">IF($A332="","",IFERROR(INDEX('04_Property_Economics'!$AS$5:$AS$404,MATCH($A332,'04_Property_Economics'!$AY$5:$AY$404,0)),""))</f>
        <v/>
      </c>
      <c r="T332" s="2" t="str">
        <f t="array" ref="T332">IF($A332="","",IFERROR(INDEX('04_Property_Economics'!$AZ$5:$AZ$404,MATCH($A332,'04_Property_Economics'!$AY$5:$AY$404,0)),""))</f>
        <v/>
      </c>
    </row>
    <row r="333" ht="15.75" customHeight="1">
      <c r="A333" s="2" t="str">
        <f t="shared" si="1"/>
        <v/>
      </c>
      <c r="B333" s="2" t="str">
        <f t="array" ref="B333">IF($A333="","",IFERROR(INDEX('04_Property_Economics'!$B$5:$B$404,MATCH($A333,'04_Property_Economics'!$AY$5:$AY$404,0)),""))</f>
        <v/>
      </c>
      <c r="C333" s="2" t="str">
        <f t="array" ref="C333">IF($A333="","",IFERROR(INDEX('04_Property_Economics'!$C$5:$C$404,MATCH($A333,'04_Property_Economics'!$AY$5:$AY$404,0)),""))</f>
        <v/>
      </c>
      <c r="D333" s="24" t="str">
        <f t="array" ref="D333">IF($A333="","",IFERROR(INDEX('04_Property_Economics'!$H$5:$H$404,MATCH($A333,'04_Property_Economics'!$AY$5:$AY$404,0)),""))</f>
        <v/>
      </c>
      <c r="E333" s="25" t="str">
        <f t="array" ref="E333">IF($A333="","",IFERROR(INDEX('04_Property_Economics'!$I$5:$I$404,MATCH($A333,'04_Property_Economics'!$AY$5:$AY$404,0)),""))</f>
        <v/>
      </c>
      <c r="F333" s="25" t="str">
        <f t="array" ref="F333">IF($A333="","",IFERROR(INDEX('04_Property_Economics'!$J$5:$J$404,MATCH($A333,'04_Property_Economics'!$AY$5:$AY$404,0)),""))</f>
        <v/>
      </c>
      <c r="G333" s="26" t="str">
        <f t="array" ref="G333">IF($A333="","",IFERROR(INDEX('04_Property_Economics'!$AC$5:$AC$404,MATCH($A333,'04_Property_Economics'!$AY$5:$AY$404,0)),""))</f>
        <v/>
      </c>
      <c r="H333" s="24" t="str">
        <f t="array" ref="H333">IF($A333="","",IFERROR(INDEX('04_Property_Economics'!$AD$5:$AD$404,MATCH($A333,'04_Property_Economics'!$AY$5:$AY$404,0)),""))</f>
        <v/>
      </c>
      <c r="I333" s="24" t="str">
        <f t="array" ref="I333">IF($A333="","",IFERROR(INDEX('04_Property_Economics'!$AH$5:$AH$404,MATCH($A333,'04_Property_Economics'!$AY$5:$AY$404,0)),""))</f>
        <v/>
      </c>
      <c r="J333" s="24" t="str">
        <f t="array" ref="J333">IF($A333="","",IFERROR(INDEX('04_Property_Economics'!$AI$5:$AI$404,MATCH($A333,'04_Property_Economics'!$AY$5:$AY$404,0)),""))</f>
        <v/>
      </c>
      <c r="K333" s="24" t="str">
        <f t="array" ref="K333">IF($A333="","",IFERROR(INDEX('04_Property_Economics'!$AJ$5:$AJ$404,MATCH($A333,'04_Property_Economics'!$AY$5:$AY$404,0)),""))</f>
        <v/>
      </c>
      <c r="L333" s="24" t="str">
        <f t="array" ref="L333">IF($A333="","",IFERROR(INDEX('04_Property_Economics'!$AF$5:$AF$404,MATCH($A333,'04_Property_Economics'!$AY$5:$AY$404,0)),""))</f>
        <v/>
      </c>
      <c r="M333" s="24" t="str">
        <f t="array" ref="M333">IF($A333="","",IFERROR(INDEX('04_Property_Economics'!$U$5:$U$404,MATCH($A333,'04_Property_Economics'!$AY$5:$AY$404,0)),""))</f>
        <v/>
      </c>
      <c r="N333" s="24" t="str">
        <f t="array" ref="N333">IF($A333="","",IFERROR(INDEX('04_Property_Economics'!$W$5:$W$404,MATCH($A333,'04_Property_Economics'!$AY$5:$AY$404,0)),""))</f>
        <v/>
      </c>
      <c r="O333" s="24" t="str">
        <f t="shared" si="2"/>
        <v/>
      </c>
      <c r="P333" s="24" t="str">
        <f t="array" ref="P333">IF($A333="","",IFERROR(INDEX('04_Property_Economics'!$S$5:$S$404,MATCH($A333,'04_Property_Economics'!$AY$5:$AY$404,0)),""))</f>
        <v/>
      </c>
      <c r="Q333" s="24" t="str">
        <f t="array" ref="Q333">IF($A333="","",IFERROR(INDEX('04_Property_Economics'!$AQ$5:$AQ$404,MATCH($A333,'04_Property_Economics'!$AY$5:$AY$404,0)),""))</f>
        <v/>
      </c>
      <c r="R333" s="27" t="str">
        <f t="array" ref="R333">IF($A333="","",IFERROR(INDEX('04_Property_Economics'!$AR$5:$AR$404,MATCH($A333,'04_Property_Economics'!$AY$5:$AY$404,0)),""))</f>
        <v/>
      </c>
      <c r="S333" s="2" t="str">
        <f t="array" ref="S333">IF($A333="","",IFERROR(INDEX('04_Property_Economics'!$AS$5:$AS$404,MATCH($A333,'04_Property_Economics'!$AY$5:$AY$404,0)),""))</f>
        <v/>
      </c>
      <c r="T333" s="2" t="str">
        <f t="array" ref="T333">IF($A333="","",IFERROR(INDEX('04_Property_Economics'!$AZ$5:$AZ$404,MATCH($A333,'04_Property_Economics'!$AY$5:$AY$404,0)),""))</f>
        <v/>
      </c>
    </row>
    <row r="334" ht="15.75" customHeight="1">
      <c r="A334" s="2" t="str">
        <f t="shared" si="1"/>
        <v/>
      </c>
      <c r="B334" s="2" t="str">
        <f t="array" ref="B334">IF($A334="","",IFERROR(INDEX('04_Property_Economics'!$B$5:$B$404,MATCH($A334,'04_Property_Economics'!$AY$5:$AY$404,0)),""))</f>
        <v/>
      </c>
      <c r="C334" s="2" t="str">
        <f t="array" ref="C334">IF($A334="","",IFERROR(INDEX('04_Property_Economics'!$C$5:$C$404,MATCH($A334,'04_Property_Economics'!$AY$5:$AY$404,0)),""))</f>
        <v/>
      </c>
      <c r="D334" s="24" t="str">
        <f t="array" ref="D334">IF($A334="","",IFERROR(INDEX('04_Property_Economics'!$H$5:$H$404,MATCH($A334,'04_Property_Economics'!$AY$5:$AY$404,0)),""))</f>
        <v/>
      </c>
      <c r="E334" s="25" t="str">
        <f t="array" ref="E334">IF($A334="","",IFERROR(INDEX('04_Property_Economics'!$I$5:$I$404,MATCH($A334,'04_Property_Economics'!$AY$5:$AY$404,0)),""))</f>
        <v/>
      </c>
      <c r="F334" s="25" t="str">
        <f t="array" ref="F334">IF($A334="","",IFERROR(INDEX('04_Property_Economics'!$J$5:$J$404,MATCH($A334,'04_Property_Economics'!$AY$5:$AY$404,0)),""))</f>
        <v/>
      </c>
      <c r="G334" s="26" t="str">
        <f t="array" ref="G334">IF($A334="","",IFERROR(INDEX('04_Property_Economics'!$AC$5:$AC$404,MATCH($A334,'04_Property_Economics'!$AY$5:$AY$404,0)),""))</f>
        <v/>
      </c>
      <c r="H334" s="24" t="str">
        <f t="array" ref="H334">IF($A334="","",IFERROR(INDEX('04_Property_Economics'!$AD$5:$AD$404,MATCH($A334,'04_Property_Economics'!$AY$5:$AY$404,0)),""))</f>
        <v/>
      </c>
      <c r="I334" s="24" t="str">
        <f t="array" ref="I334">IF($A334="","",IFERROR(INDEX('04_Property_Economics'!$AH$5:$AH$404,MATCH($A334,'04_Property_Economics'!$AY$5:$AY$404,0)),""))</f>
        <v/>
      </c>
      <c r="J334" s="24" t="str">
        <f t="array" ref="J334">IF($A334="","",IFERROR(INDEX('04_Property_Economics'!$AI$5:$AI$404,MATCH($A334,'04_Property_Economics'!$AY$5:$AY$404,0)),""))</f>
        <v/>
      </c>
      <c r="K334" s="24" t="str">
        <f t="array" ref="K334">IF($A334="","",IFERROR(INDEX('04_Property_Economics'!$AJ$5:$AJ$404,MATCH($A334,'04_Property_Economics'!$AY$5:$AY$404,0)),""))</f>
        <v/>
      </c>
      <c r="L334" s="24" t="str">
        <f t="array" ref="L334">IF($A334="","",IFERROR(INDEX('04_Property_Economics'!$AF$5:$AF$404,MATCH($A334,'04_Property_Economics'!$AY$5:$AY$404,0)),""))</f>
        <v/>
      </c>
      <c r="M334" s="24" t="str">
        <f t="array" ref="M334">IF($A334="","",IFERROR(INDEX('04_Property_Economics'!$U$5:$U$404,MATCH($A334,'04_Property_Economics'!$AY$5:$AY$404,0)),""))</f>
        <v/>
      </c>
      <c r="N334" s="24" t="str">
        <f t="array" ref="N334">IF($A334="","",IFERROR(INDEX('04_Property_Economics'!$W$5:$W$404,MATCH($A334,'04_Property_Economics'!$AY$5:$AY$404,0)),""))</f>
        <v/>
      </c>
      <c r="O334" s="24" t="str">
        <f t="shared" si="2"/>
        <v/>
      </c>
      <c r="P334" s="24" t="str">
        <f t="array" ref="P334">IF($A334="","",IFERROR(INDEX('04_Property_Economics'!$S$5:$S$404,MATCH($A334,'04_Property_Economics'!$AY$5:$AY$404,0)),""))</f>
        <v/>
      </c>
      <c r="Q334" s="24" t="str">
        <f t="array" ref="Q334">IF($A334="","",IFERROR(INDEX('04_Property_Economics'!$AQ$5:$AQ$404,MATCH($A334,'04_Property_Economics'!$AY$5:$AY$404,0)),""))</f>
        <v/>
      </c>
      <c r="R334" s="27" t="str">
        <f t="array" ref="R334">IF($A334="","",IFERROR(INDEX('04_Property_Economics'!$AR$5:$AR$404,MATCH($A334,'04_Property_Economics'!$AY$5:$AY$404,0)),""))</f>
        <v/>
      </c>
      <c r="S334" s="2" t="str">
        <f t="array" ref="S334">IF($A334="","",IFERROR(INDEX('04_Property_Economics'!$AS$5:$AS$404,MATCH($A334,'04_Property_Economics'!$AY$5:$AY$404,0)),""))</f>
        <v/>
      </c>
      <c r="T334" s="2" t="str">
        <f t="array" ref="T334">IF($A334="","",IFERROR(INDEX('04_Property_Economics'!$AZ$5:$AZ$404,MATCH($A334,'04_Property_Economics'!$AY$5:$AY$404,0)),""))</f>
        <v/>
      </c>
    </row>
    <row r="335" ht="15.75" customHeight="1">
      <c r="A335" s="2" t="str">
        <f t="shared" si="1"/>
        <v/>
      </c>
      <c r="B335" s="2" t="str">
        <f t="array" ref="B335">IF($A335="","",IFERROR(INDEX('04_Property_Economics'!$B$5:$B$404,MATCH($A335,'04_Property_Economics'!$AY$5:$AY$404,0)),""))</f>
        <v/>
      </c>
      <c r="C335" s="2" t="str">
        <f t="array" ref="C335">IF($A335="","",IFERROR(INDEX('04_Property_Economics'!$C$5:$C$404,MATCH($A335,'04_Property_Economics'!$AY$5:$AY$404,0)),""))</f>
        <v/>
      </c>
      <c r="D335" s="24" t="str">
        <f t="array" ref="D335">IF($A335="","",IFERROR(INDEX('04_Property_Economics'!$H$5:$H$404,MATCH($A335,'04_Property_Economics'!$AY$5:$AY$404,0)),""))</f>
        <v/>
      </c>
      <c r="E335" s="25" t="str">
        <f t="array" ref="E335">IF($A335="","",IFERROR(INDEX('04_Property_Economics'!$I$5:$I$404,MATCH($A335,'04_Property_Economics'!$AY$5:$AY$404,0)),""))</f>
        <v/>
      </c>
      <c r="F335" s="25" t="str">
        <f t="array" ref="F335">IF($A335="","",IFERROR(INDEX('04_Property_Economics'!$J$5:$J$404,MATCH($A335,'04_Property_Economics'!$AY$5:$AY$404,0)),""))</f>
        <v/>
      </c>
      <c r="G335" s="26" t="str">
        <f t="array" ref="G335">IF($A335="","",IFERROR(INDEX('04_Property_Economics'!$AC$5:$AC$404,MATCH($A335,'04_Property_Economics'!$AY$5:$AY$404,0)),""))</f>
        <v/>
      </c>
      <c r="H335" s="24" t="str">
        <f t="array" ref="H335">IF($A335="","",IFERROR(INDEX('04_Property_Economics'!$AD$5:$AD$404,MATCH($A335,'04_Property_Economics'!$AY$5:$AY$404,0)),""))</f>
        <v/>
      </c>
      <c r="I335" s="24" t="str">
        <f t="array" ref="I335">IF($A335="","",IFERROR(INDEX('04_Property_Economics'!$AH$5:$AH$404,MATCH($A335,'04_Property_Economics'!$AY$5:$AY$404,0)),""))</f>
        <v/>
      </c>
      <c r="J335" s="24" t="str">
        <f t="array" ref="J335">IF($A335="","",IFERROR(INDEX('04_Property_Economics'!$AI$5:$AI$404,MATCH($A335,'04_Property_Economics'!$AY$5:$AY$404,0)),""))</f>
        <v/>
      </c>
      <c r="K335" s="24" t="str">
        <f t="array" ref="K335">IF($A335="","",IFERROR(INDEX('04_Property_Economics'!$AJ$5:$AJ$404,MATCH($A335,'04_Property_Economics'!$AY$5:$AY$404,0)),""))</f>
        <v/>
      </c>
      <c r="L335" s="24" t="str">
        <f t="array" ref="L335">IF($A335="","",IFERROR(INDEX('04_Property_Economics'!$AF$5:$AF$404,MATCH($A335,'04_Property_Economics'!$AY$5:$AY$404,0)),""))</f>
        <v/>
      </c>
      <c r="M335" s="24" t="str">
        <f t="array" ref="M335">IF($A335="","",IFERROR(INDEX('04_Property_Economics'!$U$5:$U$404,MATCH($A335,'04_Property_Economics'!$AY$5:$AY$404,0)),""))</f>
        <v/>
      </c>
      <c r="N335" s="24" t="str">
        <f t="array" ref="N335">IF($A335="","",IFERROR(INDEX('04_Property_Economics'!$W$5:$W$404,MATCH($A335,'04_Property_Economics'!$AY$5:$AY$404,0)),""))</f>
        <v/>
      </c>
      <c r="O335" s="24" t="str">
        <f t="shared" si="2"/>
        <v/>
      </c>
      <c r="P335" s="24" t="str">
        <f t="array" ref="P335">IF($A335="","",IFERROR(INDEX('04_Property_Economics'!$S$5:$S$404,MATCH($A335,'04_Property_Economics'!$AY$5:$AY$404,0)),""))</f>
        <v/>
      </c>
      <c r="Q335" s="24" t="str">
        <f t="array" ref="Q335">IF($A335="","",IFERROR(INDEX('04_Property_Economics'!$AQ$5:$AQ$404,MATCH($A335,'04_Property_Economics'!$AY$5:$AY$404,0)),""))</f>
        <v/>
      </c>
      <c r="R335" s="27" t="str">
        <f t="array" ref="R335">IF($A335="","",IFERROR(INDEX('04_Property_Economics'!$AR$5:$AR$404,MATCH($A335,'04_Property_Economics'!$AY$5:$AY$404,0)),""))</f>
        <v/>
      </c>
      <c r="S335" s="2" t="str">
        <f t="array" ref="S335">IF($A335="","",IFERROR(INDEX('04_Property_Economics'!$AS$5:$AS$404,MATCH($A335,'04_Property_Economics'!$AY$5:$AY$404,0)),""))</f>
        <v/>
      </c>
      <c r="T335" s="2" t="str">
        <f t="array" ref="T335">IF($A335="","",IFERROR(INDEX('04_Property_Economics'!$AZ$5:$AZ$404,MATCH($A335,'04_Property_Economics'!$AY$5:$AY$404,0)),""))</f>
        <v/>
      </c>
    </row>
    <row r="336" ht="15.75" customHeight="1">
      <c r="A336" s="2" t="str">
        <f t="shared" si="1"/>
        <v/>
      </c>
      <c r="B336" s="2" t="str">
        <f t="array" ref="B336">IF($A336="","",IFERROR(INDEX('04_Property_Economics'!$B$5:$B$404,MATCH($A336,'04_Property_Economics'!$AY$5:$AY$404,0)),""))</f>
        <v/>
      </c>
      <c r="C336" s="2" t="str">
        <f t="array" ref="C336">IF($A336="","",IFERROR(INDEX('04_Property_Economics'!$C$5:$C$404,MATCH($A336,'04_Property_Economics'!$AY$5:$AY$404,0)),""))</f>
        <v/>
      </c>
      <c r="D336" s="24" t="str">
        <f t="array" ref="D336">IF($A336="","",IFERROR(INDEX('04_Property_Economics'!$H$5:$H$404,MATCH($A336,'04_Property_Economics'!$AY$5:$AY$404,0)),""))</f>
        <v/>
      </c>
      <c r="E336" s="25" t="str">
        <f t="array" ref="E336">IF($A336="","",IFERROR(INDEX('04_Property_Economics'!$I$5:$I$404,MATCH($A336,'04_Property_Economics'!$AY$5:$AY$404,0)),""))</f>
        <v/>
      </c>
      <c r="F336" s="25" t="str">
        <f t="array" ref="F336">IF($A336="","",IFERROR(INDEX('04_Property_Economics'!$J$5:$J$404,MATCH($A336,'04_Property_Economics'!$AY$5:$AY$404,0)),""))</f>
        <v/>
      </c>
      <c r="G336" s="26" t="str">
        <f t="array" ref="G336">IF($A336="","",IFERROR(INDEX('04_Property_Economics'!$AC$5:$AC$404,MATCH($A336,'04_Property_Economics'!$AY$5:$AY$404,0)),""))</f>
        <v/>
      </c>
      <c r="H336" s="24" t="str">
        <f t="array" ref="H336">IF($A336="","",IFERROR(INDEX('04_Property_Economics'!$AD$5:$AD$404,MATCH($A336,'04_Property_Economics'!$AY$5:$AY$404,0)),""))</f>
        <v/>
      </c>
      <c r="I336" s="24" t="str">
        <f t="array" ref="I336">IF($A336="","",IFERROR(INDEX('04_Property_Economics'!$AH$5:$AH$404,MATCH($A336,'04_Property_Economics'!$AY$5:$AY$404,0)),""))</f>
        <v/>
      </c>
      <c r="J336" s="24" t="str">
        <f t="array" ref="J336">IF($A336="","",IFERROR(INDEX('04_Property_Economics'!$AI$5:$AI$404,MATCH($A336,'04_Property_Economics'!$AY$5:$AY$404,0)),""))</f>
        <v/>
      </c>
      <c r="K336" s="24" t="str">
        <f t="array" ref="K336">IF($A336="","",IFERROR(INDEX('04_Property_Economics'!$AJ$5:$AJ$404,MATCH($A336,'04_Property_Economics'!$AY$5:$AY$404,0)),""))</f>
        <v/>
      </c>
      <c r="L336" s="24" t="str">
        <f t="array" ref="L336">IF($A336="","",IFERROR(INDEX('04_Property_Economics'!$AF$5:$AF$404,MATCH($A336,'04_Property_Economics'!$AY$5:$AY$404,0)),""))</f>
        <v/>
      </c>
      <c r="M336" s="24" t="str">
        <f t="array" ref="M336">IF($A336="","",IFERROR(INDEX('04_Property_Economics'!$U$5:$U$404,MATCH($A336,'04_Property_Economics'!$AY$5:$AY$404,0)),""))</f>
        <v/>
      </c>
      <c r="N336" s="24" t="str">
        <f t="array" ref="N336">IF($A336="","",IFERROR(INDEX('04_Property_Economics'!$W$5:$W$404,MATCH($A336,'04_Property_Economics'!$AY$5:$AY$404,0)),""))</f>
        <v/>
      </c>
      <c r="O336" s="24" t="str">
        <f t="shared" si="2"/>
        <v/>
      </c>
      <c r="P336" s="24" t="str">
        <f t="array" ref="P336">IF($A336="","",IFERROR(INDEX('04_Property_Economics'!$S$5:$S$404,MATCH($A336,'04_Property_Economics'!$AY$5:$AY$404,0)),""))</f>
        <v/>
      </c>
      <c r="Q336" s="24" t="str">
        <f t="array" ref="Q336">IF($A336="","",IFERROR(INDEX('04_Property_Economics'!$AQ$5:$AQ$404,MATCH($A336,'04_Property_Economics'!$AY$5:$AY$404,0)),""))</f>
        <v/>
      </c>
      <c r="R336" s="27" t="str">
        <f t="array" ref="R336">IF($A336="","",IFERROR(INDEX('04_Property_Economics'!$AR$5:$AR$404,MATCH($A336,'04_Property_Economics'!$AY$5:$AY$404,0)),""))</f>
        <v/>
      </c>
      <c r="S336" s="2" t="str">
        <f t="array" ref="S336">IF($A336="","",IFERROR(INDEX('04_Property_Economics'!$AS$5:$AS$404,MATCH($A336,'04_Property_Economics'!$AY$5:$AY$404,0)),""))</f>
        <v/>
      </c>
      <c r="T336" s="2" t="str">
        <f t="array" ref="T336">IF($A336="","",IFERROR(INDEX('04_Property_Economics'!$AZ$5:$AZ$404,MATCH($A336,'04_Property_Economics'!$AY$5:$AY$404,0)),""))</f>
        <v/>
      </c>
    </row>
    <row r="337" ht="15.75" customHeight="1">
      <c r="A337" s="2" t="str">
        <f t="shared" si="1"/>
        <v/>
      </c>
      <c r="B337" s="2" t="str">
        <f t="array" ref="B337">IF($A337="","",IFERROR(INDEX('04_Property_Economics'!$B$5:$B$404,MATCH($A337,'04_Property_Economics'!$AY$5:$AY$404,0)),""))</f>
        <v/>
      </c>
      <c r="C337" s="2" t="str">
        <f t="array" ref="C337">IF($A337="","",IFERROR(INDEX('04_Property_Economics'!$C$5:$C$404,MATCH($A337,'04_Property_Economics'!$AY$5:$AY$404,0)),""))</f>
        <v/>
      </c>
      <c r="D337" s="24" t="str">
        <f t="array" ref="D337">IF($A337="","",IFERROR(INDEX('04_Property_Economics'!$H$5:$H$404,MATCH($A337,'04_Property_Economics'!$AY$5:$AY$404,0)),""))</f>
        <v/>
      </c>
      <c r="E337" s="25" t="str">
        <f t="array" ref="E337">IF($A337="","",IFERROR(INDEX('04_Property_Economics'!$I$5:$I$404,MATCH($A337,'04_Property_Economics'!$AY$5:$AY$404,0)),""))</f>
        <v/>
      </c>
      <c r="F337" s="25" t="str">
        <f t="array" ref="F337">IF($A337="","",IFERROR(INDEX('04_Property_Economics'!$J$5:$J$404,MATCH($A337,'04_Property_Economics'!$AY$5:$AY$404,0)),""))</f>
        <v/>
      </c>
      <c r="G337" s="26" t="str">
        <f t="array" ref="G337">IF($A337="","",IFERROR(INDEX('04_Property_Economics'!$AC$5:$AC$404,MATCH($A337,'04_Property_Economics'!$AY$5:$AY$404,0)),""))</f>
        <v/>
      </c>
      <c r="H337" s="24" t="str">
        <f t="array" ref="H337">IF($A337="","",IFERROR(INDEX('04_Property_Economics'!$AD$5:$AD$404,MATCH($A337,'04_Property_Economics'!$AY$5:$AY$404,0)),""))</f>
        <v/>
      </c>
      <c r="I337" s="24" t="str">
        <f t="array" ref="I337">IF($A337="","",IFERROR(INDEX('04_Property_Economics'!$AH$5:$AH$404,MATCH($A337,'04_Property_Economics'!$AY$5:$AY$404,0)),""))</f>
        <v/>
      </c>
      <c r="J337" s="24" t="str">
        <f t="array" ref="J337">IF($A337="","",IFERROR(INDEX('04_Property_Economics'!$AI$5:$AI$404,MATCH($A337,'04_Property_Economics'!$AY$5:$AY$404,0)),""))</f>
        <v/>
      </c>
      <c r="K337" s="24" t="str">
        <f t="array" ref="K337">IF($A337="","",IFERROR(INDEX('04_Property_Economics'!$AJ$5:$AJ$404,MATCH($A337,'04_Property_Economics'!$AY$5:$AY$404,0)),""))</f>
        <v/>
      </c>
      <c r="L337" s="24" t="str">
        <f t="array" ref="L337">IF($A337="","",IFERROR(INDEX('04_Property_Economics'!$AF$5:$AF$404,MATCH($A337,'04_Property_Economics'!$AY$5:$AY$404,0)),""))</f>
        <v/>
      </c>
      <c r="M337" s="24" t="str">
        <f t="array" ref="M337">IF($A337="","",IFERROR(INDEX('04_Property_Economics'!$U$5:$U$404,MATCH($A337,'04_Property_Economics'!$AY$5:$AY$404,0)),""))</f>
        <v/>
      </c>
      <c r="N337" s="24" t="str">
        <f t="array" ref="N337">IF($A337="","",IFERROR(INDEX('04_Property_Economics'!$W$5:$W$404,MATCH($A337,'04_Property_Economics'!$AY$5:$AY$404,0)),""))</f>
        <v/>
      </c>
      <c r="O337" s="24" t="str">
        <f t="shared" si="2"/>
        <v/>
      </c>
      <c r="P337" s="24" t="str">
        <f t="array" ref="P337">IF($A337="","",IFERROR(INDEX('04_Property_Economics'!$S$5:$S$404,MATCH($A337,'04_Property_Economics'!$AY$5:$AY$404,0)),""))</f>
        <v/>
      </c>
      <c r="Q337" s="24" t="str">
        <f t="array" ref="Q337">IF($A337="","",IFERROR(INDEX('04_Property_Economics'!$AQ$5:$AQ$404,MATCH($A337,'04_Property_Economics'!$AY$5:$AY$404,0)),""))</f>
        <v/>
      </c>
      <c r="R337" s="27" t="str">
        <f t="array" ref="R337">IF($A337="","",IFERROR(INDEX('04_Property_Economics'!$AR$5:$AR$404,MATCH($A337,'04_Property_Economics'!$AY$5:$AY$404,0)),""))</f>
        <v/>
      </c>
      <c r="S337" s="2" t="str">
        <f t="array" ref="S337">IF($A337="","",IFERROR(INDEX('04_Property_Economics'!$AS$5:$AS$404,MATCH($A337,'04_Property_Economics'!$AY$5:$AY$404,0)),""))</f>
        <v/>
      </c>
      <c r="T337" s="2" t="str">
        <f t="array" ref="T337">IF($A337="","",IFERROR(INDEX('04_Property_Economics'!$AZ$5:$AZ$404,MATCH($A337,'04_Property_Economics'!$AY$5:$AY$404,0)),""))</f>
        <v/>
      </c>
    </row>
    <row r="338" ht="15.75" customHeight="1">
      <c r="A338" s="2" t="str">
        <f t="shared" si="1"/>
        <v/>
      </c>
      <c r="B338" s="2" t="str">
        <f t="array" ref="B338">IF($A338="","",IFERROR(INDEX('04_Property_Economics'!$B$5:$B$404,MATCH($A338,'04_Property_Economics'!$AY$5:$AY$404,0)),""))</f>
        <v/>
      </c>
      <c r="C338" s="2" t="str">
        <f t="array" ref="C338">IF($A338="","",IFERROR(INDEX('04_Property_Economics'!$C$5:$C$404,MATCH($A338,'04_Property_Economics'!$AY$5:$AY$404,0)),""))</f>
        <v/>
      </c>
      <c r="D338" s="24" t="str">
        <f t="array" ref="D338">IF($A338="","",IFERROR(INDEX('04_Property_Economics'!$H$5:$H$404,MATCH($A338,'04_Property_Economics'!$AY$5:$AY$404,0)),""))</f>
        <v/>
      </c>
      <c r="E338" s="25" t="str">
        <f t="array" ref="E338">IF($A338="","",IFERROR(INDEX('04_Property_Economics'!$I$5:$I$404,MATCH($A338,'04_Property_Economics'!$AY$5:$AY$404,0)),""))</f>
        <v/>
      </c>
      <c r="F338" s="25" t="str">
        <f t="array" ref="F338">IF($A338="","",IFERROR(INDEX('04_Property_Economics'!$J$5:$J$404,MATCH($A338,'04_Property_Economics'!$AY$5:$AY$404,0)),""))</f>
        <v/>
      </c>
      <c r="G338" s="26" t="str">
        <f t="array" ref="G338">IF($A338="","",IFERROR(INDEX('04_Property_Economics'!$AC$5:$AC$404,MATCH($A338,'04_Property_Economics'!$AY$5:$AY$404,0)),""))</f>
        <v/>
      </c>
      <c r="H338" s="24" t="str">
        <f t="array" ref="H338">IF($A338="","",IFERROR(INDEX('04_Property_Economics'!$AD$5:$AD$404,MATCH($A338,'04_Property_Economics'!$AY$5:$AY$404,0)),""))</f>
        <v/>
      </c>
      <c r="I338" s="24" t="str">
        <f t="array" ref="I338">IF($A338="","",IFERROR(INDEX('04_Property_Economics'!$AH$5:$AH$404,MATCH($A338,'04_Property_Economics'!$AY$5:$AY$404,0)),""))</f>
        <v/>
      </c>
      <c r="J338" s="24" t="str">
        <f t="array" ref="J338">IF($A338="","",IFERROR(INDEX('04_Property_Economics'!$AI$5:$AI$404,MATCH($A338,'04_Property_Economics'!$AY$5:$AY$404,0)),""))</f>
        <v/>
      </c>
      <c r="K338" s="24" t="str">
        <f t="array" ref="K338">IF($A338="","",IFERROR(INDEX('04_Property_Economics'!$AJ$5:$AJ$404,MATCH($A338,'04_Property_Economics'!$AY$5:$AY$404,0)),""))</f>
        <v/>
      </c>
      <c r="L338" s="24" t="str">
        <f t="array" ref="L338">IF($A338="","",IFERROR(INDEX('04_Property_Economics'!$AF$5:$AF$404,MATCH($A338,'04_Property_Economics'!$AY$5:$AY$404,0)),""))</f>
        <v/>
      </c>
      <c r="M338" s="24" t="str">
        <f t="array" ref="M338">IF($A338="","",IFERROR(INDEX('04_Property_Economics'!$U$5:$U$404,MATCH($A338,'04_Property_Economics'!$AY$5:$AY$404,0)),""))</f>
        <v/>
      </c>
      <c r="N338" s="24" t="str">
        <f t="array" ref="N338">IF($A338="","",IFERROR(INDEX('04_Property_Economics'!$W$5:$W$404,MATCH($A338,'04_Property_Economics'!$AY$5:$AY$404,0)),""))</f>
        <v/>
      </c>
      <c r="O338" s="24" t="str">
        <f t="shared" si="2"/>
        <v/>
      </c>
      <c r="P338" s="24" t="str">
        <f t="array" ref="P338">IF($A338="","",IFERROR(INDEX('04_Property_Economics'!$S$5:$S$404,MATCH($A338,'04_Property_Economics'!$AY$5:$AY$404,0)),""))</f>
        <v/>
      </c>
      <c r="Q338" s="24" t="str">
        <f t="array" ref="Q338">IF($A338="","",IFERROR(INDEX('04_Property_Economics'!$AQ$5:$AQ$404,MATCH($A338,'04_Property_Economics'!$AY$5:$AY$404,0)),""))</f>
        <v/>
      </c>
      <c r="R338" s="27" t="str">
        <f t="array" ref="R338">IF($A338="","",IFERROR(INDEX('04_Property_Economics'!$AR$5:$AR$404,MATCH($A338,'04_Property_Economics'!$AY$5:$AY$404,0)),""))</f>
        <v/>
      </c>
      <c r="S338" s="2" t="str">
        <f t="array" ref="S338">IF($A338="","",IFERROR(INDEX('04_Property_Economics'!$AS$5:$AS$404,MATCH($A338,'04_Property_Economics'!$AY$5:$AY$404,0)),""))</f>
        <v/>
      </c>
      <c r="T338" s="2" t="str">
        <f t="array" ref="T338">IF($A338="","",IFERROR(INDEX('04_Property_Economics'!$AZ$5:$AZ$404,MATCH($A338,'04_Property_Economics'!$AY$5:$AY$404,0)),""))</f>
        <v/>
      </c>
    </row>
    <row r="339" ht="15.75" customHeight="1">
      <c r="A339" s="2" t="str">
        <f t="shared" si="1"/>
        <v/>
      </c>
      <c r="B339" s="2" t="str">
        <f t="array" ref="B339">IF($A339="","",IFERROR(INDEX('04_Property_Economics'!$B$5:$B$404,MATCH($A339,'04_Property_Economics'!$AY$5:$AY$404,0)),""))</f>
        <v/>
      </c>
      <c r="C339" s="2" t="str">
        <f t="array" ref="C339">IF($A339="","",IFERROR(INDEX('04_Property_Economics'!$C$5:$C$404,MATCH($A339,'04_Property_Economics'!$AY$5:$AY$404,0)),""))</f>
        <v/>
      </c>
      <c r="D339" s="24" t="str">
        <f t="array" ref="D339">IF($A339="","",IFERROR(INDEX('04_Property_Economics'!$H$5:$H$404,MATCH($A339,'04_Property_Economics'!$AY$5:$AY$404,0)),""))</f>
        <v/>
      </c>
      <c r="E339" s="25" t="str">
        <f t="array" ref="E339">IF($A339="","",IFERROR(INDEX('04_Property_Economics'!$I$5:$I$404,MATCH($A339,'04_Property_Economics'!$AY$5:$AY$404,0)),""))</f>
        <v/>
      </c>
      <c r="F339" s="25" t="str">
        <f t="array" ref="F339">IF($A339="","",IFERROR(INDEX('04_Property_Economics'!$J$5:$J$404,MATCH($A339,'04_Property_Economics'!$AY$5:$AY$404,0)),""))</f>
        <v/>
      </c>
      <c r="G339" s="26" t="str">
        <f t="array" ref="G339">IF($A339="","",IFERROR(INDEX('04_Property_Economics'!$AC$5:$AC$404,MATCH($A339,'04_Property_Economics'!$AY$5:$AY$404,0)),""))</f>
        <v/>
      </c>
      <c r="H339" s="24" t="str">
        <f t="array" ref="H339">IF($A339="","",IFERROR(INDEX('04_Property_Economics'!$AD$5:$AD$404,MATCH($A339,'04_Property_Economics'!$AY$5:$AY$404,0)),""))</f>
        <v/>
      </c>
      <c r="I339" s="24" t="str">
        <f t="array" ref="I339">IF($A339="","",IFERROR(INDEX('04_Property_Economics'!$AH$5:$AH$404,MATCH($A339,'04_Property_Economics'!$AY$5:$AY$404,0)),""))</f>
        <v/>
      </c>
      <c r="J339" s="24" t="str">
        <f t="array" ref="J339">IF($A339="","",IFERROR(INDEX('04_Property_Economics'!$AI$5:$AI$404,MATCH($A339,'04_Property_Economics'!$AY$5:$AY$404,0)),""))</f>
        <v/>
      </c>
      <c r="K339" s="24" t="str">
        <f t="array" ref="K339">IF($A339="","",IFERROR(INDEX('04_Property_Economics'!$AJ$5:$AJ$404,MATCH($A339,'04_Property_Economics'!$AY$5:$AY$404,0)),""))</f>
        <v/>
      </c>
      <c r="L339" s="24" t="str">
        <f t="array" ref="L339">IF($A339="","",IFERROR(INDEX('04_Property_Economics'!$AF$5:$AF$404,MATCH($A339,'04_Property_Economics'!$AY$5:$AY$404,0)),""))</f>
        <v/>
      </c>
      <c r="M339" s="24" t="str">
        <f t="array" ref="M339">IF($A339="","",IFERROR(INDEX('04_Property_Economics'!$U$5:$U$404,MATCH($A339,'04_Property_Economics'!$AY$5:$AY$404,0)),""))</f>
        <v/>
      </c>
      <c r="N339" s="24" t="str">
        <f t="array" ref="N339">IF($A339="","",IFERROR(INDEX('04_Property_Economics'!$W$5:$W$404,MATCH($A339,'04_Property_Economics'!$AY$5:$AY$404,0)),""))</f>
        <v/>
      </c>
      <c r="O339" s="24" t="str">
        <f t="shared" si="2"/>
        <v/>
      </c>
      <c r="P339" s="24" t="str">
        <f t="array" ref="P339">IF($A339="","",IFERROR(INDEX('04_Property_Economics'!$S$5:$S$404,MATCH($A339,'04_Property_Economics'!$AY$5:$AY$404,0)),""))</f>
        <v/>
      </c>
      <c r="Q339" s="24" t="str">
        <f t="array" ref="Q339">IF($A339="","",IFERROR(INDEX('04_Property_Economics'!$AQ$5:$AQ$404,MATCH($A339,'04_Property_Economics'!$AY$5:$AY$404,0)),""))</f>
        <v/>
      </c>
      <c r="R339" s="27" t="str">
        <f t="array" ref="R339">IF($A339="","",IFERROR(INDEX('04_Property_Economics'!$AR$5:$AR$404,MATCH($A339,'04_Property_Economics'!$AY$5:$AY$404,0)),""))</f>
        <v/>
      </c>
      <c r="S339" s="2" t="str">
        <f t="array" ref="S339">IF($A339="","",IFERROR(INDEX('04_Property_Economics'!$AS$5:$AS$404,MATCH($A339,'04_Property_Economics'!$AY$5:$AY$404,0)),""))</f>
        <v/>
      </c>
      <c r="T339" s="2" t="str">
        <f t="array" ref="T339">IF($A339="","",IFERROR(INDEX('04_Property_Economics'!$AZ$5:$AZ$404,MATCH($A339,'04_Property_Economics'!$AY$5:$AY$404,0)),""))</f>
        <v/>
      </c>
    </row>
    <row r="340" ht="15.75" customHeight="1">
      <c r="A340" s="2" t="str">
        <f t="shared" si="1"/>
        <v/>
      </c>
      <c r="B340" s="2" t="str">
        <f t="array" ref="B340">IF($A340="","",IFERROR(INDEX('04_Property_Economics'!$B$5:$B$404,MATCH($A340,'04_Property_Economics'!$AY$5:$AY$404,0)),""))</f>
        <v/>
      </c>
      <c r="C340" s="2" t="str">
        <f t="array" ref="C340">IF($A340="","",IFERROR(INDEX('04_Property_Economics'!$C$5:$C$404,MATCH($A340,'04_Property_Economics'!$AY$5:$AY$404,0)),""))</f>
        <v/>
      </c>
      <c r="D340" s="24" t="str">
        <f t="array" ref="D340">IF($A340="","",IFERROR(INDEX('04_Property_Economics'!$H$5:$H$404,MATCH($A340,'04_Property_Economics'!$AY$5:$AY$404,0)),""))</f>
        <v/>
      </c>
      <c r="E340" s="25" t="str">
        <f t="array" ref="E340">IF($A340="","",IFERROR(INDEX('04_Property_Economics'!$I$5:$I$404,MATCH($A340,'04_Property_Economics'!$AY$5:$AY$404,0)),""))</f>
        <v/>
      </c>
      <c r="F340" s="25" t="str">
        <f t="array" ref="F340">IF($A340="","",IFERROR(INDEX('04_Property_Economics'!$J$5:$J$404,MATCH($A340,'04_Property_Economics'!$AY$5:$AY$404,0)),""))</f>
        <v/>
      </c>
      <c r="G340" s="26" t="str">
        <f t="array" ref="G340">IF($A340="","",IFERROR(INDEX('04_Property_Economics'!$AC$5:$AC$404,MATCH($A340,'04_Property_Economics'!$AY$5:$AY$404,0)),""))</f>
        <v/>
      </c>
      <c r="H340" s="24" t="str">
        <f t="array" ref="H340">IF($A340="","",IFERROR(INDEX('04_Property_Economics'!$AD$5:$AD$404,MATCH($A340,'04_Property_Economics'!$AY$5:$AY$404,0)),""))</f>
        <v/>
      </c>
      <c r="I340" s="24" t="str">
        <f t="array" ref="I340">IF($A340="","",IFERROR(INDEX('04_Property_Economics'!$AH$5:$AH$404,MATCH($A340,'04_Property_Economics'!$AY$5:$AY$404,0)),""))</f>
        <v/>
      </c>
      <c r="J340" s="24" t="str">
        <f t="array" ref="J340">IF($A340="","",IFERROR(INDEX('04_Property_Economics'!$AI$5:$AI$404,MATCH($A340,'04_Property_Economics'!$AY$5:$AY$404,0)),""))</f>
        <v/>
      </c>
      <c r="K340" s="24" t="str">
        <f t="array" ref="K340">IF($A340="","",IFERROR(INDEX('04_Property_Economics'!$AJ$5:$AJ$404,MATCH($A340,'04_Property_Economics'!$AY$5:$AY$404,0)),""))</f>
        <v/>
      </c>
      <c r="L340" s="24" t="str">
        <f t="array" ref="L340">IF($A340="","",IFERROR(INDEX('04_Property_Economics'!$AF$5:$AF$404,MATCH($A340,'04_Property_Economics'!$AY$5:$AY$404,0)),""))</f>
        <v/>
      </c>
      <c r="M340" s="24" t="str">
        <f t="array" ref="M340">IF($A340="","",IFERROR(INDEX('04_Property_Economics'!$U$5:$U$404,MATCH($A340,'04_Property_Economics'!$AY$5:$AY$404,0)),""))</f>
        <v/>
      </c>
      <c r="N340" s="24" t="str">
        <f t="array" ref="N340">IF($A340="","",IFERROR(INDEX('04_Property_Economics'!$W$5:$W$404,MATCH($A340,'04_Property_Economics'!$AY$5:$AY$404,0)),""))</f>
        <v/>
      </c>
      <c r="O340" s="24" t="str">
        <f t="shared" si="2"/>
        <v/>
      </c>
      <c r="P340" s="24" t="str">
        <f t="array" ref="P340">IF($A340="","",IFERROR(INDEX('04_Property_Economics'!$S$5:$S$404,MATCH($A340,'04_Property_Economics'!$AY$5:$AY$404,0)),""))</f>
        <v/>
      </c>
      <c r="Q340" s="24" t="str">
        <f t="array" ref="Q340">IF($A340="","",IFERROR(INDEX('04_Property_Economics'!$AQ$5:$AQ$404,MATCH($A340,'04_Property_Economics'!$AY$5:$AY$404,0)),""))</f>
        <v/>
      </c>
      <c r="R340" s="27" t="str">
        <f t="array" ref="R340">IF($A340="","",IFERROR(INDEX('04_Property_Economics'!$AR$5:$AR$404,MATCH($A340,'04_Property_Economics'!$AY$5:$AY$404,0)),""))</f>
        <v/>
      </c>
      <c r="S340" s="2" t="str">
        <f t="array" ref="S340">IF($A340="","",IFERROR(INDEX('04_Property_Economics'!$AS$5:$AS$404,MATCH($A340,'04_Property_Economics'!$AY$5:$AY$404,0)),""))</f>
        <v/>
      </c>
      <c r="T340" s="2" t="str">
        <f t="array" ref="T340">IF($A340="","",IFERROR(INDEX('04_Property_Economics'!$AZ$5:$AZ$404,MATCH($A340,'04_Property_Economics'!$AY$5:$AY$404,0)),""))</f>
        <v/>
      </c>
    </row>
    <row r="341" ht="15.75" customHeight="1">
      <c r="A341" s="2" t="str">
        <f t="shared" si="1"/>
        <v/>
      </c>
      <c r="B341" s="2" t="str">
        <f t="array" ref="B341">IF($A341="","",IFERROR(INDEX('04_Property_Economics'!$B$5:$B$404,MATCH($A341,'04_Property_Economics'!$AY$5:$AY$404,0)),""))</f>
        <v/>
      </c>
      <c r="C341" s="2" t="str">
        <f t="array" ref="C341">IF($A341="","",IFERROR(INDEX('04_Property_Economics'!$C$5:$C$404,MATCH($A341,'04_Property_Economics'!$AY$5:$AY$404,0)),""))</f>
        <v/>
      </c>
      <c r="D341" s="24" t="str">
        <f t="array" ref="D341">IF($A341="","",IFERROR(INDEX('04_Property_Economics'!$H$5:$H$404,MATCH($A341,'04_Property_Economics'!$AY$5:$AY$404,0)),""))</f>
        <v/>
      </c>
      <c r="E341" s="25" t="str">
        <f t="array" ref="E341">IF($A341="","",IFERROR(INDEX('04_Property_Economics'!$I$5:$I$404,MATCH($A341,'04_Property_Economics'!$AY$5:$AY$404,0)),""))</f>
        <v/>
      </c>
      <c r="F341" s="25" t="str">
        <f t="array" ref="F341">IF($A341="","",IFERROR(INDEX('04_Property_Economics'!$J$5:$J$404,MATCH($A341,'04_Property_Economics'!$AY$5:$AY$404,0)),""))</f>
        <v/>
      </c>
      <c r="G341" s="26" t="str">
        <f t="array" ref="G341">IF($A341="","",IFERROR(INDEX('04_Property_Economics'!$AC$5:$AC$404,MATCH($A341,'04_Property_Economics'!$AY$5:$AY$404,0)),""))</f>
        <v/>
      </c>
      <c r="H341" s="24" t="str">
        <f t="array" ref="H341">IF($A341="","",IFERROR(INDEX('04_Property_Economics'!$AD$5:$AD$404,MATCH($A341,'04_Property_Economics'!$AY$5:$AY$404,0)),""))</f>
        <v/>
      </c>
      <c r="I341" s="24" t="str">
        <f t="array" ref="I341">IF($A341="","",IFERROR(INDEX('04_Property_Economics'!$AH$5:$AH$404,MATCH($A341,'04_Property_Economics'!$AY$5:$AY$404,0)),""))</f>
        <v/>
      </c>
      <c r="J341" s="24" t="str">
        <f t="array" ref="J341">IF($A341="","",IFERROR(INDEX('04_Property_Economics'!$AI$5:$AI$404,MATCH($A341,'04_Property_Economics'!$AY$5:$AY$404,0)),""))</f>
        <v/>
      </c>
      <c r="K341" s="24" t="str">
        <f t="array" ref="K341">IF($A341="","",IFERROR(INDEX('04_Property_Economics'!$AJ$5:$AJ$404,MATCH($A341,'04_Property_Economics'!$AY$5:$AY$404,0)),""))</f>
        <v/>
      </c>
      <c r="L341" s="24" t="str">
        <f t="array" ref="L341">IF($A341="","",IFERROR(INDEX('04_Property_Economics'!$AF$5:$AF$404,MATCH($A341,'04_Property_Economics'!$AY$5:$AY$404,0)),""))</f>
        <v/>
      </c>
      <c r="M341" s="24" t="str">
        <f t="array" ref="M341">IF($A341="","",IFERROR(INDEX('04_Property_Economics'!$U$5:$U$404,MATCH($A341,'04_Property_Economics'!$AY$5:$AY$404,0)),""))</f>
        <v/>
      </c>
      <c r="N341" s="24" t="str">
        <f t="array" ref="N341">IF($A341="","",IFERROR(INDEX('04_Property_Economics'!$W$5:$W$404,MATCH($A341,'04_Property_Economics'!$AY$5:$AY$404,0)),""))</f>
        <v/>
      </c>
      <c r="O341" s="24" t="str">
        <f t="shared" si="2"/>
        <v/>
      </c>
      <c r="P341" s="24" t="str">
        <f t="array" ref="P341">IF($A341="","",IFERROR(INDEX('04_Property_Economics'!$S$5:$S$404,MATCH($A341,'04_Property_Economics'!$AY$5:$AY$404,0)),""))</f>
        <v/>
      </c>
      <c r="Q341" s="24" t="str">
        <f t="array" ref="Q341">IF($A341="","",IFERROR(INDEX('04_Property_Economics'!$AQ$5:$AQ$404,MATCH($A341,'04_Property_Economics'!$AY$5:$AY$404,0)),""))</f>
        <v/>
      </c>
      <c r="R341" s="27" t="str">
        <f t="array" ref="R341">IF($A341="","",IFERROR(INDEX('04_Property_Economics'!$AR$5:$AR$404,MATCH($A341,'04_Property_Economics'!$AY$5:$AY$404,0)),""))</f>
        <v/>
      </c>
      <c r="S341" s="2" t="str">
        <f t="array" ref="S341">IF($A341="","",IFERROR(INDEX('04_Property_Economics'!$AS$5:$AS$404,MATCH($A341,'04_Property_Economics'!$AY$5:$AY$404,0)),""))</f>
        <v/>
      </c>
      <c r="T341" s="2" t="str">
        <f t="array" ref="T341">IF($A341="","",IFERROR(INDEX('04_Property_Economics'!$AZ$5:$AZ$404,MATCH($A341,'04_Property_Economics'!$AY$5:$AY$404,0)),""))</f>
        <v/>
      </c>
    </row>
    <row r="342" ht="15.75" customHeight="1">
      <c r="A342" s="2" t="str">
        <f t="shared" si="1"/>
        <v/>
      </c>
      <c r="B342" s="2" t="str">
        <f t="array" ref="B342">IF($A342="","",IFERROR(INDEX('04_Property_Economics'!$B$5:$B$404,MATCH($A342,'04_Property_Economics'!$AY$5:$AY$404,0)),""))</f>
        <v/>
      </c>
      <c r="C342" s="2" t="str">
        <f t="array" ref="C342">IF($A342="","",IFERROR(INDEX('04_Property_Economics'!$C$5:$C$404,MATCH($A342,'04_Property_Economics'!$AY$5:$AY$404,0)),""))</f>
        <v/>
      </c>
      <c r="D342" s="24" t="str">
        <f t="array" ref="D342">IF($A342="","",IFERROR(INDEX('04_Property_Economics'!$H$5:$H$404,MATCH($A342,'04_Property_Economics'!$AY$5:$AY$404,0)),""))</f>
        <v/>
      </c>
      <c r="E342" s="25" t="str">
        <f t="array" ref="E342">IF($A342="","",IFERROR(INDEX('04_Property_Economics'!$I$5:$I$404,MATCH($A342,'04_Property_Economics'!$AY$5:$AY$404,0)),""))</f>
        <v/>
      </c>
      <c r="F342" s="25" t="str">
        <f t="array" ref="F342">IF($A342="","",IFERROR(INDEX('04_Property_Economics'!$J$5:$J$404,MATCH($A342,'04_Property_Economics'!$AY$5:$AY$404,0)),""))</f>
        <v/>
      </c>
      <c r="G342" s="26" t="str">
        <f t="array" ref="G342">IF($A342="","",IFERROR(INDEX('04_Property_Economics'!$AC$5:$AC$404,MATCH($A342,'04_Property_Economics'!$AY$5:$AY$404,0)),""))</f>
        <v/>
      </c>
      <c r="H342" s="24" t="str">
        <f t="array" ref="H342">IF($A342="","",IFERROR(INDEX('04_Property_Economics'!$AD$5:$AD$404,MATCH($A342,'04_Property_Economics'!$AY$5:$AY$404,0)),""))</f>
        <v/>
      </c>
      <c r="I342" s="24" t="str">
        <f t="array" ref="I342">IF($A342="","",IFERROR(INDEX('04_Property_Economics'!$AH$5:$AH$404,MATCH($A342,'04_Property_Economics'!$AY$5:$AY$404,0)),""))</f>
        <v/>
      </c>
      <c r="J342" s="24" t="str">
        <f t="array" ref="J342">IF($A342="","",IFERROR(INDEX('04_Property_Economics'!$AI$5:$AI$404,MATCH($A342,'04_Property_Economics'!$AY$5:$AY$404,0)),""))</f>
        <v/>
      </c>
      <c r="K342" s="24" t="str">
        <f t="array" ref="K342">IF($A342="","",IFERROR(INDEX('04_Property_Economics'!$AJ$5:$AJ$404,MATCH($A342,'04_Property_Economics'!$AY$5:$AY$404,0)),""))</f>
        <v/>
      </c>
      <c r="L342" s="24" t="str">
        <f t="array" ref="L342">IF($A342="","",IFERROR(INDEX('04_Property_Economics'!$AF$5:$AF$404,MATCH($A342,'04_Property_Economics'!$AY$5:$AY$404,0)),""))</f>
        <v/>
      </c>
      <c r="M342" s="24" t="str">
        <f t="array" ref="M342">IF($A342="","",IFERROR(INDEX('04_Property_Economics'!$U$5:$U$404,MATCH($A342,'04_Property_Economics'!$AY$5:$AY$404,0)),""))</f>
        <v/>
      </c>
      <c r="N342" s="24" t="str">
        <f t="array" ref="N342">IF($A342="","",IFERROR(INDEX('04_Property_Economics'!$W$5:$W$404,MATCH($A342,'04_Property_Economics'!$AY$5:$AY$404,0)),""))</f>
        <v/>
      </c>
      <c r="O342" s="24" t="str">
        <f t="shared" si="2"/>
        <v/>
      </c>
      <c r="P342" s="24" t="str">
        <f t="array" ref="P342">IF($A342="","",IFERROR(INDEX('04_Property_Economics'!$S$5:$S$404,MATCH($A342,'04_Property_Economics'!$AY$5:$AY$404,0)),""))</f>
        <v/>
      </c>
      <c r="Q342" s="24" t="str">
        <f t="array" ref="Q342">IF($A342="","",IFERROR(INDEX('04_Property_Economics'!$AQ$5:$AQ$404,MATCH($A342,'04_Property_Economics'!$AY$5:$AY$404,0)),""))</f>
        <v/>
      </c>
      <c r="R342" s="27" t="str">
        <f t="array" ref="R342">IF($A342="","",IFERROR(INDEX('04_Property_Economics'!$AR$5:$AR$404,MATCH($A342,'04_Property_Economics'!$AY$5:$AY$404,0)),""))</f>
        <v/>
      </c>
      <c r="S342" s="2" t="str">
        <f t="array" ref="S342">IF($A342="","",IFERROR(INDEX('04_Property_Economics'!$AS$5:$AS$404,MATCH($A342,'04_Property_Economics'!$AY$5:$AY$404,0)),""))</f>
        <v/>
      </c>
      <c r="T342" s="2" t="str">
        <f t="array" ref="T342">IF($A342="","",IFERROR(INDEX('04_Property_Economics'!$AZ$5:$AZ$404,MATCH($A342,'04_Property_Economics'!$AY$5:$AY$404,0)),""))</f>
        <v/>
      </c>
    </row>
    <row r="343" ht="15.75" customHeight="1">
      <c r="A343" s="2" t="str">
        <f t="shared" si="1"/>
        <v/>
      </c>
      <c r="B343" s="2" t="str">
        <f t="array" ref="B343">IF($A343="","",IFERROR(INDEX('04_Property_Economics'!$B$5:$B$404,MATCH($A343,'04_Property_Economics'!$AY$5:$AY$404,0)),""))</f>
        <v/>
      </c>
      <c r="C343" s="2" t="str">
        <f t="array" ref="C343">IF($A343="","",IFERROR(INDEX('04_Property_Economics'!$C$5:$C$404,MATCH($A343,'04_Property_Economics'!$AY$5:$AY$404,0)),""))</f>
        <v/>
      </c>
      <c r="D343" s="24" t="str">
        <f t="array" ref="D343">IF($A343="","",IFERROR(INDEX('04_Property_Economics'!$H$5:$H$404,MATCH($A343,'04_Property_Economics'!$AY$5:$AY$404,0)),""))</f>
        <v/>
      </c>
      <c r="E343" s="25" t="str">
        <f t="array" ref="E343">IF($A343="","",IFERROR(INDEX('04_Property_Economics'!$I$5:$I$404,MATCH($A343,'04_Property_Economics'!$AY$5:$AY$404,0)),""))</f>
        <v/>
      </c>
      <c r="F343" s="25" t="str">
        <f t="array" ref="F343">IF($A343="","",IFERROR(INDEX('04_Property_Economics'!$J$5:$J$404,MATCH($A343,'04_Property_Economics'!$AY$5:$AY$404,0)),""))</f>
        <v/>
      </c>
      <c r="G343" s="26" t="str">
        <f t="array" ref="G343">IF($A343="","",IFERROR(INDEX('04_Property_Economics'!$AC$5:$AC$404,MATCH($A343,'04_Property_Economics'!$AY$5:$AY$404,0)),""))</f>
        <v/>
      </c>
      <c r="H343" s="24" t="str">
        <f t="array" ref="H343">IF($A343="","",IFERROR(INDEX('04_Property_Economics'!$AD$5:$AD$404,MATCH($A343,'04_Property_Economics'!$AY$5:$AY$404,0)),""))</f>
        <v/>
      </c>
      <c r="I343" s="24" t="str">
        <f t="array" ref="I343">IF($A343="","",IFERROR(INDEX('04_Property_Economics'!$AH$5:$AH$404,MATCH($A343,'04_Property_Economics'!$AY$5:$AY$404,0)),""))</f>
        <v/>
      </c>
      <c r="J343" s="24" t="str">
        <f t="array" ref="J343">IF($A343="","",IFERROR(INDEX('04_Property_Economics'!$AI$5:$AI$404,MATCH($A343,'04_Property_Economics'!$AY$5:$AY$404,0)),""))</f>
        <v/>
      </c>
      <c r="K343" s="24" t="str">
        <f t="array" ref="K343">IF($A343="","",IFERROR(INDEX('04_Property_Economics'!$AJ$5:$AJ$404,MATCH($A343,'04_Property_Economics'!$AY$5:$AY$404,0)),""))</f>
        <v/>
      </c>
      <c r="L343" s="24" t="str">
        <f t="array" ref="L343">IF($A343="","",IFERROR(INDEX('04_Property_Economics'!$AF$5:$AF$404,MATCH($A343,'04_Property_Economics'!$AY$5:$AY$404,0)),""))</f>
        <v/>
      </c>
      <c r="M343" s="24" t="str">
        <f t="array" ref="M343">IF($A343="","",IFERROR(INDEX('04_Property_Economics'!$U$5:$U$404,MATCH($A343,'04_Property_Economics'!$AY$5:$AY$404,0)),""))</f>
        <v/>
      </c>
      <c r="N343" s="24" t="str">
        <f t="array" ref="N343">IF($A343="","",IFERROR(INDEX('04_Property_Economics'!$W$5:$W$404,MATCH($A343,'04_Property_Economics'!$AY$5:$AY$404,0)),""))</f>
        <v/>
      </c>
      <c r="O343" s="24" t="str">
        <f t="shared" si="2"/>
        <v/>
      </c>
      <c r="P343" s="24" t="str">
        <f t="array" ref="P343">IF($A343="","",IFERROR(INDEX('04_Property_Economics'!$S$5:$S$404,MATCH($A343,'04_Property_Economics'!$AY$5:$AY$404,0)),""))</f>
        <v/>
      </c>
      <c r="Q343" s="24" t="str">
        <f t="array" ref="Q343">IF($A343="","",IFERROR(INDEX('04_Property_Economics'!$AQ$5:$AQ$404,MATCH($A343,'04_Property_Economics'!$AY$5:$AY$404,0)),""))</f>
        <v/>
      </c>
      <c r="R343" s="27" t="str">
        <f t="array" ref="R343">IF($A343="","",IFERROR(INDEX('04_Property_Economics'!$AR$5:$AR$404,MATCH($A343,'04_Property_Economics'!$AY$5:$AY$404,0)),""))</f>
        <v/>
      </c>
      <c r="S343" s="2" t="str">
        <f t="array" ref="S343">IF($A343="","",IFERROR(INDEX('04_Property_Economics'!$AS$5:$AS$404,MATCH($A343,'04_Property_Economics'!$AY$5:$AY$404,0)),""))</f>
        <v/>
      </c>
      <c r="T343" s="2" t="str">
        <f t="array" ref="T343">IF($A343="","",IFERROR(INDEX('04_Property_Economics'!$AZ$5:$AZ$404,MATCH($A343,'04_Property_Economics'!$AY$5:$AY$404,0)),""))</f>
        <v/>
      </c>
    </row>
    <row r="344" ht="15.75" customHeight="1">
      <c r="A344" s="2" t="str">
        <f t="shared" si="1"/>
        <v/>
      </c>
      <c r="B344" s="2" t="str">
        <f t="array" ref="B344">IF($A344="","",IFERROR(INDEX('04_Property_Economics'!$B$5:$B$404,MATCH($A344,'04_Property_Economics'!$AY$5:$AY$404,0)),""))</f>
        <v/>
      </c>
      <c r="C344" s="2" t="str">
        <f t="array" ref="C344">IF($A344="","",IFERROR(INDEX('04_Property_Economics'!$C$5:$C$404,MATCH($A344,'04_Property_Economics'!$AY$5:$AY$404,0)),""))</f>
        <v/>
      </c>
      <c r="D344" s="24" t="str">
        <f t="array" ref="D344">IF($A344="","",IFERROR(INDEX('04_Property_Economics'!$H$5:$H$404,MATCH($A344,'04_Property_Economics'!$AY$5:$AY$404,0)),""))</f>
        <v/>
      </c>
      <c r="E344" s="25" t="str">
        <f t="array" ref="E344">IF($A344="","",IFERROR(INDEX('04_Property_Economics'!$I$5:$I$404,MATCH($A344,'04_Property_Economics'!$AY$5:$AY$404,0)),""))</f>
        <v/>
      </c>
      <c r="F344" s="25" t="str">
        <f t="array" ref="F344">IF($A344="","",IFERROR(INDEX('04_Property_Economics'!$J$5:$J$404,MATCH($A344,'04_Property_Economics'!$AY$5:$AY$404,0)),""))</f>
        <v/>
      </c>
      <c r="G344" s="26" t="str">
        <f t="array" ref="G344">IF($A344="","",IFERROR(INDEX('04_Property_Economics'!$AC$5:$AC$404,MATCH($A344,'04_Property_Economics'!$AY$5:$AY$404,0)),""))</f>
        <v/>
      </c>
      <c r="H344" s="24" t="str">
        <f t="array" ref="H344">IF($A344="","",IFERROR(INDEX('04_Property_Economics'!$AD$5:$AD$404,MATCH($A344,'04_Property_Economics'!$AY$5:$AY$404,0)),""))</f>
        <v/>
      </c>
      <c r="I344" s="24" t="str">
        <f t="array" ref="I344">IF($A344="","",IFERROR(INDEX('04_Property_Economics'!$AH$5:$AH$404,MATCH($A344,'04_Property_Economics'!$AY$5:$AY$404,0)),""))</f>
        <v/>
      </c>
      <c r="J344" s="24" t="str">
        <f t="array" ref="J344">IF($A344="","",IFERROR(INDEX('04_Property_Economics'!$AI$5:$AI$404,MATCH($A344,'04_Property_Economics'!$AY$5:$AY$404,0)),""))</f>
        <v/>
      </c>
      <c r="K344" s="24" t="str">
        <f t="array" ref="K344">IF($A344="","",IFERROR(INDEX('04_Property_Economics'!$AJ$5:$AJ$404,MATCH($A344,'04_Property_Economics'!$AY$5:$AY$404,0)),""))</f>
        <v/>
      </c>
      <c r="L344" s="24" t="str">
        <f t="array" ref="L344">IF($A344="","",IFERROR(INDEX('04_Property_Economics'!$AF$5:$AF$404,MATCH($A344,'04_Property_Economics'!$AY$5:$AY$404,0)),""))</f>
        <v/>
      </c>
      <c r="M344" s="24" t="str">
        <f t="array" ref="M344">IF($A344="","",IFERROR(INDEX('04_Property_Economics'!$U$5:$U$404,MATCH($A344,'04_Property_Economics'!$AY$5:$AY$404,0)),""))</f>
        <v/>
      </c>
      <c r="N344" s="24" t="str">
        <f t="array" ref="N344">IF($A344="","",IFERROR(INDEX('04_Property_Economics'!$W$5:$W$404,MATCH($A344,'04_Property_Economics'!$AY$5:$AY$404,0)),""))</f>
        <v/>
      </c>
      <c r="O344" s="24" t="str">
        <f t="shared" si="2"/>
        <v/>
      </c>
      <c r="P344" s="24" t="str">
        <f t="array" ref="P344">IF($A344="","",IFERROR(INDEX('04_Property_Economics'!$S$5:$S$404,MATCH($A344,'04_Property_Economics'!$AY$5:$AY$404,0)),""))</f>
        <v/>
      </c>
      <c r="Q344" s="24" t="str">
        <f t="array" ref="Q344">IF($A344="","",IFERROR(INDEX('04_Property_Economics'!$AQ$5:$AQ$404,MATCH($A344,'04_Property_Economics'!$AY$5:$AY$404,0)),""))</f>
        <v/>
      </c>
      <c r="R344" s="27" t="str">
        <f t="array" ref="R344">IF($A344="","",IFERROR(INDEX('04_Property_Economics'!$AR$5:$AR$404,MATCH($A344,'04_Property_Economics'!$AY$5:$AY$404,0)),""))</f>
        <v/>
      </c>
      <c r="S344" s="2" t="str">
        <f t="array" ref="S344">IF($A344="","",IFERROR(INDEX('04_Property_Economics'!$AS$5:$AS$404,MATCH($A344,'04_Property_Economics'!$AY$5:$AY$404,0)),""))</f>
        <v/>
      </c>
      <c r="T344" s="2" t="str">
        <f t="array" ref="T344">IF($A344="","",IFERROR(INDEX('04_Property_Economics'!$AZ$5:$AZ$404,MATCH($A344,'04_Property_Economics'!$AY$5:$AY$404,0)),""))</f>
        <v/>
      </c>
    </row>
    <row r="345" ht="15.75" customHeight="1">
      <c r="A345" s="2" t="str">
        <f t="shared" si="1"/>
        <v/>
      </c>
      <c r="B345" s="2" t="str">
        <f t="array" ref="B345">IF($A345="","",IFERROR(INDEX('04_Property_Economics'!$B$5:$B$404,MATCH($A345,'04_Property_Economics'!$AY$5:$AY$404,0)),""))</f>
        <v/>
      </c>
      <c r="C345" s="2" t="str">
        <f t="array" ref="C345">IF($A345="","",IFERROR(INDEX('04_Property_Economics'!$C$5:$C$404,MATCH($A345,'04_Property_Economics'!$AY$5:$AY$404,0)),""))</f>
        <v/>
      </c>
      <c r="D345" s="24" t="str">
        <f t="array" ref="D345">IF($A345="","",IFERROR(INDEX('04_Property_Economics'!$H$5:$H$404,MATCH($A345,'04_Property_Economics'!$AY$5:$AY$404,0)),""))</f>
        <v/>
      </c>
      <c r="E345" s="25" t="str">
        <f t="array" ref="E345">IF($A345="","",IFERROR(INDEX('04_Property_Economics'!$I$5:$I$404,MATCH($A345,'04_Property_Economics'!$AY$5:$AY$404,0)),""))</f>
        <v/>
      </c>
      <c r="F345" s="25" t="str">
        <f t="array" ref="F345">IF($A345="","",IFERROR(INDEX('04_Property_Economics'!$J$5:$J$404,MATCH($A345,'04_Property_Economics'!$AY$5:$AY$404,0)),""))</f>
        <v/>
      </c>
      <c r="G345" s="26" t="str">
        <f t="array" ref="G345">IF($A345="","",IFERROR(INDEX('04_Property_Economics'!$AC$5:$AC$404,MATCH($A345,'04_Property_Economics'!$AY$5:$AY$404,0)),""))</f>
        <v/>
      </c>
      <c r="H345" s="24" t="str">
        <f t="array" ref="H345">IF($A345="","",IFERROR(INDEX('04_Property_Economics'!$AD$5:$AD$404,MATCH($A345,'04_Property_Economics'!$AY$5:$AY$404,0)),""))</f>
        <v/>
      </c>
      <c r="I345" s="24" t="str">
        <f t="array" ref="I345">IF($A345="","",IFERROR(INDEX('04_Property_Economics'!$AH$5:$AH$404,MATCH($A345,'04_Property_Economics'!$AY$5:$AY$404,0)),""))</f>
        <v/>
      </c>
      <c r="J345" s="24" t="str">
        <f t="array" ref="J345">IF($A345="","",IFERROR(INDEX('04_Property_Economics'!$AI$5:$AI$404,MATCH($A345,'04_Property_Economics'!$AY$5:$AY$404,0)),""))</f>
        <v/>
      </c>
      <c r="K345" s="24" t="str">
        <f t="array" ref="K345">IF($A345="","",IFERROR(INDEX('04_Property_Economics'!$AJ$5:$AJ$404,MATCH($A345,'04_Property_Economics'!$AY$5:$AY$404,0)),""))</f>
        <v/>
      </c>
      <c r="L345" s="24" t="str">
        <f t="array" ref="L345">IF($A345="","",IFERROR(INDEX('04_Property_Economics'!$AF$5:$AF$404,MATCH($A345,'04_Property_Economics'!$AY$5:$AY$404,0)),""))</f>
        <v/>
      </c>
      <c r="M345" s="24" t="str">
        <f t="array" ref="M345">IF($A345="","",IFERROR(INDEX('04_Property_Economics'!$U$5:$U$404,MATCH($A345,'04_Property_Economics'!$AY$5:$AY$404,0)),""))</f>
        <v/>
      </c>
      <c r="N345" s="24" t="str">
        <f t="array" ref="N345">IF($A345="","",IFERROR(INDEX('04_Property_Economics'!$W$5:$W$404,MATCH($A345,'04_Property_Economics'!$AY$5:$AY$404,0)),""))</f>
        <v/>
      </c>
      <c r="O345" s="24" t="str">
        <f t="shared" si="2"/>
        <v/>
      </c>
      <c r="P345" s="24" t="str">
        <f t="array" ref="P345">IF($A345="","",IFERROR(INDEX('04_Property_Economics'!$S$5:$S$404,MATCH($A345,'04_Property_Economics'!$AY$5:$AY$404,0)),""))</f>
        <v/>
      </c>
      <c r="Q345" s="24" t="str">
        <f t="array" ref="Q345">IF($A345="","",IFERROR(INDEX('04_Property_Economics'!$AQ$5:$AQ$404,MATCH($A345,'04_Property_Economics'!$AY$5:$AY$404,0)),""))</f>
        <v/>
      </c>
      <c r="R345" s="27" t="str">
        <f t="array" ref="R345">IF($A345="","",IFERROR(INDEX('04_Property_Economics'!$AR$5:$AR$404,MATCH($A345,'04_Property_Economics'!$AY$5:$AY$404,0)),""))</f>
        <v/>
      </c>
      <c r="S345" s="2" t="str">
        <f t="array" ref="S345">IF($A345="","",IFERROR(INDEX('04_Property_Economics'!$AS$5:$AS$404,MATCH($A345,'04_Property_Economics'!$AY$5:$AY$404,0)),""))</f>
        <v/>
      </c>
      <c r="T345" s="2" t="str">
        <f t="array" ref="T345">IF($A345="","",IFERROR(INDEX('04_Property_Economics'!$AZ$5:$AZ$404,MATCH($A345,'04_Property_Economics'!$AY$5:$AY$404,0)),""))</f>
        <v/>
      </c>
    </row>
    <row r="346" ht="15.75" customHeight="1">
      <c r="A346" s="2" t="str">
        <f t="shared" si="1"/>
        <v/>
      </c>
      <c r="B346" s="2" t="str">
        <f t="array" ref="B346">IF($A346="","",IFERROR(INDEX('04_Property_Economics'!$B$5:$B$404,MATCH($A346,'04_Property_Economics'!$AY$5:$AY$404,0)),""))</f>
        <v/>
      </c>
      <c r="C346" s="2" t="str">
        <f t="array" ref="C346">IF($A346="","",IFERROR(INDEX('04_Property_Economics'!$C$5:$C$404,MATCH($A346,'04_Property_Economics'!$AY$5:$AY$404,0)),""))</f>
        <v/>
      </c>
      <c r="D346" s="24" t="str">
        <f t="array" ref="D346">IF($A346="","",IFERROR(INDEX('04_Property_Economics'!$H$5:$H$404,MATCH($A346,'04_Property_Economics'!$AY$5:$AY$404,0)),""))</f>
        <v/>
      </c>
      <c r="E346" s="25" t="str">
        <f t="array" ref="E346">IF($A346="","",IFERROR(INDEX('04_Property_Economics'!$I$5:$I$404,MATCH($A346,'04_Property_Economics'!$AY$5:$AY$404,0)),""))</f>
        <v/>
      </c>
      <c r="F346" s="25" t="str">
        <f t="array" ref="F346">IF($A346="","",IFERROR(INDEX('04_Property_Economics'!$J$5:$J$404,MATCH($A346,'04_Property_Economics'!$AY$5:$AY$404,0)),""))</f>
        <v/>
      </c>
      <c r="G346" s="26" t="str">
        <f t="array" ref="G346">IF($A346="","",IFERROR(INDEX('04_Property_Economics'!$AC$5:$AC$404,MATCH($A346,'04_Property_Economics'!$AY$5:$AY$404,0)),""))</f>
        <v/>
      </c>
      <c r="H346" s="24" t="str">
        <f t="array" ref="H346">IF($A346="","",IFERROR(INDEX('04_Property_Economics'!$AD$5:$AD$404,MATCH($A346,'04_Property_Economics'!$AY$5:$AY$404,0)),""))</f>
        <v/>
      </c>
      <c r="I346" s="24" t="str">
        <f t="array" ref="I346">IF($A346="","",IFERROR(INDEX('04_Property_Economics'!$AH$5:$AH$404,MATCH($A346,'04_Property_Economics'!$AY$5:$AY$404,0)),""))</f>
        <v/>
      </c>
      <c r="J346" s="24" t="str">
        <f t="array" ref="J346">IF($A346="","",IFERROR(INDEX('04_Property_Economics'!$AI$5:$AI$404,MATCH($A346,'04_Property_Economics'!$AY$5:$AY$404,0)),""))</f>
        <v/>
      </c>
      <c r="K346" s="24" t="str">
        <f t="array" ref="K346">IF($A346="","",IFERROR(INDEX('04_Property_Economics'!$AJ$5:$AJ$404,MATCH($A346,'04_Property_Economics'!$AY$5:$AY$404,0)),""))</f>
        <v/>
      </c>
      <c r="L346" s="24" t="str">
        <f t="array" ref="L346">IF($A346="","",IFERROR(INDEX('04_Property_Economics'!$AF$5:$AF$404,MATCH($A346,'04_Property_Economics'!$AY$5:$AY$404,0)),""))</f>
        <v/>
      </c>
      <c r="M346" s="24" t="str">
        <f t="array" ref="M346">IF($A346="","",IFERROR(INDEX('04_Property_Economics'!$U$5:$U$404,MATCH($A346,'04_Property_Economics'!$AY$5:$AY$404,0)),""))</f>
        <v/>
      </c>
      <c r="N346" s="24" t="str">
        <f t="array" ref="N346">IF($A346="","",IFERROR(INDEX('04_Property_Economics'!$W$5:$W$404,MATCH($A346,'04_Property_Economics'!$AY$5:$AY$404,0)),""))</f>
        <v/>
      </c>
      <c r="O346" s="24" t="str">
        <f t="shared" si="2"/>
        <v/>
      </c>
      <c r="P346" s="24" t="str">
        <f t="array" ref="P346">IF($A346="","",IFERROR(INDEX('04_Property_Economics'!$S$5:$S$404,MATCH($A346,'04_Property_Economics'!$AY$5:$AY$404,0)),""))</f>
        <v/>
      </c>
      <c r="Q346" s="24" t="str">
        <f t="array" ref="Q346">IF($A346="","",IFERROR(INDEX('04_Property_Economics'!$AQ$5:$AQ$404,MATCH($A346,'04_Property_Economics'!$AY$5:$AY$404,0)),""))</f>
        <v/>
      </c>
      <c r="R346" s="27" t="str">
        <f t="array" ref="R346">IF($A346="","",IFERROR(INDEX('04_Property_Economics'!$AR$5:$AR$404,MATCH($A346,'04_Property_Economics'!$AY$5:$AY$404,0)),""))</f>
        <v/>
      </c>
      <c r="S346" s="2" t="str">
        <f t="array" ref="S346">IF($A346="","",IFERROR(INDEX('04_Property_Economics'!$AS$5:$AS$404,MATCH($A346,'04_Property_Economics'!$AY$5:$AY$404,0)),""))</f>
        <v/>
      </c>
      <c r="T346" s="2" t="str">
        <f t="array" ref="T346">IF($A346="","",IFERROR(INDEX('04_Property_Economics'!$AZ$5:$AZ$404,MATCH($A346,'04_Property_Economics'!$AY$5:$AY$404,0)),""))</f>
        <v/>
      </c>
    </row>
    <row r="347" ht="15.75" customHeight="1">
      <c r="A347" s="2" t="str">
        <f t="shared" si="1"/>
        <v/>
      </c>
      <c r="B347" s="2" t="str">
        <f t="array" ref="B347">IF($A347="","",IFERROR(INDEX('04_Property_Economics'!$B$5:$B$404,MATCH($A347,'04_Property_Economics'!$AY$5:$AY$404,0)),""))</f>
        <v/>
      </c>
      <c r="C347" s="2" t="str">
        <f t="array" ref="C347">IF($A347="","",IFERROR(INDEX('04_Property_Economics'!$C$5:$C$404,MATCH($A347,'04_Property_Economics'!$AY$5:$AY$404,0)),""))</f>
        <v/>
      </c>
      <c r="D347" s="24" t="str">
        <f t="array" ref="D347">IF($A347="","",IFERROR(INDEX('04_Property_Economics'!$H$5:$H$404,MATCH($A347,'04_Property_Economics'!$AY$5:$AY$404,0)),""))</f>
        <v/>
      </c>
      <c r="E347" s="25" t="str">
        <f t="array" ref="E347">IF($A347="","",IFERROR(INDEX('04_Property_Economics'!$I$5:$I$404,MATCH($A347,'04_Property_Economics'!$AY$5:$AY$404,0)),""))</f>
        <v/>
      </c>
      <c r="F347" s="25" t="str">
        <f t="array" ref="F347">IF($A347="","",IFERROR(INDEX('04_Property_Economics'!$J$5:$J$404,MATCH($A347,'04_Property_Economics'!$AY$5:$AY$404,0)),""))</f>
        <v/>
      </c>
      <c r="G347" s="26" t="str">
        <f t="array" ref="G347">IF($A347="","",IFERROR(INDEX('04_Property_Economics'!$AC$5:$AC$404,MATCH($A347,'04_Property_Economics'!$AY$5:$AY$404,0)),""))</f>
        <v/>
      </c>
      <c r="H347" s="24" t="str">
        <f t="array" ref="H347">IF($A347="","",IFERROR(INDEX('04_Property_Economics'!$AD$5:$AD$404,MATCH($A347,'04_Property_Economics'!$AY$5:$AY$404,0)),""))</f>
        <v/>
      </c>
      <c r="I347" s="24" t="str">
        <f t="array" ref="I347">IF($A347="","",IFERROR(INDEX('04_Property_Economics'!$AH$5:$AH$404,MATCH($A347,'04_Property_Economics'!$AY$5:$AY$404,0)),""))</f>
        <v/>
      </c>
      <c r="J347" s="24" t="str">
        <f t="array" ref="J347">IF($A347="","",IFERROR(INDEX('04_Property_Economics'!$AI$5:$AI$404,MATCH($A347,'04_Property_Economics'!$AY$5:$AY$404,0)),""))</f>
        <v/>
      </c>
      <c r="K347" s="24" t="str">
        <f t="array" ref="K347">IF($A347="","",IFERROR(INDEX('04_Property_Economics'!$AJ$5:$AJ$404,MATCH($A347,'04_Property_Economics'!$AY$5:$AY$404,0)),""))</f>
        <v/>
      </c>
      <c r="L347" s="24" t="str">
        <f t="array" ref="L347">IF($A347="","",IFERROR(INDEX('04_Property_Economics'!$AF$5:$AF$404,MATCH($A347,'04_Property_Economics'!$AY$5:$AY$404,0)),""))</f>
        <v/>
      </c>
      <c r="M347" s="24" t="str">
        <f t="array" ref="M347">IF($A347="","",IFERROR(INDEX('04_Property_Economics'!$U$5:$U$404,MATCH($A347,'04_Property_Economics'!$AY$5:$AY$404,0)),""))</f>
        <v/>
      </c>
      <c r="N347" s="24" t="str">
        <f t="array" ref="N347">IF($A347="","",IFERROR(INDEX('04_Property_Economics'!$W$5:$W$404,MATCH($A347,'04_Property_Economics'!$AY$5:$AY$404,0)),""))</f>
        <v/>
      </c>
      <c r="O347" s="24" t="str">
        <f t="shared" si="2"/>
        <v/>
      </c>
      <c r="P347" s="24" t="str">
        <f t="array" ref="P347">IF($A347="","",IFERROR(INDEX('04_Property_Economics'!$S$5:$S$404,MATCH($A347,'04_Property_Economics'!$AY$5:$AY$404,0)),""))</f>
        <v/>
      </c>
      <c r="Q347" s="24" t="str">
        <f t="array" ref="Q347">IF($A347="","",IFERROR(INDEX('04_Property_Economics'!$AQ$5:$AQ$404,MATCH($A347,'04_Property_Economics'!$AY$5:$AY$404,0)),""))</f>
        <v/>
      </c>
      <c r="R347" s="27" t="str">
        <f t="array" ref="R347">IF($A347="","",IFERROR(INDEX('04_Property_Economics'!$AR$5:$AR$404,MATCH($A347,'04_Property_Economics'!$AY$5:$AY$404,0)),""))</f>
        <v/>
      </c>
      <c r="S347" s="2" t="str">
        <f t="array" ref="S347">IF($A347="","",IFERROR(INDEX('04_Property_Economics'!$AS$5:$AS$404,MATCH($A347,'04_Property_Economics'!$AY$5:$AY$404,0)),""))</f>
        <v/>
      </c>
      <c r="T347" s="2" t="str">
        <f t="array" ref="T347">IF($A347="","",IFERROR(INDEX('04_Property_Economics'!$AZ$5:$AZ$404,MATCH($A347,'04_Property_Economics'!$AY$5:$AY$404,0)),""))</f>
        <v/>
      </c>
    </row>
    <row r="348" ht="15.75" customHeight="1">
      <c r="A348" s="2" t="str">
        <f t="shared" si="1"/>
        <v/>
      </c>
      <c r="B348" s="2" t="str">
        <f t="array" ref="B348">IF($A348="","",IFERROR(INDEX('04_Property_Economics'!$B$5:$B$404,MATCH($A348,'04_Property_Economics'!$AY$5:$AY$404,0)),""))</f>
        <v/>
      </c>
      <c r="C348" s="2" t="str">
        <f t="array" ref="C348">IF($A348="","",IFERROR(INDEX('04_Property_Economics'!$C$5:$C$404,MATCH($A348,'04_Property_Economics'!$AY$5:$AY$404,0)),""))</f>
        <v/>
      </c>
      <c r="D348" s="24" t="str">
        <f t="array" ref="D348">IF($A348="","",IFERROR(INDEX('04_Property_Economics'!$H$5:$H$404,MATCH($A348,'04_Property_Economics'!$AY$5:$AY$404,0)),""))</f>
        <v/>
      </c>
      <c r="E348" s="25" t="str">
        <f t="array" ref="E348">IF($A348="","",IFERROR(INDEX('04_Property_Economics'!$I$5:$I$404,MATCH($A348,'04_Property_Economics'!$AY$5:$AY$404,0)),""))</f>
        <v/>
      </c>
      <c r="F348" s="25" t="str">
        <f t="array" ref="F348">IF($A348="","",IFERROR(INDEX('04_Property_Economics'!$J$5:$J$404,MATCH($A348,'04_Property_Economics'!$AY$5:$AY$404,0)),""))</f>
        <v/>
      </c>
      <c r="G348" s="26" t="str">
        <f t="array" ref="G348">IF($A348="","",IFERROR(INDEX('04_Property_Economics'!$AC$5:$AC$404,MATCH($A348,'04_Property_Economics'!$AY$5:$AY$404,0)),""))</f>
        <v/>
      </c>
      <c r="H348" s="24" t="str">
        <f t="array" ref="H348">IF($A348="","",IFERROR(INDEX('04_Property_Economics'!$AD$5:$AD$404,MATCH($A348,'04_Property_Economics'!$AY$5:$AY$404,0)),""))</f>
        <v/>
      </c>
      <c r="I348" s="24" t="str">
        <f t="array" ref="I348">IF($A348="","",IFERROR(INDEX('04_Property_Economics'!$AH$5:$AH$404,MATCH($A348,'04_Property_Economics'!$AY$5:$AY$404,0)),""))</f>
        <v/>
      </c>
      <c r="J348" s="24" t="str">
        <f t="array" ref="J348">IF($A348="","",IFERROR(INDEX('04_Property_Economics'!$AI$5:$AI$404,MATCH($A348,'04_Property_Economics'!$AY$5:$AY$404,0)),""))</f>
        <v/>
      </c>
      <c r="K348" s="24" t="str">
        <f t="array" ref="K348">IF($A348="","",IFERROR(INDEX('04_Property_Economics'!$AJ$5:$AJ$404,MATCH($A348,'04_Property_Economics'!$AY$5:$AY$404,0)),""))</f>
        <v/>
      </c>
      <c r="L348" s="24" t="str">
        <f t="array" ref="L348">IF($A348="","",IFERROR(INDEX('04_Property_Economics'!$AF$5:$AF$404,MATCH($A348,'04_Property_Economics'!$AY$5:$AY$404,0)),""))</f>
        <v/>
      </c>
      <c r="M348" s="24" t="str">
        <f t="array" ref="M348">IF($A348="","",IFERROR(INDEX('04_Property_Economics'!$U$5:$U$404,MATCH($A348,'04_Property_Economics'!$AY$5:$AY$404,0)),""))</f>
        <v/>
      </c>
      <c r="N348" s="24" t="str">
        <f t="array" ref="N348">IF($A348="","",IFERROR(INDEX('04_Property_Economics'!$W$5:$W$404,MATCH($A348,'04_Property_Economics'!$AY$5:$AY$404,0)),""))</f>
        <v/>
      </c>
      <c r="O348" s="24" t="str">
        <f t="shared" si="2"/>
        <v/>
      </c>
      <c r="P348" s="24" t="str">
        <f t="array" ref="P348">IF($A348="","",IFERROR(INDEX('04_Property_Economics'!$S$5:$S$404,MATCH($A348,'04_Property_Economics'!$AY$5:$AY$404,0)),""))</f>
        <v/>
      </c>
      <c r="Q348" s="24" t="str">
        <f t="array" ref="Q348">IF($A348="","",IFERROR(INDEX('04_Property_Economics'!$AQ$5:$AQ$404,MATCH($A348,'04_Property_Economics'!$AY$5:$AY$404,0)),""))</f>
        <v/>
      </c>
      <c r="R348" s="27" t="str">
        <f t="array" ref="R348">IF($A348="","",IFERROR(INDEX('04_Property_Economics'!$AR$5:$AR$404,MATCH($A348,'04_Property_Economics'!$AY$5:$AY$404,0)),""))</f>
        <v/>
      </c>
      <c r="S348" s="2" t="str">
        <f t="array" ref="S348">IF($A348="","",IFERROR(INDEX('04_Property_Economics'!$AS$5:$AS$404,MATCH($A348,'04_Property_Economics'!$AY$5:$AY$404,0)),""))</f>
        <v/>
      </c>
      <c r="T348" s="2" t="str">
        <f t="array" ref="T348">IF($A348="","",IFERROR(INDEX('04_Property_Economics'!$AZ$5:$AZ$404,MATCH($A348,'04_Property_Economics'!$AY$5:$AY$404,0)),""))</f>
        <v/>
      </c>
    </row>
    <row r="349" ht="15.75" customHeight="1">
      <c r="A349" s="2" t="str">
        <f t="shared" si="1"/>
        <v/>
      </c>
      <c r="B349" s="2" t="str">
        <f t="array" ref="B349">IF($A349="","",IFERROR(INDEX('04_Property_Economics'!$B$5:$B$404,MATCH($A349,'04_Property_Economics'!$AY$5:$AY$404,0)),""))</f>
        <v/>
      </c>
      <c r="C349" s="2" t="str">
        <f t="array" ref="C349">IF($A349="","",IFERROR(INDEX('04_Property_Economics'!$C$5:$C$404,MATCH($A349,'04_Property_Economics'!$AY$5:$AY$404,0)),""))</f>
        <v/>
      </c>
      <c r="D349" s="24" t="str">
        <f t="array" ref="D349">IF($A349="","",IFERROR(INDEX('04_Property_Economics'!$H$5:$H$404,MATCH($A349,'04_Property_Economics'!$AY$5:$AY$404,0)),""))</f>
        <v/>
      </c>
      <c r="E349" s="25" t="str">
        <f t="array" ref="E349">IF($A349="","",IFERROR(INDEX('04_Property_Economics'!$I$5:$I$404,MATCH($A349,'04_Property_Economics'!$AY$5:$AY$404,0)),""))</f>
        <v/>
      </c>
      <c r="F349" s="25" t="str">
        <f t="array" ref="F349">IF($A349="","",IFERROR(INDEX('04_Property_Economics'!$J$5:$J$404,MATCH($A349,'04_Property_Economics'!$AY$5:$AY$404,0)),""))</f>
        <v/>
      </c>
      <c r="G349" s="26" t="str">
        <f t="array" ref="G349">IF($A349="","",IFERROR(INDEX('04_Property_Economics'!$AC$5:$AC$404,MATCH($A349,'04_Property_Economics'!$AY$5:$AY$404,0)),""))</f>
        <v/>
      </c>
      <c r="H349" s="24" t="str">
        <f t="array" ref="H349">IF($A349="","",IFERROR(INDEX('04_Property_Economics'!$AD$5:$AD$404,MATCH($A349,'04_Property_Economics'!$AY$5:$AY$404,0)),""))</f>
        <v/>
      </c>
      <c r="I349" s="24" t="str">
        <f t="array" ref="I349">IF($A349="","",IFERROR(INDEX('04_Property_Economics'!$AH$5:$AH$404,MATCH($A349,'04_Property_Economics'!$AY$5:$AY$404,0)),""))</f>
        <v/>
      </c>
      <c r="J349" s="24" t="str">
        <f t="array" ref="J349">IF($A349="","",IFERROR(INDEX('04_Property_Economics'!$AI$5:$AI$404,MATCH($A349,'04_Property_Economics'!$AY$5:$AY$404,0)),""))</f>
        <v/>
      </c>
      <c r="K349" s="24" t="str">
        <f t="array" ref="K349">IF($A349="","",IFERROR(INDEX('04_Property_Economics'!$AJ$5:$AJ$404,MATCH($A349,'04_Property_Economics'!$AY$5:$AY$404,0)),""))</f>
        <v/>
      </c>
      <c r="L349" s="24" t="str">
        <f t="array" ref="L349">IF($A349="","",IFERROR(INDEX('04_Property_Economics'!$AF$5:$AF$404,MATCH($A349,'04_Property_Economics'!$AY$5:$AY$404,0)),""))</f>
        <v/>
      </c>
      <c r="M349" s="24" t="str">
        <f t="array" ref="M349">IF($A349="","",IFERROR(INDEX('04_Property_Economics'!$U$5:$U$404,MATCH($A349,'04_Property_Economics'!$AY$5:$AY$404,0)),""))</f>
        <v/>
      </c>
      <c r="N349" s="24" t="str">
        <f t="array" ref="N349">IF($A349="","",IFERROR(INDEX('04_Property_Economics'!$W$5:$W$404,MATCH($A349,'04_Property_Economics'!$AY$5:$AY$404,0)),""))</f>
        <v/>
      </c>
      <c r="O349" s="24" t="str">
        <f t="shared" si="2"/>
        <v/>
      </c>
      <c r="P349" s="24" t="str">
        <f t="array" ref="P349">IF($A349="","",IFERROR(INDEX('04_Property_Economics'!$S$5:$S$404,MATCH($A349,'04_Property_Economics'!$AY$5:$AY$404,0)),""))</f>
        <v/>
      </c>
      <c r="Q349" s="24" t="str">
        <f t="array" ref="Q349">IF($A349="","",IFERROR(INDEX('04_Property_Economics'!$AQ$5:$AQ$404,MATCH($A349,'04_Property_Economics'!$AY$5:$AY$404,0)),""))</f>
        <v/>
      </c>
      <c r="R349" s="27" t="str">
        <f t="array" ref="R349">IF($A349="","",IFERROR(INDEX('04_Property_Economics'!$AR$5:$AR$404,MATCH($A349,'04_Property_Economics'!$AY$5:$AY$404,0)),""))</f>
        <v/>
      </c>
      <c r="S349" s="2" t="str">
        <f t="array" ref="S349">IF($A349="","",IFERROR(INDEX('04_Property_Economics'!$AS$5:$AS$404,MATCH($A349,'04_Property_Economics'!$AY$5:$AY$404,0)),""))</f>
        <v/>
      </c>
      <c r="T349" s="2" t="str">
        <f t="array" ref="T349">IF($A349="","",IFERROR(INDEX('04_Property_Economics'!$AZ$5:$AZ$404,MATCH($A349,'04_Property_Economics'!$AY$5:$AY$404,0)),""))</f>
        <v/>
      </c>
    </row>
    <row r="350" ht="15.75" customHeight="1">
      <c r="A350" s="2" t="str">
        <f t="shared" si="1"/>
        <v/>
      </c>
      <c r="B350" s="2" t="str">
        <f t="array" ref="B350">IF($A350="","",IFERROR(INDEX('04_Property_Economics'!$B$5:$B$404,MATCH($A350,'04_Property_Economics'!$AY$5:$AY$404,0)),""))</f>
        <v/>
      </c>
      <c r="C350" s="2" t="str">
        <f t="array" ref="C350">IF($A350="","",IFERROR(INDEX('04_Property_Economics'!$C$5:$C$404,MATCH($A350,'04_Property_Economics'!$AY$5:$AY$404,0)),""))</f>
        <v/>
      </c>
      <c r="D350" s="24" t="str">
        <f t="array" ref="D350">IF($A350="","",IFERROR(INDEX('04_Property_Economics'!$H$5:$H$404,MATCH($A350,'04_Property_Economics'!$AY$5:$AY$404,0)),""))</f>
        <v/>
      </c>
      <c r="E350" s="25" t="str">
        <f t="array" ref="E350">IF($A350="","",IFERROR(INDEX('04_Property_Economics'!$I$5:$I$404,MATCH($A350,'04_Property_Economics'!$AY$5:$AY$404,0)),""))</f>
        <v/>
      </c>
      <c r="F350" s="25" t="str">
        <f t="array" ref="F350">IF($A350="","",IFERROR(INDEX('04_Property_Economics'!$J$5:$J$404,MATCH($A350,'04_Property_Economics'!$AY$5:$AY$404,0)),""))</f>
        <v/>
      </c>
      <c r="G350" s="26" t="str">
        <f t="array" ref="G350">IF($A350="","",IFERROR(INDEX('04_Property_Economics'!$AC$5:$AC$404,MATCH($A350,'04_Property_Economics'!$AY$5:$AY$404,0)),""))</f>
        <v/>
      </c>
      <c r="H350" s="24" t="str">
        <f t="array" ref="H350">IF($A350="","",IFERROR(INDEX('04_Property_Economics'!$AD$5:$AD$404,MATCH($A350,'04_Property_Economics'!$AY$5:$AY$404,0)),""))</f>
        <v/>
      </c>
      <c r="I350" s="24" t="str">
        <f t="array" ref="I350">IF($A350="","",IFERROR(INDEX('04_Property_Economics'!$AH$5:$AH$404,MATCH($A350,'04_Property_Economics'!$AY$5:$AY$404,0)),""))</f>
        <v/>
      </c>
      <c r="J350" s="24" t="str">
        <f t="array" ref="J350">IF($A350="","",IFERROR(INDEX('04_Property_Economics'!$AI$5:$AI$404,MATCH($A350,'04_Property_Economics'!$AY$5:$AY$404,0)),""))</f>
        <v/>
      </c>
      <c r="K350" s="24" t="str">
        <f t="array" ref="K350">IF($A350="","",IFERROR(INDEX('04_Property_Economics'!$AJ$5:$AJ$404,MATCH($A350,'04_Property_Economics'!$AY$5:$AY$404,0)),""))</f>
        <v/>
      </c>
      <c r="L350" s="24" t="str">
        <f t="array" ref="L350">IF($A350="","",IFERROR(INDEX('04_Property_Economics'!$AF$5:$AF$404,MATCH($A350,'04_Property_Economics'!$AY$5:$AY$404,0)),""))</f>
        <v/>
      </c>
      <c r="M350" s="24" t="str">
        <f t="array" ref="M350">IF($A350="","",IFERROR(INDEX('04_Property_Economics'!$U$5:$U$404,MATCH($A350,'04_Property_Economics'!$AY$5:$AY$404,0)),""))</f>
        <v/>
      </c>
      <c r="N350" s="24" t="str">
        <f t="array" ref="N350">IF($A350="","",IFERROR(INDEX('04_Property_Economics'!$W$5:$W$404,MATCH($A350,'04_Property_Economics'!$AY$5:$AY$404,0)),""))</f>
        <v/>
      </c>
      <c r="O350" s="24" t="str">
        <f t="shared" si="2"/>
        <v/>
      </c>
      <c r="P350" s="24" t="str">
        <f t="array" ref="P350">IF($A350="","",IFERROR(INDEX('04_Property_Economics'!$S$5:$S$404,MATCH($A350,'04_Property_Economics'!$AY$5:$AY$404,0)),""))</f>
        <v/>
      </c>
      <c r="Q350" s="24" t="str">
        <f t="array" ref="Q350">IF($A350="","",IFERROR(INDEX('04_Property_Economics'!$AQ$5:$AQ$404,MATCH($A350,'04_Property_Economics'!$AY$5:$AY$404,0)),""))</f>
        <v/>
      </c>
      <c r="R350" s="27" t="str">
        <f t="array" ref="R350">IF($A350="","",IFERROR(INDEX('04_Property_Economics'!$AR$5:$AR$404,MATCH($A350,'04_Property_Economics'!$AY$5:$AY$404,0)),""))</f>
        <v/>
      </c>
      <c r="S350" s="2" t="str">
        <f t="array" ref="S350">IF($A350="","",IFERROR(INDEX('04_Property_Economics'!$AS$5:$AS$404,MATCH($A350,'04_Property_Economics'!$AY$5:$AY$404,0)),""))</f>
        <v/>
      </c>
      <c r="T350" s="2" t="str">
        <f t="array" ref="T350">IF($A350="","",IFERROR(INDEX('04_Property_Economics'!$AZ$5:$AZ$404,MATCH($A350,'04_Property_Economics'!$AY$5:$AY$404,0)),""))</f>
        <v/>
      </c>
    </row>
    <row r="351" ht="15.75" customHeight="1">
      <c r="A351" s="2" t="str">
        <f t="shared" si="1"/>
        <v/>
      </c>
      <c r="B351" s="2" t="str">
        <f t="array" ref="B351">IF($A351="","",IFERROR(INDEX('04_Property_Economics'!$B$5:$B$404,MATCH($A351,'04_Property_Economics'!$AY$5:$AY$404,0)),""))</f>
        <v/>
      </c>
      <c r="C351" s="2" t="str">
        <f t="array" ref="C351">IF($A351="","",IFERROR(INDEX('04_Property_Economics'!$C$5:$C$404,MATCH($A351,'04_Property_Economics'!$AY$5:$AY$404,0)),""))</f>
        <v/>
      </c>
      <c r="D351" s="24" t="str">
        <f t="array" ref="D351">IF($A351="","",IFERROR(INDEX('04_Property_Economics'!$H$5:$H$404,MATCH($A351,'04_Property_Economics'!$AY$5:$AY$404,0)),""))</f>
        <v/>
      </c>
      <c r="E351" s="25" t="str">
        <f t="array" ref="E351">IF($A351="","",IFERROR(INDEX('04_Property_Economics'!$I$5:$I$404,MATCH($A351,'04_Property_Economics'!$AY$5:$AY$404,0)),""))</f>
        <v/>
      </c>
      <c r="F351" s="25" t="str">
        <f t="array" ref="F351">IF($A351="","",IFERROR(INDEX('04_Property_Economics'!$J$5:$J$404,MATCH($A351,'04_Property_Economics'!$AY$5:$AY$404,0)),""))</f>
        <v/>
      </c>
      <c r="G351" s="26" t="str">
        <f t="array" ref="G351">IF($A351="","",IFERROR(INDEX('04_Property_Economics'!$AC$5:$AC$404,MATCH($A351,'04_Property_Economics'!$AY$5:$AY$404,0)),""))</f>
        <v/>
      </c>
      <c r="H351" s="24" t="str">
        <f t="array" ref="H351">IF($A351="","",IFERROR(INDEX('04_Property_Economics'!$AD$5:$AD$404,MATCH($A351,'04_Property_Economics'!$AY$5:$AY$404,0)),""))</f>
        <v/>
      </c>
      <c r="I351" s="24" t="str">
        <f t="array" ref="I351">IF($A351="","",IFERROR(INDEX('04_Property_Economics'!$AH$5:$AH$404,MATCH($A351,'04_Property_Economics'!$AY$5:$AY$404,0)),""))</f>
        <v/>
      </c>
      <c r="J351" s="24" t="str">
        <f t="array" ref="J351">IF($A351="","",IFERROR(INDEX('04_Property_Economics'!$AI$5:$AI$404,MATCH($A351,'04_Property_Economics'!$AY$5:$AY$404,0)),""))</f>
        <v/>
      </c>
      <c r="K351" s="24" t="str">
        <f t="array" ref="K351">IF($A351="","",IFERROR(INDEX('04_Property_Economics'!$AJ$5:$AJ$404,MATCH($A351,'04_Property_Economics'!$AY$5:$AY$404,0)),""))</f>
        <v/>
      </c>
      <c r="L351" s="24" t="str">
        <f t="array" ref="L351">IF($A351="","",IFERROR(INDEX('04_Property_Economics'!$AF$5:$AF$404,MATCH($A351,'04_Property_Economics'!$AY$5:$AY$404,0)),""))</f>
        <v/>
      </c>
      <c r="M351" s="24" t="str">
        <f t="array" ref="M351">IF($A351="","",IFERROR(INDEX('04_Property_Economics'!$U$5:$U$404,MATCH($A351,'04_Property_Economics'!$AY$5:$AY$404,0)),""))</f>
        <v/>
      </c>
      <c r="N351" s="24" t="str">
        <f t="array" ref="N351">IF($A351="","",IFERROR(INDEX('04_Property_Economics'!$W$5:$W$404,MATCH($A351,'04_Property_Economics'!$AY$5:$AY$404,0)),""))</f>
        <v/>
      </c>
      <c r="O351" s="24" t="str">
        <f t="shared" si="2"/>
        <v/>
      </c>
      <c r="P351" s="24" t="str">
        <f t="array" ref="P351">IF($A351="","",IFERROR(INDEX('04_Property_Economics'!$S$5:$S$404,MATCH($A351,'04_Property_Economics'!$AY$5:$AY$404,0)),""))</f>
        <v/>
      </c>
      <c r="Q351" s="24" t="str">
        <f t="array" ref="Q351">IF($A351="","",IFERROR(INDEX('04_Property_Economics'!$AQ$5:$AQ$404,MATCH($A351,'04_Property_Economics'!$AY$5:$AY$404,0)),""))</f>
        <v/>
      </c>
      <c r="R351" s="27" t="str">
        <f t="array" ref="R351">IF($A351="","",IFERROR(INDEX('04_Property_Economics'!$AR$5:$AR$404,MATCH($A351,'04_Property_Economics'!$AY$5:$AY$404,0)),""))</f>
        <v/>
      </c>
      <c r="S351" s="2" t="str">
        <f t="array" ref="S351">IF($A351="","",IFERROR(INDEX('04_Property_Economics'!$AS$5:$AS$404,MATCH($A351,'04_Property_Economics'!$AY$5:$AY$404,0)),""))</f>
        <v/>
      </c>
      <c r="T351" s="2" t="str">
        <f t="array" ref="T351">IF($A351="","",IFERROR(INDEX('04_Property_Economics'!$AZ$5:$AZ$404,MATCH($A351,'04_Property_Economics'!$AY$5:$AY$404,0)),""))</f>
        <v/>
      </c>
    </row>
    <row r="352" ht="15.75" customHeight="1">
      <c r="A352" s="2" t="str">
        <f t="shared" si="1"/>
        <v/>
      </c>
      <c r="B352" s="2" t="str">
        <f t="array" ref="B352">IF($A352="","",IFERROR(INDEX('04_Property_Economics'!$B$5:$B$404,MATCH($A352,'04_Property_Economics'!$AY$5:$AY$404,0)),""))</f>
        <v/>
      </c>
      <c r="C352" s="2" t="str">
        <f t="array" ref="C352">IF($A352="","",IFERROR(INDEX('04_Property_Economics'!$C$5:$C$404,MATCH($A352,'04_Property_Economics'!$AY$5:$AY$404,0)),""))</f>
        <v/>
      </c>
      <c r="D352" s="24" t="str">
        <f t="array" ref="D352">IF($A352="","",IFERROR(INDEX('04_Property_Economics'!$H$5:$H$404,MATCH($A352,'04_Property_Economics'!$AY$5:$AY$404,0)),""))</f>
        <v/>
      </c>
      <c r="E352" s="25" t="str">
        <f t="array" ref="E352">IF($A352="","",IFERROR(INDEX('04_Property_Economics'!$I$5:$I$404,MATCH($A352,'04_Property_Economics'!$AY$5:$AY$404,0)),""))</f>
        <v/>
      </c>
      <c r="F352" s="25" t="str">
        <f t="array" ref="F352">IF($A352="","",IFERROR(INDEX('04_Property_Economics'!$J$5:$J$404,MATCH($A352,'04_Property_Economics'!$AY$5:$AY$404,0)),""))</f>
        <v/>
      </c>
      <c r="G352" s="26" t="str">
        <f t="array" ref="G352">IF($A352="","",IFERROR(INDEX('04_Property_Economics'!$AC$5:$AC$404,MATCH($A352,'04_Property_Economics'!$AY$5:$AY$404,0)),""))</f>
        <v/>
      </c>
      <c r="H352" s="24" t="str">
        <f t="array" ref="H352">IF($A352="","",IFERROR(INDEX('04_Property_Economics'!$AD$5:$AD$404,MATCH($A352,'04_Property_Economics'!$AY$5:$AY$404,0)),""))</f>
        <v/>
      </c>
      <c r="I352" s="24" t="str">
        <f t="array" ref="I352">IF($A352="","",IFERROR(INDEX('04_Property_Economics'!$AH$5:$AH$404,MATCH($A352,'04_Property_Economics'!$AY$5:$AY$404,0)),""))</f>
        <v/>
      </c>
      <c r="J352" s="24" t="str">
        <f t="array" ref="J352">IF($A352="","",IFERROR(INDEX('04_Property_Economics'!$AI$5:$AI$404,MATCH($A352,'04_Property_Economics'!$AY$5:$AY$404,0)),""))</f>
        <v/>
      </c>
      <c r="K352" s="24" t="str">
        <f t="array" ref="K352">IF($A352="","",IFERROR(INDEX('04_Property_Economics'!$AJ$5:$AJ$404,MATCH($A352,'04_Property_Economics'!$AY$5:$AY$404,0)),""))</f>
        <v/>
      </c>
      <c r="L352" s="24" t="str">
        <f t="array" ref="L352">IF($A352="","",IFERROR(INDEX('04_Property_Economics'!$AF$5:$AF$404,MATCH($A352,'04_Property_Economics'!$AY$5:$AY$404,0)),""))</f>
        <v/>
      </c>
      <c r="M352" s="24" t="str">
        <f t="array" ref="M352">IF($A352="","",IFERROR(INDEX('04_Property_Economics'!$U$5:$U$404,MATCH($A352,'04_Property_Economics'!$AY$5:$AY$404,0)),""))</f>
        <v/>
      </c>
      <c r="N352" s="24" t="str">
        <f t="array" ref="N352">IF($A352="","",IFERROR(INDEX('04_Property_Economics'!$W$5:$W$404,MATCH($A352,'04_Property_Economics'!$AY$5:$AY$404,0)),""))</f>
        <v/>
      </c>
      <c r="O352" s="24" t="str">
        <f t="shared" si="2"/>
        <v/>
      </c>
      <c r="P352" s="24" t="str">
        <f t="array" ref="P352">IF($A352="","",IFERROR(INDEX('04_Property_Economics'!$S$5:$S$404,MATCH($A352,'04_Property_Economics'!$AY$5:$AY$404,0)),""))</f>
        <v/>
      </c>
      <c r="Q352" s="24" t="str">
        <f t="array" ref="Q352">IF($A352="","",IFERROR(INDEX('04_Property_Economics'!$AQ$5:$AQ$404,MATCH($A352,'04_Property_Economics'!$AY$5:$AY$404,0)),""))</f>
        <v/>
      </c>
      <c r="R352" s="27" t="str">
        <f t="array" ref="R352">IF($A352="","",IFERROR(INDEX('04_Property_Economics'!$AR$5:$AR$404,MATCH($A352,'04_Property_Economics'!$AY$5:$AY$404,0)),""))</f>
        <v/>
      </c>
      <c r="S352" s="2" t="str">
        <f t="array" ref="S352">IF($A352="","",IFERROR(INDEX('04_Property_Economics'!$AS$5:$AS$404,MATCH($A352,'04_Property_Economics'!$AY$5:$AY$404,0)),""))</f>
        <v/>
      </c>
      <c r="T352" s="2" t="str">
        <f t="array" ref="T352">IF($A352="","",IFERROR(INDEX('04_Property_Economics'!$AZ$5:$AZ$404,MATCH($A352,'04_Property_Economics'!$AY$5:$AY$404,0)),""))</f>
        <v/>
      </c>
    </row>
    <row r="353" ht="15.75" customHeight="1">
      <c r="A353" s="2" t="str">
        <f t="shared" si="1"/>
        <v/>
      </c>
      <c r="B353" s="2" t="str">
        <f t="array" ref="B353">IF($A353="","",IFERROR(INDEX('04_Property_Economics'!$B$5:$B$404,MATCH($A353,'04_Property_Economics'!$AY$5:$AY$404,0)),""))</f>
        <v/>
      </c>
      <c r="C353" s="2" t="str">
        <f t="array" ref="C353">IF($A353="","",IFERROR(INDEX('04_Property_Economics'!$C$5:$C$404,MATCH($A353,'04_Property_Economics'!$AY$5:$AY$404,0)),""))</f>
        <v/>
      </c>
      <c r="D353" s="24" t="str">
        <f t="array" ref="D353">IF($A353="","",IFERROR(INDEX('04_Property_Economics'!$H$5:$H$404,MATCH($A353,'04_Property_Economics'!$AY$5:$AY$404,0)),""))</f>
        <v/>
      </c>
      <c r="E353" s="25" t="str">
        <f t="array" ref="E353">IF($A353="","",IFERROR(INDEX('04_Property_Economics'!$I$5:$I$404,MATCH($A353,'04_Property_Economics'!$AY$5:$AY$404,0)),""))</f>
        <v/>
      </c>
      <c r="F353" s="25" t="str">
        <f t="array" ref="F353">IF($A353="","",IFERROR(INDEX('04_Property_Economics'!$J$5:$J$404,MATCH($A353,'04_Property_Economics'!$AY$5:$AY$404,0)),""))</f>
        <v/>
      </c>
      <c r="G353" s="26" t="str">
        <f t="array" ref="G353">IF($A353="","",IFERROR(INDEX('04_Property_Economics'!$AC$5:$AC$404,MATCH($A353,'04_Property_Economics'!$AY$5:$AY$404,0)),""))</f>
        <v/>
      </c>
      <c r="H353" s="24" t="str">
        <f t="array" ref="H353">IF($A353="","",IFERROR(INDEX('04_Property_Economics'!$AD$5:$AD$404,MATCH($A353,'04_Property_Economics'!$AY$5:$AY$404,0)),""))</f>
        <v/>
      </c>
      <c r="I353" s="24" t="str">
        <f t="array" ref="I353">IF($A353="","",IFERROR(INDEX('04_Property_Economics'!$AH$5:$AH$404,MATCH($A353,'04_Property_Economics'!$AY$5:$AY$404,0)),""))</f>
        <v/>
      </c>
      <c r="J353" s="24" t="str">
        <f t="array" ref="J353">IF($A353="","",IFERROR(INDEX('04_Property_Economics'!$AI$5:$AI$404,MATCH($A353,'04_Property_Economics'!$AY$5:$AY$404,0)),""))</f>
        <v/>
      </c>
      <c r="K353" s="24" t="str">
        <f t="array" ref="K353">IF($A353="","",IFERROR(INDEX('04_Property_Economics'!$AJ$5:$AJ$404,MATCH($A353,'04_Property_Economics'!$AY$5:$AY$404,0)),""))</f>
        <v/>
      </c>
      <c r="L353" s="24" t="str">
        <f t="array" ref="L353">IF($A353="","",IFERROR(INDEX('04_Property_Economics'!$AF$5:$AF$404,MATCH($A353,'04_Property_Economics'!$AY$5:$AY$404,0)),""))</f>
        <v/>
      </c>
      <c r="M353" s="24" t="str">
        <f t="array" ref="M353">IF($A353="","",IFERROR(INDEX('04_Property_Economics'!$U$5:$U$404,MATCH($A353,'04_Property_Economics'!$AY$5:$AY$404,0)),""))</f>
        <v/>
      </c>
      <c r="N353" s="24" t="str">
        <f t="array" ref="N353">IF($A353="","",IFERROR(INDEX('04_Property_Economics'!$W$5:$W$404,MATCH($A353,'04_Property_Economics'!$AY$5:$AY$404,0)),""))</f>
        <v/>
      </c>
      <c r="O353" s="24" t="str">
        <f t="shared" si="2"/>
        <v/>
      </c>
      <c r="P353" s="24" t="str">
        <f t="array" ref="P353">IF($A353="","",IFERROR(INDEX('04_Property_Economics'!$S$5:$S$404,MATCH($A353,'04_Property_Economics'!$AY$5:$AY$404,0)),""))</f>
        <v/>
      </c>
      <c r="Q353" s="24" t="str">
        <f t="array" ref="Q353">IF($A353="","",IFERROR(INDEX('04_Property_Economics'!$AQ$5:$AQ$404,MATCH($A353,'04_Property_Economics'!$AY$5:$AY$404,0)),""))</f>
        <v/>
      </c>
      <c r="R353" s="27" t="str">
        <f t="array" ref="R353">IF($A353="","",IFERROR(INDEX('04_Property_Economics'!$AR$5:$AR$404,MATCH($A353,'04_Property_Economics'!$AY$5:$AY$404,0)),""))</f>
        <v/>
      </c>
      <c r="S353" s="2" t="str">
        <f t="array" ref="S353">IF($A353="","",IFERROR(INDEX('04_Property_Economics'!$AS$5:$AS$404,MATCH($A353,'04_Property_Economics'!$AY$5:$AY$404,0)),""))</f>
        <v/>
      </c>
      <c r="T353" s="2" t="str">
        <f t="array" ref="T353">IF($A353="","",IFERROR(INDEX('04_Property_Economics'!$AZ$5:$AZ$404,MATCH($A353,'04_Property_Economics'!$AY$5:$AY$404,0)),""))</f>
        <v/>
      </c>
    </row>
    <row r="354" ht="15.75" customHeight="1">
      <c r="A354" s="2" t="str">
        <f t="shared" si="1"/>
        <v/>
      </c>
      <c r="B354" s="2" t="str">
        <f t="array" ref="B354">IF($A354="","",IFERROR(INDEX('04_Property_Economics'!$B$5:$B$404,MATCH($A354,'04_Property_Economics'!$AY$5:$AY$404,0)),""))</f>
        <v/>
      </c>
      <c r="C354" s="2" t="str">
        <f t="array" ref="C354">IF($A354="","",IFERROR(INDEX('04_Property_Economics'!$C$5:$C$404,MATCH($A354,'04_Property_Economics'!$AY$5:$AY$404,0)),""))</f>
        <v/>
      </c>
      <c r="D354" s="24" t="str">
        <f t="array" ref="D354">IF($A354="","",IFERROR(INDEX('04_Property_Economics'!$H$5:$H$404,MATCH($A354,'04_Property_Economics'!$AY$5:$AY$404,0)),""))</f>
        <v/>
      </c>
      <c r="E354" s="25" t="str">
        <f t="array" ref="E354">IF($A354="","",IFERROR(INDEX('04_Property_Economics'!$I$5:$I$404,MATCH($A354,'04_Property_Economics'!$AY$5:$AY$404,0)),""))</f>
        <v/>
      </c>
      <c r="F354" s="25" t="str">
        <f t="array" ref="F354">IF($A354="","",IFERROR(INDEX('04_Property_Economics'!$J$5:$J$404,MATCH($A354,'04_Property_Economics'!$AY$5:$AY$404,0)),""))</f>
        <v/>
      </c>
      <c r="G354" s="26" t="str">
        <f t="array" ref="G354">IF($A354="","",IFERROR(INDEX('04_Property_Economics'!$AC$5:$AC$404,MATCH($A354,'04_Property_Economics'!$AY$5:$AY$404,0)),""))</f>
        <v/>
      </c>
      <c r="H354" s="24" t="str">
        <f t="array" ref="H354">IF($A354="","",IFERROR(INDEX('04_Property_Economics'!$AD$5:$AD$404,MATCH($A354,'04_Property_Economics'!$AY$5:$AY$404,0)),""))</f>
        <v/>
      </c>
      <c r="I354" s="24" t="str">
        <f t="array" ref="I354">IF($A354="","",IFERROR(INDEX('04_Property_Economics'!$AH$5:$AH$404,MATCH($A354,'04_Property_Economics'!$AY$5:$AY$404,0)),""))</f>
        <v/>
      </c>
      <c r="J354" s="24" t="str">
        <f t="array" ref="J354">IF($A354="","",IFERROR(INDEX('04_Property_Economics'!$AI$5:$AI$404,MATCH($A354,'04_Property_Economics'!$AY$5:$AY$404,0)),""))</f>
        <v/>
      </c>
      <c r="K354" s="24" t="str">
        <f t="array" ref="K354">IF($A354="","",IFERROR(INDEX('04_Property_Economics'!$AJ$5:$AJ$404,MATCH($A354,'04_Property_Economics'!$AY$5:$AY$404,0)),""))</f>
        <v/>
      </c>
      <c r="L354" s="24" t="str">
        <f t="array" ref="L354">IF($A354="","",IFERROR(INDEX('04_Property_Economics'!$AF$5:$AF$404,MATCH($A354,'04_Property_Economics'!$AY$5:$AY$404,0)),""))</f>
        <v/>
      </c>
      <c r="M354" s="24" t="str">
        <f t="array" ref="M354">IF($A354="","",IFERROR(INDEX('04_Property_Economics'!$U$5:$U$404,MATCH($A354,'04_Property_Economics'!$AY$5:$AY$404,0)),""))</f>
        <v/>
      </c>
      <c r="N354" s="24" t="str">
        <f t="array" ref="N354">IF($A354="","",IFERROR(INDEX('04_Property_Economics'!$W$5:$W$404,MATCH($A354,'04_Property_Economics'!$AY$5:$AY$404,0)),""))</f>
        <v/>
      </c>
      <c r="O354" s="24" t="str">
        <f t="shared" si="2"/>
        <v/>
      </c>
      <c r="P354" s="24" t="str">
        <f t="array" ref="P354">IF($A354="","",IFERROR(INDEX('04_Property_Economics'!$S$5:$S$404,MATCH($A354,'04_Property_Economics'!$AY$5:$AY$404,0)),""))</f>
        <v/>
      </c>
      <c r="Q354" s="24" t="str">
        <f t="array" ref="Q354">IF($A354="","",IFERROR(INDEX('04_Property_Economics'!$AQ$5:$AQ$404,MATCH($A354,'04_Property_Economics'!$AY$5:$AY$404,0)),""))</f>
        <v/>
      </c>
      <c r="R354" s="27" t="str">
        <f t="array" ref="R354">IF($A354="","",IFERROR(INDEX('04_Property_Economics'!$AR$5:$AR$404,MATCH($A354,'04_Property_Economics'!$AY$5:$AY$404,0)),""))</f>
        <v/>
      </c>
      <c r="S354" s="2" t="str">
        <f t="array" ref="S354">IF($A354="","",IFERROR(INDEX('04_Property_Economics'!$AS$5:$AS$404,MATCH($A354,'04_Property_Economics'!$AY$5:$AY$404,0)),""))</f>
        <v/>
      </c>
      <c r="T354" s="2" t="str">
        <f t="array" ref="T354">IF($A354="","",IFERROR(INDEX('04_Property_Economics'!$AZ$5:$AZ$404,MATCH($A354,'04_Property_Economics'!$AY$5:$AY$404,0)),""))</f>
        <v/>
      </c>
    </row>
    <row r="355" ht="15.75" customHeight="1">
      <c r="A355" s="2" t="str">
        <f t="shared" si="1"/>
        <v/>
      </c>
      <c r="B355" s="2" t="str">
        <f t="array" ref="B355">IF($A355="","",IFERROR(INDEX('04_Property_Economics'!$B$5:$B$404,MATCH($A355,'04_Property_Economics'!$AY$5:$AY$404,0)),""))</f>
        <v/>
      </c>
      <c r="C355" s="2" t="str">
        <f t="array" ref="C355">IF($A355="","",IFERROR(INDEX('04_Property_Economics'!$C$5:$C$404,MATCH($A355,'04_Property_Economics'!$AY$5:$AY$404,0)),""))</f>
        <v/>
      </c>
      <c r="D355" s="24" t="str">
        <f t="array" ref="D355">IF($A355="","",IFERROR(INDEX('04_Property_Economics'!$H$5:$H$404,MATCH($A355,'04_Property_Economics'!$AY$5:$AY$404,0)),""))</f>
        <v/>
      </c>
      <c r="E355" s="25" t="str">
        <f t="array" ref="E355">IF($A355="","",IFERROR(INDEX('04_Property_Economics'!$I$5:$I$404,MATCH($A355,'04_Property_Economics'!$AY$5:$AY$404,0)),""))</f>
        <v/>
      </c>
      <c r="F355" s="25" t="str">
        <f t="array" ref="F355">IF($A355="","",IFERROR(INDEX('04_Property_Economics'!$J$5:$J$404,MATCH($A355,'04_Property_Economics'!$AY$5:$AY$404,0)),""))</f>
        <v/>
      </c>
      <c r="G355" s="26" t="str">
        <f t="array" ref="G355">IF($A355="","",IFERROR(INDEX('04_Property_Economics'!$AC$5:$AC$404,MATCH($A355,'04_Property_Economics'!$AY$5:$AY$404,0)),""))</f>
        <v/>
      </c>
      <c r="H355" s="24" t="str">
        <f t="array" ref="H355">IF($A355="","",IFERROR(INDEX('04_Property_Economics'!$AD$5:$AD$404,MATCH($A355,'04_Property_Economics'!$AY$5:$AY$404,0)),""))</f>
        <v/>
      </c>
      <c r="I355" s="24" t="str">
        <f t="array" ref="I355">IF($A355="","",IFERROR(INDEX('04_Property_Economics'!$AH$5:$AH$404,MATCH($A355,'04_Property_Economics'!$AY$5:$AY$404,0)),""))</f>
        <v/>
      </c>
      <c r="J355" s="24" t="str">
        <f t="array" ref="J355">IF($A355="","",IFERROR(INDEX('04_Property_Economics'!$AI$5:$AI$404,MATCH($A355,'04_Property_Economics'!$AY$5:$AY$404,0)),""))</f>
        <v/>
      </c>
      <c r="K355" s="24" t="str">
        <f t="array" ref="K355">IF($A355="","",IFERROR(INDEX('04_Property_Economics'!$AJ$5:$AJ$404,MATCH($A355,'04_Property_Economics'!$AY$5:$AY$404,0)),""))</f>
        <v/>
      </c>
      <c r="L355" s="24" t="str">
        <f t="array" ref="L355">IF($A355="","",IFERROR(INDEX('04_Property_Economics'!$AF$5:$AF$404,MATCH($A355,'04_Property_Economics'!$AY$5:$AY$404,0)),""))</f>
        <v/>
      </c>
      <c r="M355" s="24" t="str">
        <f t="array" ref="M355">IF($A355="","",IFERROR(INDEX('04_Property_Economics'!$U$5:$U$404,MATCH($A355,'04_Property_Economics'!$AY$5:$AY$404,0)),""))</f>
        <v/>
      </c>
      <c r="N355" s="24" t="str">
        <f t="array" ref="N355">IF($A355="","",IFERROR(INDEX('04_Property_Economics'!$W$5:$W$404,MATCH($A355,'04_Property_Economics'!$AY$5:$AY$404,0)),""))</f>
        <v/>
      </c>
      <c r="O355" s="24" t="str">
        <f t="shared" si="2"/>
        <v/>
      </c>
      <c r="P355" s="24" t="str">
        <f t="array" ref="P355">IF($A355="","",IFERROR(INDEX('04_Property_Economics'!$S$5:$S$404,MATCH($A355,'04_Property_Economics'!$AY$5:$AY$404,0)),""))</f>
        <v/>
      </c>
      <c r="Q355" s="24" t="str">
        <f t="array" ref="Q355">IF($A355="","",IFERROR(INDEX('04_Property_Economics'!$AQ$5:$AQ$404,MATCH($A355,'04_Property_Economics'!$AY$5:$AY$404,0)),""))</f>
        <v/>
      </c>
      <c r="R355" s="27" t="str">
        <f t="array" ref="R355">IF($A355="","",IFERROR(INDEX('04_Property_Economics'!$AR$5:$AR$404,MATCH($A355,'04_Property_Economics'!$AY$5:$AY$404,0)),""))</f>
        <v/>
      </c>
      <c r="S355" s="2" t="str">
        <f t="array" ref="S355">IF($A355="","",IFERROR(INDEX('04_Property_Economics'!$AS$5:$AS$404,MATCH($A355,'04_Property_Economics'!$AY$5:$AY$404,0)),""))</f>
        <v/>
      </c>
      <c r="T355" s="2" t="str">
        <f t="array" ref="T355">IF($A355="","",IFERROR(INDEX('04_Property_Economics'!$AZ$5:$AZ$404,MATCH($A355,'04_Property_Economics'!$AY$5:$AY$404,0)),""))</f>
        <v/>
      </c>
    </row>
    <row r="356" ht="15.75" customHeight="1">
      <c r="A356" s="2" t="str">
        <f t="shared" si="1"/>
        <v/>
      </c>
      <c r="B356" s="2" t="str">
        <f t="array" ref="B356">IF($A356="","",IFERROR(INDEX('04_Property_Economics'!$B$5:$B$404,MATCH($A356,'04_Property_Economics'!$AY$5:$AY$404,0)),""))</f>
        <v/>
      </c>
      <c r="C356" s="2" t="str">
        <f t="array" ref="C356">IF($A356="","",IFERROR(INDEX('04_Property_Economics'!$C$5:$C$404,MATCH($A356,'04_Property_Economics'!$AY$5:$AY$404,0)),""))</f>
        <v/>
      </c>
      <c r="D356" s="24" t="str">
        <f t="array" ref="D356">IF($A356="","",IFERROR(INDEX('04_Property_Economics'!$H$5:$H$404,MATCH($A356,'04_Property_Economics'!$AY$5:$AY$404,0)),""))</f>
        <v/>
      </c>
      <c r="E356" s="25" t="str">
        <f t="array" ref="E356">IF($A356="","",IFERROR(INDEX('04_Property_Economics'!$I$5:$I$404,MATCH($A356,'04_Property_Economics'!$AY$5:$AY$404,0)),""))</f>
        <v/>
      </c>
      <c r="F356" s="25" t="str">
        <f t="array" ref="F356">IF($A356="","",IFERROR(INDEX('04_Property_Economics'!$J$5:$J$404,MATCH($A356,'04_Property_Economics'!$AY$5:$AY$404,0)),""))</f>
        <v/>
      </c>
      <c r="G356" s="26" t="str">
        <f t="array" ref="G356">IF($A356="","",IFERROR(INDEX('04_Property_Economics'!$AC$5:$AC$404,MATCH($A356,'04_Property_Economics'!$AY$5:$AY$404,0)),""))</f>
        <v/>
      </c>
      <c r="H356" s="24" t="str">
        <f t="array" ref="H356">IF($A356="","",IFERROR(INDEX('04_Property_Economics'!$AD$5:$AD$404,MATCH($A356,'04_Property_Economics'!$AY$5:$AY$404,0)),""))</f>
        <v/>
      </c>
      <c r="I356" s="24" t="str">
        <f t="array" ref="I356">IF($A356="","",IFERROR(INDEX('04_Property_Economics'!$AH$5:$AH$404,MATCH($A356,'04_Property_Economics'!$AY$5:$AY$404,0)),""))</f>
        <v/>
      </c>
      <c r="J356" s="24" t="str">
        <f t="array" ref="J356">IF($A356="","",IFERROR(INDEX('04_Property_Economics'!$AI$5:$AI$404,MATCH($A356,'04_Property_Economics'!$AY$5:$AY$404,0)),""))</f>
        <v/>
      </c>
      <c r="K356" s="24" t="str">
        <f t="array" ref="K356">IF($A356="","",IFERROR(INDEX('04_Property_Economics'!$AJ$5:$AJ$404,MATCH($A356,'04_Property_Economics'!$AY$5:$AY$404,0)),""))</f>
        <v/>
      </c>
      <c r="L356" s="24" t="str">
        <f t="array" ref="L356">IF($A356="","",IFERROR(INDEX('04_Property_Economics'!$AF$5:$AF$404,MATCH($A356,'04_Property_Economics'!$AY$5:$AY$404,0)),""))</f>
        <v/>
      </c>
      <c r="M356" s="24" t="str">
        <f t="array" ref="M356">IF($A356="","",IFERROR(INDEX('04_Property_Economics'!$U$5:$U$404,MATCH($A356,'04_Property_Economics'!$AY$5:$AY$404,0)),""))</f>
        <v/>
      </c>
      <c r="N356" s="24" t="str">
        <f t="array" ref="N356">IF($A356="","",IFERROR(INDEX('04_Property_Economics'!$W$5:$W$404,MATCH($A356,'04_Property_Economics'!$AY$5:$AY$404,0)),""))</f>
        <v/>
      </c>
      <c r="O356" s="24" t="str">
        <f t="shared" si="2"/>
        <v/>
      </c>
      <c r="P356" s="24" t="str">
        <f t="array" ref="P356">IF($A356="","",IFERROR(INDEX('04_Property_Economics'!$S$5:$S$404,MATCH($A356,'04_Property_Economics'!$AY$5:$AY$404,0)),""))</f>
        <v/>
      </c>
      <c r="Q356" s="24" t="str">
        <f t="array" ref="Q356">IF($A356="","",IFERROR(INDEX('04_Property_Economics'!$AQ$5:$AQ$404,MATCH($A356,'04_Property_Economics'!$AY$5:$AY$404,0)),""))</f>
        <v/>
      </c>
      <c r="R356" s="27" t="str">
        <f t="array" ref="R356">IF($A356="","",IFERROR(INDEX('04_Property_Economics'!$AR$5:$AR$404,MATCH($A356,'04_Property_Economics'!$AY$5:$AY$404,0)),""))</f>
        <v/>
      </c>
      <c r="S356" s="2" t="str">
        <f t="array" ref="S356">IF($A356="","",IFERROR(INDEX('04_Property_Economics'!$AS$5:$AS$404,MATCH($A356,'04_Property_Economics'!$AY$5:$AY$404,0)),""))</f>
        <v/>
      </c>
      <c r="T356" s="2" t="str">
        <f t="array" ref="T356">IF($A356="","",IFERROR(INDEX('04_Property_Economics'!$AZ$5:$AZ$404,MATCH($A356,'04_Property_Economics'!$AY$5:$AY$404,0)),""))</f>
        <v/>
      </c>
    </row>
    <row r="357" ht="15.75" customHeight="1">
      <c r="A357" s="2" t="str">
        <f t="shared" si="1"/>
        <v/>
      </c>
      <c r="B357" s="2" t="str">
        <f t="array" ref="B357">IF($A357="","",IFERROR(INDEX('04_Property_Economics'!$B$5:$B$404,MATCH($A357,'04_Property_Economics'!$AY$5:$AY$404,0)),""))</f>
        <v/>
      </c>
      <c r="C357" s="2" t="str">
        <f t="array" ref="C357">IF($A357="","",IFERROR(INDEX('04_Property_Economics'!$C$5:$C$404,MATCH($A357,'04_Property_Economics'!$AY$5:$AY$404,0)),""))</f>
        <v/>
      </c>
      <c r="D357" s="24" t="str">
        <f t="array" ref="D357">IF($A357="","",IFERROR(INDEX('04_Property_Economics'!$H$5:$H$404,MATCH($A357,'04_Property_Economics'!$AY$5:$AY$404,0)),""))</f>
        <v/>
      </c>
      <c r="E357" s="25" t="str">
        <f t="array" ref="E357">IF($A357="","",IFERROR(INDEX('04_Property_Economics'!$I$5:$I$404,MATCH($A357,'04_Property_Economics'!$AY$5:$AY$404,0)),""))</f>
        <v/>
      </c>
      <c r="F357" s="25" t="str">
        <f t="array" ref="F357">IF($A357="","",IFERROR(INDEX('04_Property_Economics'!$J$5:$J$404,MATCH($A357,'04_Property_Economics'!$AY$5:$AY$404,0)),""))</f>
        <v/>
      </c>
      <c r="G357" s="26" t="str">
        <f t="array" ref="G357">IF($A357="","",IFERROR(INDEX('04_Property_Economics'!$AC$5:$AC$404,MATCH($A357,'04_Property_Economics'!$AY$5:$AY$404,0)),""))</f>
        <v/>
      </c>
      <c r="H357" s="24" t="str">
        <f t="array" ref="H357">IF($A357="","",IFERROR(INDEX('04_Property_Economics'!$AD$5:$AD$404,MATCH($A357,'04_Property_Economics'!$AY$5:$AY$404,0)),""))</f>
        <v/>
      </c>
      <c r="I357" s="24" t="str">
        <f t="array" ref="I357">IF($A357="","",IFERROR(INDEX('04_Property_Economics'!$AH$5:$AH$404,MATCH($A357,'04_Property_Economics'!$AY$5:$AY$404,0)),""))</f>
        <v/>
      </c>
      <c r="J357" s="24" t="str">
        <f t="array" ref="J357">IF($A357="","",IFERROR(INDEX('04_Property_Economics'!$AI$5:$AI$404,MATCH($A357,'04_Property_Economics'!$AY$5:$AY$404,0)),""))</f>
        <v/>
      </c>
      <c r="K357" s="24" t="str">
        <f t="array" ref="K357">IF($A357="","",IFERROR(INDEX('04_Property_Economics'!$AJ$5:$AJ$404,MATCH($A357,'04_Property_Economics'!$AY$5:$AY$404,0)),""))</f>
        <v/>
      </c>
      <c r="L357" s="24" t="str">
        <f t="array" ref="L357">IF($A357="","",IFERROR(INDEX('04_Property_Economics'!$AF$5:$AF$404,MATCH($A357,'04_Property_Economics'!$AY$5:$AY$404,0)),""))</f>
        <v/>
      </c>
      <c r="M357" s="24" t="str">
        <f t="array" ref="M357">IF($A357="","",IFERROR(INDEX('04_Property_Economics'!$U$5:$U$404,MATCH($A357,'04_Property_Economics'!$AY$5:$AY$404,0)),""))</f>
        <v/>
      </c>
      <c r="N357" s="24" t="str">
        <f t="array" ref="N357">IF($A357="","",IFERROR(INDEX('04_Property_Economics'!$W$5:$W$404,MATCH($A357,'04_Property_Economics'!$AY$5:$AY$404,0)),""))</f>
        <v/>
      </c>
      <c r="O357" s="24" t="str">
        <f t="shared" si="2"/>
        <v/>
      </c>
      <c r="P357" s="24" t="str">
        <f t="array" ref="P357">IF($A357="","",IFERROR(INDEX('04_Property_Economics'!$S$5:$S$404,MATCH($A357,'04_Property_Economics'!$AY$5:$AY$404,0)),""))</f>
        <v/>
      </c>
      <c r="Q357" s="24" t="str">
        <f t="array" ref="Q357">IF($A357="","",IFERROR(INDEX('04_Property_Economics'!$AQ$5:$AQ$404,MATCH($A357,'04_Property_Economics'!$AY$5:$AY$404,0)),""))</f>
        <v/>
      </c>
      <c r="R357" s="27" t="str">
        <f t="array" ref="R357">IF($A357="","",IFERROR(INDEX('04_Property_Economics'!$AR$5:$AR$404,MATCH($A357,'04_Property_Economics'!$AY$5:$AY$404,0)),""))</f>
        <v/>
      </c>
      <c r="S357" s="2" t="str">
        <f t="array" ref="S357">IF($A357="","",IFERROR(INDEX('04_Property_Economics'!$AS$5:$AS$404,MATCH($A357,'04_Property_Economics'!$AY$5:$AY$404,0)),""))</f>
        <v/>
      </c>
      <c r="T357" s="2" t="str">
        <f t="array" ref="T357">IF($A357="","",IFERROR(INDEX('04_Property_Economics'!$AZ$5:$AZ$404,MATCH($A357,'04_Property_Economics'!$AY$5:$AY$404,0)),""))</f>
        <v/>
      </c>
    </row>
    <row r="358" ht="15.75" customHeight="1">
      <c r="A358" s="2" t="str">
        <f t="shared" si="1"/>
        <v/>
      </c>
      <c r="B358" s="2" t="str">
        <f t="array" ref="B358">IF($A358="","",IFERROR(INDEX('04_Property_Economics'!$B$5:$B$404,MATCH($A358,'04_Property_Economics'!$AY$5:$AY$404,0)),""))</f>
        <v/>
      </c>
      <c r="C358" s="2" t="str">
        <f t="array" ref="C358">IF($A358="","",IFERROR(INDEX('04_Property_Economics'!$C$5:$C$404,MATCH($A358,'04_Property_Economics'!$AY$5:$AY$404,0)),""))</f>
        <v/>
      </c>
      <c r="D358" s="24" t="str">
        <f t="array" ref="D358">IF($A358="","",IFERROR(INDEX('04_Property_Economics'!$H$5:$H$404,MATCH($A358,'04_Property_Economics'!$AY$5:$AY$404,0)),""))</f>
        <v/>
      </c>
      <c r="E358" s="25" t="str">
        <f t="array" ref="E358">IF($A358="","",IFERROR(INDEX('04_Property_Economics'!$I$5:$I$404,MATCH($A358,'04_Property_Economics'!$AY$5:$AY$404,0)),""))</f>
        <v/>
      </c>
      <c r="F358" s="25" t="str">
        <f t="array" ref="F358">IF($A358="","",IFERROR(INDEX('04_Property_Economics'!$J$5:$J$404,MATCH($A358,'04_Property_Economics'!$AY$5:$AY$404,0)),""))</f>
        <v/>
      </c>
      <c r="G358" s="26" t="str">
        <f t="array" ref="G358">IF($A358="","",IFERROR(INDEX('04_Property_Economics'!$AC$5:$AC$404,MATCH($A358,'04_Property_Economics'!$AY$5:$AY$404,0)),""))</f>
        <v/>
      </c>
      <c r="H358" s="24" t="str">
        <f t="array" ref="H358">IF($A358="","",IFERROR(INDEX('04_Property_Economics'!$AD$5:$AD$404,MATCH($A358,'04_Property_Economics'!$AY$5:$AY$404,0)),""))</f>
        <v/>
      </c>
      <c r="I358" s="24" t="str">
        <f t="array" ref="I358">IF($A358="","",IFERROR(INDEX('04_Property_Economics'!$AH$5:$AH$404,MATCH($A358,'04_Property_Economics'!$AY$5:$AY$404,0)),""))</f>
        <v/>
      </c>
      <c r="J358" s="24" t="str">
        <f t="array" ref="J358">IF($A358="","",IFERROR(INDEX('04_Property_Economics'!$AI$5:$AI$404,MATCH($A358,'04_Property_Economics'!$AY$5:$AY$404,0)),""))</f>
        <v/>
      </c>
      <c r="K358" s="24" t="str">
        <f t="array" ref="K358">IF($A358="","",IFERROR(INDEX('04_Property_Economics'!$AJ$5:$AJ$404,MATCH($A358,'04_Property_Economics'!$AY$5:$AY$404,0)),""))</f>
        <v/>
      </c>
      <c r="L358" s="24" t="str">
        <f t="array" ref="L358">IF($A358="","",IFERROR(INDEX('04_Property_Economics'!$AF$5:$AF$404,MATCH($A358,'04_Property_Economics'!$AY$5:$AY$404,0)),""))</f>
        <v/>
      </c>
      <c r="M358" s="24" t="str">
        <f t="array" ref="M358">IF($A358="","",IFERROR(INDEX('04_Property_Economics'!$U$5:$U$404,MATCH($A358,'04_Property_Economics'!$AY$5:$AY$404,0)),""))</f>
        <v/>
      </c>
      <c r="N358" s="24" t="str">
        <f t="array" ref="N358">IF($A358="","",IFERROR(INDEX('04_Property_Economics'!$W$5:$W$404,MATCH($A358,'04_Property_Economics'!$AY$5:$AY$404,0)),""))</f>
        <v/>
      </c>
      <c r="O358" s="24" t="str">
        <f t="shared" si="2"/>
        <v/>
      </c>
      <c r="P358" s="24" t="str">
        <f t="array" ref="P358">IF($A358="","",IFERROR(INDEX('04_Property_Economics'!$S$5:$S$404,MATCH($A358,'04_Property_Economics'!$AY$5:$AY$404,0)),""))</f>
        <v/>
      </c>
      <c r="Q358" s="24" t="str">
        <f t="array" ref="Q358">IF($A358="","",IFERROR(INDEX('04_Property_Economics'!$AQ$5:$AQ$404,MATCH($A358,'04_Property_Economics'!$AY$5:$AY$404,0)),""))</f>
        <v/>
      </c>
      <c r="R358" s="27" t="str">
        <f t="array" ref="R358">IF($A358="","",IFERROR(INDEX('04_Property_Economics'!$AR$5:$AR$404,MATCH($A358,'04_Property_Economics'!$AY$5:$AY$404,0)),""))</f>
        <v/>
      </c>
      <c r="S358" s="2" t="str">
        <f t="array" ref="S358">IF($A358="","",IFERROR(INDEX('04_Property_Economics'!$AS$5:$AS$404,MATCH($A358,'04_Property_Economics'!$AY$5:$AY$404,0)),""))</f>
        <v/>
      </c>
      <c r="T358" s="2" t="str">
        <f t="array" ref="T358">IF($A358="","",IFERROR(INDEX('04_Property_Economics'!$AZ$5:$AZ$404,MATCH($A358,'04_Property_Economics'!$AY$5:$AY$404,0)),""))</f>
        <v/>
      </c>
    </row>
    <row r="359" ht="15.75" customHeight="1">
      <c r="A359" s="2" t="str">
        <f t="shared" si="1"/>
        <v/>
      </c>
      <c r="B359" s="2" t="str">
        <f t="array" ref="B359">IF($A359="","",IFERROR(INDEX('04_Property_Economics'!$B$5:$B$404,MATCH($A359,'04_Property_Economics'!$AY$5:$AY$404,0)),""))</f>
        <v/>
      </c>
      <c r="C359" s="2" t="str">
        <f t="array" ref="C359">IF($A359="","",IFERROR(INDEX('04_Property_Economics'!$C$5:$C$404,MATCH($A359,'04_Property_Economics'!$AY$5:$AY$404,0)),""))</f>
        <v/>
      </c>
      <c r="D359" s="24" t="str">
        <f t="array" ref="D359">IF($A359="","",IFERROR(INDEX('04_Property_Economics'!$H$5:$H$404,MATCH($A359,'04_Property_Economics'!$AY$5:$AY$404,0)),""))</f>
        <v/>
      </c>
      <c r="E359" s="25" t="str">
        <f t="array" ref="E359">IF($A359="","",IFERROR(INDEX('04_Property_Economics'!$I$5:$I$404,MATCH($A359,'04_Property_Economics'!$AY$5:$AY$404,0)),""))</f>
        <v/>
      </c>
      <c r="F359" s="25" t="str">
        <f t="array" ref="F359">IF($A359="","",IFERROR(INDEX('04_Property_Economics'!$J$5:$J$404,MATCH($A359,'04_Property_Economics'!$AY$5:$AY$404,0)),""))</f>
        <v/>
      </c>
      <c r="G359" s="26" t="str">
        <f t="array" ref="G359">IF($A359="","",IFERROR(INDEX('04_Property_Economics'!$AC$5:$AC$404,MATCH($A359,'04_Property_Economics'!$AY$5:$AY$404,0)),""))</f>
        <v/>
      </c>
      <c r="H359" s="24" t="str">
        <f t="array" ref="H359">IF($A359="","",IFERROR(INDEX('04_Property_Economics'!$AD$5:$AD$404,MATCH($A359,'04_Property_Economics'!$AY$5:$AY$404,0)),""))</f>
        <v/>
      </c>
      <c r="I359" s="24" t="str">
        <f t="array" ref="I359">IF($A359="","",IFERROR(INDEX('04_Property_Economics'!$AH$5:$AH$404,MATCH($A359,'04_Property_Economics'!$AY$5:$AY$404,0)),""))</f>
        <v/>
      </c>
      <c r="J359" s="24" t="str">
        <f t="array" ref="J359">IF($A359="","",IFERROR(INDEX('04_Property_Economics'!$AI$5:$AI$404,MATCH($A359,'04_Property_Economics'!$AY$5:$AY$404,0)),""))</f>
        <v/>
      </c>
      <c r="K359" s="24" t="str">
        <f t="array" ref="K359">IF($A359="","",IFERROR(INDEX('04_Property_Economics'!$AJ$5:$AJ$404,MATCH($A359,'04_Property_Economics'!$AY$5:$AY$404,0)),""))</f>
        <v/>
      </c>
      <c r="L359" s="24" t="str">
        <f t="array" ref="L359">IF($A359="","",IFERROR(INDEX('04_Property_Economics'!$AF$5:$AF$404,MATCH($A359,'04_Property_Economics'!$AY$5:$AY$404,0)),""))</f>
        <v/>
      </c>
      <c r="M359" s="24" t="str">
        <f t="array" ref="M359">IF($A359="","",IFERROR(INDEX('04_Property_Economics'!$U$5:$U$404,MATCH($A359,'04_Property_Economics'!$AY$5:$AY$404,0)),""))</f>
        <v/>
      </c>
      <c r="N359" s="24" t="str">
        <f t="array" ref="N359">IF($A359="","",IFERROR(INDEX('04_Property_Economics'!$W$5:$W$404,MATCH($A359,'04_Property_Economics'!$AY$5:$AY$404,0)),""))</f>
        <v/>
      </c>
      <c r="O359" s="24" t="str">
        <f t="shared" si="2"/>
        <v/>
      </c>
      <c r="P359" s="24" t="str">
        <f t="array" ref="P359">IF($A359="","",IFERROR(INDEX('04_Property_Economics'!$S$5:$S$404,MATCH($A359,'04_Property_Economics'!$AY$5:$AY$404,0)),""))</f>
        <v/>
      </c>
      <c r="Q359" s="24" t="str">
        <f t="array" ref="Q359">IF($A359="","",IFERROR(INDEX('04_Property_Economics'!$AQ$5:$AQ$404,MATCH($A359,'04_Property_Economics'!$AY$5:$AY$404,0)),""))</f>
        <v/>
      </c>
      <c r="R359" s="27" t="str">
        <f t="array" ref="R359">IF($A359="","",IFERROR(INDEX('04_Property_Economics'!$AR$5:$AR$404,MATCH($A359,'04_Property_Economics'!$AY$5:$AY$404,0)),""))</f>
        <v/>
      </c>
      <c r="S359" s="2" t="str">
        <f t="array" ref="S359">IF($A359="","",IFERROR(INDEX('04_Property_Economics'!$AS$5:$AS$404,MATCH($A359,'04_Property_Economics'!$AY$5:$AY$404,0)),""))</f>
        <v/>
      </c>
      <c r="T359" s="2" t="str">
        <f t="array" ref="T359">IF($A359="","",IFERROR(INDEX('04_Property_Economics'!$AZ$5:$AZ$404,MATCH($A359,'04_Property_Economics'!$AY$5:$AY$404,0)),""))</f>
        <v/>
      </c>
    </row>
    <row r="360" ht="15.75" customHeight="1">
      <c r="A360" s="2" t="str">
        <f t="shared" si="1"/>
        <v/>
      </c>
      <c r="B360" s="2" t="str">
        <f t="array" ref="B360">IF($A360="","",IFERROR(INDEX('04_Property_Economics'!$B$5:$B$404,MATCH($A360,'04_Property_Economics'!$AY$5:$AY$404,0)),""))</f>
        <v/>
      </c>
      <c r="C360" s="2" t="str">
        <f t="array" ref="C360">IF($A360="","",IFERROR(INDEX('04_Property_Economics'!$C$5:$C$404,MATCH($A360,'04_Property_Economics'!$AY$5:$AY$404,0)),""))</f>
        <v/>
      </c>
      <c r="D360" s="24" t="str">
        <f t="array" ref="D360">IF($A360="","",IFERROR(INDEX('04_Property_Economics'!$H$5:$H$404,MATCH($A360,'04_Property_Economics'!$AY$5:$AY$404,0)),""))</f>
        <v/>
      </c>
      <c r="E360" s="25" t="str">
        <f t="array" ref="E360">IF($A360="","",IFERROR(INDEX('04_Property_Economics'!$I$5:$I$404,MATCH($A360,'04_Property_Economics'!$AY$5:$AY$404,0)),""))</f>
        <v/>
      </c>
      <c r="F360" s="25" t="str">
        <f t="array" ref="F360">IF($A360="","",IFERROR(INDEX('04_Property_Economics'!$J$5:$J$404,MATCH($A360,'04_Property_Economics'!$AY$5:$AY$404,0)),""))</f>
        <v/>
      </c>
      <c r="G360" s="26" t="str">
        <f t="array" ref="G360">IF($A360="","",IFERROR(INDEX('04_Property_Economics'!$AC$5:$AC$404,MATCH($A360,'04_Property_Economics'!$AY$5:$AY$404,0)),""))</f>
        <v/>
      </c>
      <c r="H360" s="24" t="str">
        <f t="array" ref="H360">IF($A360="","",IFERROR(INDEX('04_Property_Economics'!$AD$5:$AD$404,MATCH($A360,'04_Property_Economics'!$AY$5:$AY$404,0)),""))</f>
        <v/>
      </c>
      <c r="I360" s="24" t="str">
        <f t="array" ref="I360">IF($A360="","",IFERROR(INDEX('04_Property_Economics'!$AH$5:$AH$404,MATCH($A360,'04_Property_Economics'!$AY$5:$AY$404,0)),""))</f>
        <v/>
      </c>
      <c r="J360" s="24" t="str">
        <f t="array" ref="J360">IF($A360="","",IFERROR(INDEX('04_Property_Economics'!$AI$5:$AI$404,MATCH($A360,'04_Property_Economics'!$AY$5:$AY$404,0)),""))</f>
        <v/>
      </c>
      <c r="K360" s="24" t="str">
        <f t="array" ref="K360">IF($A360="","",IFERROR(INDEX('04_Property_Economics'!$AJ$5:$AJ$404,MATCH($A360,'04_Property_Economics'!$AY$5:$AY$404,0)),""))</f>
        <v/>
      </c>
      <c r="L360" s="24" t="str">
        <f t="array" ref="L360">IF($A360="","",IFERROR(INDEX('04_Property_Economics'!$AF$5:$AF$404,MATCH($A360,'04_Property_Economics'!$AY$5:$AY$404,0)),""))</f>
        <v/>
      </c>
      <c r="M360" s="24" t="str">
        <f t="array" ref="M360">IF($A360="","",IFERROR(INDEX('04_Property_Economics'!$U$5:$U$404,MATCH($A360,'04_Property_Economics'!$AY$5:$AY$404,0)),""))</f>
        <v/>
      </c>
      <c r="N360" s="24" t="str">
        <f t="array" ref="N360">IF($A360="","",IFERROR(INDEX('04_Property_Economics'!$W$5:$W$404,MATCH($A360,'04_Property_Economics'!$AY$5:$AY$404,0)),""))</f>
        <v/>
      </c>
      <c r="O360" s="24" t="str">
        <f t="shared" si="2"/>
        <v/>
      </c>
      <c r="P360" s="24" t="str">
        <f t="array" ref="P360">IF($A360="","",IFERROR(INDEX('04_Property_Economics'!$S$5:$S$404,MATCH($A360,'04_Property_Economics'!$AY$5:$AY$404,0)),""))</f>
        <v/>
      </c>
      <c r="Q360" s="24" t="str">
        <f t="array" ref="Q360">IF($A360="","",IFERROR(INDEX('04_Property_Economics'!$AQ$5:$AQ$404,MATCH($A360,'04_Property_Economics'!$AY$5:$AY$404,0)),""))</f>
        <v/>
      </c>
      <c r="R360" s="27" t="str">
        <f t="array" ref="R360">IF($A360="","",IFERROR(INDEX('04_Property_Economics'!$AR$5:$AR$404,MATCH($A360,'04_Property_Economics'!$AY$5:$AY$404,0)),""))</f>
        <v/>
      </c>
      <c r="S360" s="2" t="str">
        <f t="array" ref="S360">IF($A360="","",IFERROR(INDEX('04_Property_Economics'!$AS$5:$AS$404,MATCH($A360,'04_Property_Economics'!$AY$5:$AY$404,0)),""))</f>
        <v/>
      </c>
      <c r="T360" s="2" t="str">
        <f t="array" ref="T360">IF($A360="","",IFERROR(INDEX('04_Property_Economics'!$AZ$5:$AZ$404,MATCH($A360,'04_Property_Economics'!$AY$5:$AY$404,0)),""))</f>
        <v/>
      </c>
    </row>
    <row r="361" ht="15.75" customHeight="1">
      <c r="A361" s="2" t="str">
        <f t="shared" si="1"/>
        <v/>
      </c>
      <c r="B361" s="2" t="str">
        <f t="array" ref="B361">IF($A361="","",IFERROR(INDEX('04_Property_Economics'!$B$5:$B$404,MATCH($A361,'04_Property_Economics'!$AY$5:$AY$404,0)),""))</f>
        <v/>
      </c>
      <c r="C361" s="2" t="str">
        <f t="array" ref="C361">IF($A361="","",IFERROR(INDEX('04_Property_Economics'!$C$5:$C$404,MATCH($A361,'04_Property_Economics'!$AY$5:$AY$404,0)),""))</f>
        <v/>
      </c>
      <c r="D361" s="24" t="str">
        <f t="array" ref="D361">IF($A361="","",IFERROR(INDEX('04_Property_Economics'!$H$5:$H$404,MATCH($A361,'04_Property_Economics'!$AY$5:$AY$404,0)),""))</f>
        <v/>
      </c>
      <c r="E361" s="25" t="str">
        <f t="array" ref="E361">IF($A361="","",IFERROR(INDEX('04_Property_Economics'!$I$5:$I$404,MATCH($A361,'04_Property_Economics'!$AY$5:$AY$404,0)),""))</f>
        <v/>
      </c>
      <c r="F361" s="25" t="str">
        <f t="array" ref="F361">IF($A361="","",IFERROR(INDEX('04_Property_Economics'!$J$5:$J$404,MATCH($A361,'04_Property_Economics'!$AY$5:$AY$404,0)),""))</f>
        <v/>
      </c>
      <c r="G361" s="26" t="str">
        <f t="array" ref="G361">IF($A361="","",IFERROR(INDEX('04_Property_Economics'!$AC$5:$AC$404,MATCH($A361,'04_Property_Economics'!$AY$5:$AY$404,0)),""))</f>
        <v/>
      </c>
      <c r="H361" s="24" t="str">
        <f t="array" ref="H361">IF($A361="","",IFERROR(INDEX('04_Property_Economics'!$AD$5:$AD$404,MATCH($A361,'04_Property_Economics'!$AY$5:$AY$404,0)),""))</f>
        <v/>
      </c>
      <c r="I361" s="24" t="str">
        <f t="array" ref="I361">IF($A361="","",IFERROR(INDEX('04_Property_Economics'!$AH$5:$AH$404,MATCH($A361,'04_Property_Economics'!$AY$5:$AY$404,0)),""))</f>
        <v/>
      </c>
      <c r="J361" s="24" t="str">
        <f t="array" ref="J361">IF($A361="","",IFERROR(INDEX('04_Property_Economics'!$AI$5:$AI$404,MATCH($A361,'04_Property_Economics'!$AY$5:$AY$404,0)),""))</f>
        <v/>
      </c>
      <c r="K361" s="24" t="str">
        <f t="array" ref="K361">IF($A361="","",IFERROR(INDEX('04_Property_Economics'!$AJ$5:$AJ$404,MATCH($A361,'04_Property_Economics'!$AY$5:$AY$404,0)),""))</f>
        <v/>
      </c>
      <c r="L361" s="24" t="str">
        <f t="array" ref="L361">IF($A361="","",IFERROR(INDEX('04_Property_Economics'!$AF$5:$AF$404,MATCH($A361,'04_Property_Economics'!$AY$5:$AY$404,0)),""))</f>
        <v/>
      </c>
      <c r="M361" s="24" t="str">
        <f t="array" ref="M361">IF($A361="","",IFERROR(INDEX('04_Property_Economics'!$U$5:$U$404,MATCH($A361,'04_Property_Economics'!$AY$5:$AY$404,0)),""))</f>
        <v/>
      </c>
      <c r="N361" s="24" t="str">
        <f t="array" ref="N361">IF($A361="","",IFERROR(INDEX('04_Property_Economics'!$W$5:$W$404,MATCH($A361,'04_Property_Economics'!$AY$5:$AY$404,0)),""))</f>
        <v/>
      </c>
      <c r="O361" s="24" t="str">
        <f t="shared" si="2"/>
        <v/>
      </c>
      <c r="P361" s="24" t="str">
        <f t="array" ref="P361">IF($A361="","",IFERROR(INDEX('04_Property_Economics'!$S$5:$S$404,MATCH($A361,'04_Property_Economics'!$AY$5:$AY$404,0)),""))</f>
        <v/>
      </c>
      <c r="Q361" s="24" t="str">
        <f t="array" ref="Q361">IF($A361="","",IFERROR(INDEX('04_Property_Economics'!$AQ$5:$AQ$404,MATCH($A361,'04_Property_Economics'!$AY$5:$AY$404,0)),""))</f>
        <v/>
      </c>
      <c r="R361" s="27" t="str">
        <f t="array" ref="R361">IF($A361="","",IFERROR(INDEX('04_Property_Economics'!$AR$5:$AR$404,MATCH($A361,'04_Property_Economics'!$AY$5:$AY$404,0)),""))</f>
        <v/>
      </c>
      <c r="S361" s="2" t="str">
        <f t="array" ref="S361">IF($A361="","",IFERROR(INDEX('04_Property_Economics'!$AS$5:$AS$404,MATCH($A361,'04_Property_Economics'!$AY$5:$AY$404,0)),""))</f>
        <v/>
      </c>
      <c r="T361" s="2" t="str">
        <f t="array" ref="T361">IF($A361="","",IFERROR(INDEX('04_Property_Economics'!$AZ$5:$AZ$404,MATCH($A361,'04_Property_Economics'!$AY$5:$AY$404,0)),""))</f>
        <v/>
      </c>
    </row>
    <row r="362" ht="15.75" customHeight="1">
      <c r="A362" s="2" t="str">
        <f t="shared" si="1"/>
        <v/>
      </c>
      <c r="B362" s="2" t="str">
        <f t="array" ref="B362">IF($A362="","",IFERROR(INDEX('04_Property_Economics'!$B$5:$B$404,MATCH($A362,'04_Property_Economics'!$AY$5:$AY$404,0)),""))</f>
        <v/>
      </c>
      <c r="C362" s="2" t="str">
        <f t="array" ref="C362">IF($A362="","",IFERROR(INDEX('04_Property_Economics'!$C$5:$C$404,MATCH($A362,'04_Property_Economics'!$AY$5:$AY$404,0)),""))</f>
        <v/>
      </c>
      <c r="D362" s="24" t="str">
        <f t="array" ref="D362">IF($A362="","",IFERROR(INDEX('04_Property_Economics'!$H$5:$H$404,MATCH($A362,'04_Property_Economics'!$AY$5:$AY$404,0)),""))</f>
        <v/>
      </c>
      <c r="E362" s="25" t="str">
        <f t="array" ref="E362">IF($A362="","",IFERROR(INDEX('04_Property_Economics'!$I$5:$I$404,MATCH($A362,'04_Property_Economics'!$AY$5:$AY$404,0)),""))</f>
        <v/>
      </c>
      <c r="F362" s="25" t="str">
        <f t="array" ref="F362">IF($A362="","",IFERROR(INDEX('04_Property_Economics'!$J$5:$J$404,MATCH($A362,'04_Property_Economics'!$AY$5:$AY$404,0)),""))</f>
        <v/>
      </c>
      <c r="G362" s="26" t="str">
        <f t="array" ref="G362">IF($A362="","",IFERROR(INDEX('04_Property_Economics'!$AC$5:$AC$404,MATCH($A362,'04_Property_Economics'!$AY$5:$AY$404,0)),""))</f>
        <v/>
      </c>
      <c r="H362" s="24" t="str">
        <f t="array" ref="H362">IF($A362="","",IFERROR(INDEX('04_Property_Economics'!$AD$5:$AD$404,MATCH($A362,'04_Property_Economics'!$AY$5:$AY$404,0)),""))</f>
        <v/>
      </c>
      <c r="I362" s="24" t="str">
        <f t="array" ref="I362">IF($A362="","",IFERROR(INDEX('04_Property_Economics'!$AH$5:$AH$404,MATCH($A362,'04_Property_Economics'!$AY$5:$AY$404,0)),""))</f>
        <v/>
      </c>
      <c r="J362" s="24" t="str">
        <f t="array" ref="J362">IF($A362="","",IFERROR(INDEX('04_Property_Economics'!$AI$5:$AI$404,MATCH($A362,'04_Property_Economics'!$AY$5:$AY$404,0)),""))</f>
        <v/>
      </c>
      <c r="K362" s="24" t="str">
        <f t="array" ref="K362">IF($A362="","",IFERROR(INDEX('04_Property_Economics'!$AJ$5:$AJ$404,MATCH($A362,'04_Property_Economics'!$AY$5:$AY$404,0)),""))</f>
        <v/>
      </c>
      <c r="L362" s="24" t="str">
        <f t="array" ref="L362">IF($A362="","",IFERROR(INDEX('04_Property_Economics'!$AF$5:$AF$404,MATCH($A362,'04_Property_Economics'!$AY$5:$AY$404,0)),""))</f>
        <v/>
      </c>
      <c r="M362" s="24" t="str">
        <f t="array" ref="M362">IF($A362="","",IFERROR(INDEX('04_Property_Economics'!$U$5:$U$404,MATCH($A362,'04_Property_Economics'!$AY$5:$AY$404,0)),""))</f>
        <v/>
      </c>
      <c r="N362" s="24" t="str">
        <f t="array" ref="N362">IF($A362="","",IFERROR(INDEX('04_Property_Economics'!$W$5:$W$404,MATCH($A362,'04_Property_Economics'!$AY$5:$AY$404,0)),""))</f>
        <v/>
      </c>
      <c r="O362" s="24" t="str">
        <f t="shared" si="2"/>
        <v/>
      </c>
      <c r="P362" s="24" t="str">
        <f t="array" ref="P362">IF($A362="","",IFERROR(INDEX('04_Property_Economics'!$S$5:$S$404,MATCH($A362,'04_Property_Economics'!$AY$5:$AY$404,0)),""))</f>
        <v/>
      </c>
      <c r="Q362" s="24" t="str">
        <f t="array" ref="Q362">IF($A362="","",IFERROR(INDEX('04_Property_Economics'!$AQ$5:$AQ$404,MATCH($A362,'04_Property_Economics'!$AY$5:$AY$404,0)),""))</f>
        <v/>
      </c>
      <c r="R362" s="27" t="str">
        <f t="array" ref="R362">IF($A362="","",IFERROR(INDEX('04_Property_Economics'!$AR$5:$AR$404,MATCH($A362,'04_Property_Economics'!$AY$5:$AY$404,0)),""))</f>
        <v/>
      </c>
      <c r="S362" s="2" t="str">
        <f t="array" ref="S362">IF($A362="","",IFERROR(INDEX('04_Property_Economics'!$AS$5:$AS$404,MATCH($A362,'04_Property_Economics'!$AY$5:$AY$404,0)),""))</f>
        <v/>
      </c>
      <c r="T362" s="2" t="str">
        <f t="array" ref="T362">IF($A362="","",IFERROR(INDEX('04_Property_Economics'!$AZ$5:$AZ$404,MATCH($A362,'04_Property_Economics'!$AY$5:$AY$404,0)),""))</f>
        <v/>
      </c>
    </row>
    <row r="363" ht="15.75" customHeight="1">
      <c r="A363" s="2" t="str">
        <f t="shared" si="1"/>
        <v/>
      </c>
      <c r="B363" s="2" t="str">
        <f t="array" ref="B363">IF($A363="","",IFERROR(INDEX('04_Property_Economics'!$B$5:$B$404,MATCH($A363,'04_Property_Economics'!$AY$5:$AY$404,0)),""))</f>
        <v/>
      </c>
      <c r="C363" s="2" t="str">
        <f t="array" ref="C363">IF($A363="","",IFERROR(INDEX('04_Property_Economics'!$C$5:$C$404,MATCH($A363,'04_Property_Economics'!$AY$5:$AY$404,0)),""))</f>
        <v/>
      </c>
      <c r="D363" s="24" t="str">
        <f t="array" ref="D363">IF($A363="","",IFERROR(INDEX('04_Property_Economics'!$H$5:$H$404,MATCH($A363,'04_Property_Economics'!$AY$5:$AY$404,0)),""))</f>
        <v/>
      </c>
      <c r="E363" s="25" t="str">
        <f t="array" ref="E363">IF($A363="","",IFERROR(INDEX('04_Property_Economics'!$I$5:$I$404,MATCH($A363,'04_Property_Economics'!$AY$5:$AY$404,0)),""))</f>
        <v/>
      </c>
      <c r="F363" s="25" t="str">
        <f t="array" ref="F363">IF($A363="","",IFERROR(INDEX('04_Property_Economics'!$J$5:$J$404,MATCH($A363,'04_Property_Economics'!$AY$5:$AY$404,0)),""))</f>
        <v/>
      </c>
      <c r="G363" s="26" t="str">
        <f t="array" ref="G363">IF($A363="","",IFERROR(INDEX('04_Property_Economics'!$AC$5:$AC$404,MATCH($A363,'04_Property_Economics'!$AY$5:$AY$404,0)),""))</f>
        <v/>
      </c>
      <c r="H363" s="24" t="str">
        <f t="array" ref="H363">IF($A363="","",IFERROR(INDEX('04_Property_Economics'!$AD$5:$AD$404,MATCH($A363,'04_Property_Economics'!$AY$5:$AY$404,0)),""))</f>
        <v/>
      </c>
      <c r="I363" s="24" t="str">
        <f t="array" ref="I363">IF($A363="","",IFERROR(INDEX('04_Property_Economics'!$AH$5:$AH$404,MATCH($A363,'04_Property_Economics'!$AY$5:$AY$404,0)),""))</f>
        <v/>
      </c>
      <c r="J363" s="24" t="str">
        <f t="array" ref="J363">IF($A363="","",IFERROR(INDEX('04_Property_Economics'!$AI$5:$AI$404,MATCH($A363,'04_Property_Economics'!$AY$5:$AY$404,0)),""))</f>
        <v/>
      </c>
      <c r="K363" s="24" t="str">
        <f t="array" ref="K363">IF($A363="","",IFERROR(INDEX('04_Property_Economics'!$AJ$5:$AJ$404,MATCH($A363,'04_Property_Economics'!$AY$5:$AY$404,0)),""))</f>
        <v/>
      </c>
      <c r="L363" s="24" t="str">
        <f t="array" ref="L363">IF($A363="","",IFERROR(INDEX('04_Property_Economics'!$AF$5:$AF$404,MATCH($A363,'04_Property_Economics'!$AY$5:$AY$404,0)),""))</f>
        <v/>
      </c>
      <c r="M363" s="24" t="str">
        <f t="array" ref="M363">IF($A363="","",IFERROR(INDEX('04_Property_Economics'!$U$5:$U$404,MATCH($A363,'04_Property_Economics'!$AY$5:$AY$404,0)),""))</f>
        <v/>
      </c>
      <c r="N363" s="24" t="str">
        <f t="array" ref="N363">IF($A363="","",IFERROR(INDEX('04_Property_Economics'!$W$5:$W$404,MATCH($A363,'04_Property_Economics'!$AY$5:$AY$404,0)),""))</f>
        <v/>
      </c>
      <c r="O363" s="24" t="str">
        <f t="shared" si="2"/>
        <v/>
      </c>
      <c r="P363" s="24" t="str">
        <f t="array" ref="P363">IF($A363="","",IFERROR(INDEX('04_Property_Economics'!$S$5:$S$404,MATCH($A363,'04_Property_Economics'!$AY$5:$AY$404,0)),""))</f>
        <v/>
      </c>
      <c r="Q363" s="24" t="str">
        <f t="array" ref="Q363">IF($A363="","",IFERROR(INDEX('04_Property_Economics'!$AQ$5:$AQ$404,MATCH($A363,'04_Property_Economics'!$AY$5:$AY$404,0)),""))</f>
        <v/>
      </c>
      <c r="R363" s="27" t="str">
        <f t="array" ref="R363">IF($A363="","",IFERROR(INDEX('04_Property_Economics'!$AR$5:$AR$404,MATCH($A363,'04_Property_Economics'!$AY$5:$AY$404,0)),""))</f>
        <v/>
      </c>
      <c r="S363" s="2" t="str">
        <f t="array" ref="S363">IF($A363="","",IFERROR(INDEX('04_Property_Economics'!$AS$5:$AS$404,MATCH($A363,'04_Property_Economics'!$AY$5:$AY$404,0)),""))</f>
        <v/>
      </c>
      <c r="T363" s="2" t="str">
        <f t="array" ref="T363">IF($A363="","",IFERROR(INDEX('04_Property_Economics'!$AZ$5:$AZ$404,MATCH($A363,'04_Property_Economics'!$AY$5:$AY$404,0)),""))</f>
        <v/>
      </c>
    </row>
    <row r="364" ht="15.75" customHeight="1">
      <c r="A364" s="2" t="str">
        <f t="shared" si="1"/>
        <v/>
      </c>
      <c r="B364" s="2" t="str">
        <f t="array" ref="B364">IF($A364="","",IFERROR(INDEX('04_Property_Economics'!$B$5:$B$404,MATCH($A364,'04_Property_Economics'!$AY$5:$AY$404,0)),""))</f>
        <v/>
      </c>
      <c r="C364" s="2" t="str">
        <f t="array" ref="C364">IF($A364="","",IFERROR(INDEX('04_Property_Economics'!$C$5:$C$404,MATCH($A364,'04_Property_Economics'!$AY$5:$AY$404,0)),""))</f>
        <v/>
      </c>
      <c r="D364" s="24" t="str">
        <f t="array" ref="D364">IF($A364="","",IFERROR(INDEX('04_Property_Economics'!$H$5:$H$404,MATCH($A364,'04_Property_Economics'!$AY$5:$AY$404,0)),""))</f>
        <v/>
      </c>
      <c r="E364" s="25" t="str">
        <f t="array" ref="E364">IF($A364="","",IFERROR(INDEX('04_Property_Economics'!$I$5:$I$404,MATCH($A364,'04_Property_Economics'!$AY$5:$AY$404,0)),""))</f>
        <v/>
      </c>
      <c r="F364" s="25" t="str">
        <f t="array" ref="F364">IF($A364="","",IFERROR(INDEX('04_Property_Economics'!$J$5:$J$404,MATCH($A364,'04_Property_Economics'!$AY$5:$AY$404,0)),""))</f>
        <v/>
      </c>
      <c r="G364" s="26" t="str">
        <f t="array" ref="G364">IF($A364="","",IFERROR(INDEX('04_Property_Economics'!$AC$5:$AC$404,MATCH($A364,'04_Property_Economics'!$AY$5:$AY$404,0)),""))</f>
        <v/>
      </c>
      <c r="H364" s="24" t="str">
        <f t="array" ref="H364">IF($A364="","",IFERROR(INDEX('04_Property_Economics'!$AD$5:$AD$404,MATCH($A364,'04_Property_Economics'!$AY$5:$AY$404,0)),""))</f>
        <v/>
      </c>
      <c r="I364" s="24" t="str">
        <f t="array" ref="I364">IF($A364="","",IFERROR(INDEX('04_Property_Economics'!$AH$5:$AH$404,MATCH($A364,'04_Property_Economics'!$AY$5:$AY$404,0)),""))</f>
        <v/>
      </c>
      <c r="J364" s="24" t="str">
        <f t="array" ref="J364">IF($A364="","",IFERROR(INDEX('04_Property_Economics'!$AI$5:$AI$404,MATCH($A364,'04_Property_Economics'!$AY$5:$AY$404,0)),""))</f>
        <v/>
      </c>
      <c r="K364" s="24" t="str">
        <f t="array" ref="K364">IF($A364="","",IFERROR(INDEX('04_Property_Economics'!$AJ$5:$AJ$404,MATCH($A364,'04_Property_Economics'!$AY$5:$AY$404,0)),""))</f>
        <v/>
      </c>
      <c r="L364" s="24" t="str">
        <f t="array" ref="L364">IF($A364="","",IFERROR(INDEX('04_Property_Economics'!$AF$5:$AF$404,MATCH($A364,'04_Property_Economics'!$AY$5:$AY$404,0)),""))</f>
        <v/>
      </c>
      <c r="M364" s="24" t="str">
        <f t="array" ref="M364">IF($A364="","",IFERROR(INDEX('04_Property_Economics'!$U$5:$U$404,MATCH($A364,'04_Property_Economics'!$AY$5:$AY$404,0)),""))</f>
        <v/>
      </c>
      <c r="N364" s="24" t="str">
        <f t="array" ref="N364">IF($A364="","",IFERROR(INDEX('04_Property_Economics'!$W$5:$W$404,MATCH($A364,'04_Property_Economics'!$AY$5:$AY$404,0)),""))</f>
        <v/>
      </c>
      <c r="O364" s="24" t="str">
        <f t="shared" si="2"/>
        <v/>
      </c>
      <c r="P364" s="24" t="str">
        <f t="array" ref="P364">IF($A364="","",IFERROR(INDEX('04_Property_Economics'!$S$5:$S$404,MATCH($A364,'04_Property_Economics'!$AY$5:$AY$404,0)),""))</f>
        <v/>
      </c>
      <c r="Q364" s="24" t="str">
        <f t="array" ref="Q364">IF($A364="","",IFERROR(INDEX('04_Property_Economics'!$AQ$5:$AQ$404,MATCH($A364,'04_Property_Economics'!$AY$5:$AY$404,0)),""))</f>
        <v/>
      </c>
      <c r="R364" s="27" t="str">
        <f t="array" ref="R364">IF($A364="","",IFERROR(INDEX('04_Property_Economics'!$AR$5:$AR$404,MATCH($A364,'04_Property_Economics'!$AY$5:$AY$404,0)),""))</f>
        <v/>
      </c>
      <c r="S364" s="2" t="str">
        <f t="array" ref="S364">IF($A364="","",IFERROR(INDEX('04_Property_Economics'!$AS$5:$AS$404,MATCH($A364,'04_Property_Economics'!$AY$5:$AY$404,0)),""))</f>
        <v/>
      </c>
      <c r="T364" s="2" t="str">
        <f t="array" ref="T364">IF($A364="","",IFERROR(INDEX('04_Property_Economics'!$AZ$5:$AZ$404,MATCH($A364,'04_Property_Economics'!$AY$5:$AY$404,0)),""))</f>
        <v/>
      </c>
    </row>
    <row r="365" ht="15.75" customHeight="1">
      <c r="A365" s="2" t="str">
        <f t="shared" si="1"/>
        <v/>
      </c>
      <c r="B365" s="2" t="str">
        <f t="array" ref="B365">IF($A365="","",IFERROR(INDEX('04_Property_Economics'!$B$5:$B$404,MATCH($A365,'04_Property_Economics'!$AY$5:$AY$404,0)),""))</f>
        <v/>
      </c>
      <c r="C365" s="2" t="str">
        <f t="array" ref="C365">IF($A365="","",IFERROR(INDEX('04_Property_Economics'!$C$5:$C$404,MATCH($A365,'04_Property_Economics'!$AY$5:$AY$404,0)),""))</f>
        <v/>
      </c>
      <c r="D365" s="24" t="str">
        <f t="array" ref="D365">IF($A365="","",IFERROR(INDEX('04_Property_Economics'!$H$5:$H$404,MATCH($A365,'04_Property_Economics'!$AY$5:$AY$404,0)),""))</f>
        <v/>
      </c>
      <c r="E365" s="25" t="str">
        <f t="array" ref="E365">IF($A365="","",IFERROR(INDEX('04_Property_Economics'!$I$5:$I$404,MATCH($A365,'04_Property_Economics'!$AY$5:$AY$404,0)),""))</f>
        <v/>
      </c>
      <c r="F365" s="25" t="str">
        <f t="array" ref="F365">IF($A365="","",IFERROR(INDEX('04_Property_Economics'!$J$5:$J$404,MATCH($A365,'04_Property_Economics'!$AY$5:$AY$404,0)),""))</f>
        <v/>
      </c>
      <c r="G365" s="26" t="str">
        <f t="array" ref="G365">IF($A365="","",IFERROR(INDEX('04_Property_Economics'!$AC$5:$AC$404,MATCH($A365,'04_Property_Economics'!$AY$5:$AY$404,0)),""))</f>
        <v/>
      </c>
      <c r="H365" s="24" t="str">
        <f t="array" ref="H365">IF($A365="","",IFERROR(INDEX('04_Property_Economics'!$AD$5:$AD$404,MATCH($A365,'04_Property_Economics'!$AY$5:$AY$404,0)),""))</f>
        <v/>
      </c>
      <c r="I365" s="24" t="str">
        <f t="array" ref="I365">IF($A365="","",IFERROR(INDEX('04_Property_Economics'!$AH$5:$AH$404,MATCH($A365,'04_Property_Economics'!$AY$5:$AY$404,0)),""))</f>
        <v/>
      </c>
      <c r="J365" s="24" t="str">
        <f t="array" ref="J365">IF($A365="","",IFERROR(INDEX('04_Property_Economics'!$AI$5:$AI$404,MATCH($A365,'04_Property_Economics'!$AY$5:$AY$404,0)),""))</f>
        <v/>
      </c>
      <c r="K365" s="24" t="str">
        <f t="array" ref="K365">IF($A365="","",IFERROR(INDEX('04_Property_Economics'!$AJ$5:$AJ$404,MATCH($A365,'04_Property_Economics'!$AY$5:$AY$404,0)),""))</f>
        <v/>
      </c>
      <c r="L365" s="24" t="str">
        <f t="array" ref="L365">IF($A365="","",IFERROR(INDEX('04_Property_Economics'!$AF$5:$AF$404,MATCH($A365,'04_Property_Economics'!$AY$5:$AY$404,0)),""))</f>
        <v/>
      </c>
      <c r="M365" s="24" t="str">
        <f t="array" ref="M365">IF($A365="","",IFERROR(INDEX('04_Property_Economics'!$U$5:$U$404,MATCH($A365,'04_Property_Economics'!$AY$5:$AY$404,0)),""))</f>
        <v/>
      </c>
      <c r="N365" s="24" t="str">
        <f t="array" ref="N365">IF($A365="","",IFERROR(INDEX('04_Property_Economics'!$W$5:$W$404,MATCH($A365,'04_Property_Economics'!$AY$5:$AY$404,0)),""))</f>
        <v/>
      </c>
      <c r="O365" s="24" t="str">
        <f t="shared" si="2"/>
        <v/>
      </c>
      <c r="P365" s="24" t="str">
        <f t="array" ref="P365">IF($A365="","",IFERROR(INDEX('04_Property_Economics'!$S$5:$S$404,MATCH($A365,'04_Property_Economics'!$AY$5:$AY$404,0)),""))</f>
        <v/>
      </c>
      <c r="Q365" s="24" t="str">
        <f t="array" ref="Q365">IF($A365="","",IFERROR(INDEX('04_Property_Economics'!$AQ$5:$AQ$404,MATCH($A365,'04_Property_Economics'!$AY$5:$AY$404,0)),""))</f>
        <v/>
      </c>
      <c r="R365" s="27" t="str">
        <f t="array" ref="R365">IF($A365="","",IFERROR(INDEX('04_Property_Economics'!$AR$5:$AR$404,MATCH($A365,'04_Property_Economics'!$AY$5:$AY$404,0)),""))</f>
        <v/>
      </c>
      <c r="S365" s="2" t="str">
        <f t="array" ref="S365">IF($A365="","",IFERROR(INDEX('04_Property_Economics'!$AS$5:$AS$404,MATCH($A365,'04_Property_Economics'!$AY$5:$AY$404,0)),""))</f>
        <v/>
      </c>
      <c r="T365" s="2" t="str">
        <f t="array" ref="T365">IF($A365="","",IFERROR(INDEX('04_Property_Economics'!$AZ$5:$AZ$404,MATCH($A365,'04_Property_Economics'!$AY$5:$AY$404,0)),""))</f>
        <v/>
      </c>
    </row>
    <row r="366" ht="15.75" customHeight="1">
      <c r="A366" s="2" t="str">
        <f t="shared" si="1"/>
        <v/>
      </c>
      <c r="B366" s="2" t="str">
        <f t="array" ref="B366">IF($A366="","",IFERROR(INDEX('04_Property_Economics'!$B$5:$B$404,MATCH($A366,'04_Property_Economics'!$AY$5:$AY$404,0)),""))</f>
        <v/>
      </c>
      <c r="C366" s="2" t="str">
        <f t="array" ref="C366">IF($A366="","",IFERROR(INDEX('04_Property_Economics'!$C$5:$C$404,MATCH($A366,'04_Property_Economics'!$AY$5:$AY$404,0)),""))</f>
        <v/>
      </c>
      <c r="D366" s="24" t="str">
        <f t="array" ref="D366">IF($A366="","",IFERROR(INDEX('04_Property_Economics'!$H$5:$H$404,MATCH($A366,'04_Property_Economics'!$AY$5:$AY$404,0)),""))</f>
        <v/>
      </c>
      <c r="E366" s="25" t="str">
        <f t="array" ref="E366">IF($A366="","",IFERROR(INDEX('04_Property_Economics'!$I$5:$I$404,MATCH($A366,'04_Property_Economics'!$AY$5:$AY$404,0)),""))</f>
        <v/>
      </c>
      <c r="F366" s="25" t="str">
        <f t="array" ref="F366">IF($A366="","",IFERROR(INDEX('04_Property_Economics'!$J$5:$J$404,MATCH($A366,'04_Property_Economics'!$AY$5:$AY$404,0)),""))</f>
        <v/>
      </c>
      <c r="G366" s="26" t="str">
        <f t="array" ref="G366">IF($A366="","",IFERROR(INDEX('04_Property_Economics'!$AC$5:$AC$404,MATCH($A366,'04_Property_Economics'!$AY$5:$AY$404,0)),""))</f>
        <v/>
      </c>
      <c r="H366" s="24" t="str">
        <f t="array" ref="H366">IF($A366="","",IFERROR(INDEX('04_Property_Economics'!$AD$5:$AD$404,MATCH($A366,'04_Property_Economics'!$AY$5:$AY$404,0)),""))</f>
        <v/>
      </c>
      <c r="I366" s="24" t="str">
        <f t="array" ref="I366">IF($A366="","",IFERROR(INDEX('04_Property_Economics'!$AH$5:$AH$404,MATCH($A366,'04_Property_Economics'!$AY$5:$AY$404,0)),""))</f>
        <v/>
      </c>
      <c r="J366" s="24" t="str">
        <f t="array" ref="J366">IF($A366="","",IFERROR(INDEX('04_Property_Economics'!$AI$5:$AI$404,MATCH($A366,'04_Property_Economics'!$AY$5:$AY$404,0)),""))</f>
        <v/>
      </c>
      <c r="K366" s="24" t="str">
        <f t="array" ref="K366">IF($A366="","",IFERROR(INDEX('04_Property_Economics'!$AJ$5:$AJ$404,MATCH($A366,'04_Property_Economics'!$AY$5:$AY$404,0)),""))</f>
        <v/>
      </c>
      <c r="L366" s="24" t="str">
        <f t="array" ref="L366">IF($A366="","",IFERROR(INDEX('04_Property_Economics'!$AF$5:$AF$404,MATCH($A366,'04_Property_Economics'!$AY$5:$AY$404,0)),""))</f>
        <v/>
      </c>
      <c r="M366" s="24" t="str">
        <f t="array" ref="M366">IF($A366="","",IFERROR(INDEX('04_Property_Economics'!$U$5:$U$404,MATCH($A366,'04_Property_Economics'!$AY$5:$AY$404,0)),""))</f>
        <v/>
      </c>
      <c r="N366" s="24" t="str">
        <f t="array" ref="N366">IF($A366="","",IFERROR(INDEX('04_Property_Economics'!$W$5:$W$404,MATCH($A366,'04_Property_Economics'!$AY$5:$AY$404,0)),""))</f>
        <v/>
      </c>
      <c r="O366" s="24" t="str">
        <f t="shared" si="2"/>
        <v/>
      </c>
      <c r="P366" s="24" t="str">
        <f t="array" ref="P366">IF($A366="","",IFERROR(INDEX('04_Property_Economics'!$S$5:$S$404,MATCH($A366,'04_Property_Economics'!$AY$5:$AY$404,0)),""))</f>
        <v/>
      </c>
      <c r="Q366" s="24" t="str">
        <f t="array" ref="Q366">IF($A366="","",IFERROR(INDEX('04_Property_Economics'!$AQ$5:$AQ$404,MATCH($A366,'04_Property_Economics'!$AY$5:$AY$404,0)),""))</f>
        <v/>
      </c>
      <c r="R366" s="27" t="str">
        <f t="array" ref="R366">IF($A366="","",IFERROR(INDEX('04_Property_Economics'!$AR$5:$AR$404,MATCH($A366,'04_Property_Economics'!$AY$5:$AY$404,0)),""))</f>
        <v/>
      </c>
      <c r="S366" s="2" t="str">
        <f t="array" ref="S366">IF($A366="","",IFERROR(INDEX('04_Property_Economics'!$AS$5:$AS$404,MATCH($A366,'04_Property_Economics'!$AY$5:$AY$404,0)),""))</f>
        <v/>
      </c>
      <c r="T366" s="2" t="str">
        <f t="array" ref="T366">IF($A366="","",IFERROR(INDEX('04_Property_Economics'!$AZ$5:$AZ$404,MATCH($A366,'04_Property_Economics'!$AY$5:$AY$404,0)),""))</f>
        <v/>
      </c>
    </row>
    <row r="367" ht="15.75" customHeight="1">
      <c r="A367" s="2" t="str">
        <f t="shared" si="1"/>
        <v/>
      </c>
      <c r="B367" s="2" t="str">
        <f t="array" ref="B367">IF($A367="","",IFERROR(INDEX('04_Property_Economics'!$B$5:$B$404,MATCH($A367,'04_Property_Economics'!$AY$5:$AY$404,0)),""))</f>
        <v/>
      </c>
      <c r="C367" s="2" t="str">
        <f t="array" ref="C367">IF($A367="","",IFERROR(INDEX('04_Property_Economics'!$C$5:$C$404,MATCH($A367,'04_Property_Economics'!$AY$5:$AY$404,0)),""))</f>
        <v/>
      </c>
      <c r="D367" s="24" t="str">
        <f t="array" ref="D367">IF($A367="","",IFERROR(INDEX('04_Property_Economics'!$H$5:$H$404,MATCH($A367,'04_Property_Economics'!$AY$5:$AY$404,0)),""))</f>
        <v/>
      </c>
      <c r="E367" s="25" t="str">
        <f t="array" ref="E367">IF($A367="","",IFERROR(INDEX('04_Property_Economics'!$I$5:$I$404,MATCH($A367,'04_Property_Economics'!$AY$5:$AY$404,0)),""))</f>
        <v/>
      </c>
      <c r="F367" s="25" t="str">
        <f t="array" ref="F367">IF($A367="","",IFERROR(INDEX('04_Property_Economics'!$J$5:$J$404,MATCH($A367,'04_Property_Economics'!$AY$5:$AY$404,0)),""))</f>
        <v/>
      </c>
      <c r="G367" s="26" t="str">
        <f t="array" ref="G367">IF($A367="","",IFERROR(INDEX('04_Property_Economics'!$AC$5:$AC$404,MATCH($A367,'04_Property_Economics'!$AY$5:$AY$404,0)),""))</f>
        <v/>
      </c>
      <c r="H367" s="24" t="str">
        <f t="array" ref="H367">IF($A367="","",IFERROR(INDEX('04_Property_Economics'!$AD$5:$AD$404,MATCH($A367,'04_Property_Economics'!$AY$5:$AY$404,0)),""))</f>
        <v/>
      </c>
      <c r="I367" s="24" t="str">
        <f t="array" ref="I367">IF($A367="","",IFERROR(INDEX('04_Property_Economics'!$AH$5:$AH$404,MATCH($A367,'04_Property_Economics'!$AY$5:$AY$404,0)),""))</f>
        <v/>
      </c>
      <c r="J367" s="24" t="str">
        <f t="array" ref="J367">IF($A367="","",IFERROR(INDEX('04_Property_Economics'!$AI$5:$AI$404,MATCH($A367,'04_Property_Economics'!$AY$5:$AY$404,0)),""))</f>
        <v/>
      </c>
      <c r="K367" s="24" t="str">
        <f t="array" ref="K367">IF($A367="","",IFERROR(INDEX('04_Property_Economics'!$AJ$5:$AJ$404,MATCH($A367,'04_Property_Economics'!$AY$5:$AY$404,0)),""))</f>
        <v/>
      </c>
      <c r="L367" s="24" t="str">
        <f t="array" ref="L367">IF($A367="","",IFERROR(INDEX('04_Property_Economics'!$AF$5:$AF$404,MATCH($A367,'04_Property_Economics'!$AY$5:$AY$404,0)),""))</f>
        <v/>
      </c>
      <c r="M367" s="24" t="str">
        <f t="array" ref="M367">IF($A367="","",IFERROR(INDEX('04_Property_Economics'!$U$5:$U$404,MATCH($A367,'04_Property_Economics'!$AY$5:$AY$404,0)),""))</f>
        <v/>
      </c>
      <c r="N367" s="24" t="str">
        <f t="array" ref="N367">IF($A367="","",IFERROR(INDEX('04_Property_Economics'!$W$5:$W$404,MATCH($A367,'04_Property_Economics'!$AY$5:$AY$404,0)),""))</f>
        <v/>
      </c>
      <c r="O367" s="24" t="str">
        <f t="shared" si="2"/>
        <v/>
      </c>
      <c r="P367" s="24" t="str">
        <f t="array" ref="P367">IF($A367="","",IFERROR(INDEX('04_Property_Economics'!$S$5:$S$404,MATCH($A367,'04_Property_Economics'!$AY$5:$AY$404,0)),""))</f>
        <v/>
      </c>
      <c r="Q367" s="24" t="str">
        <f t="array" ref="Q367">IF($A367="","",IFERROR(INDEX('04_Property_Economics'!$AQ$5:$AQ$404,MATCH($A367,'04_Property_Economics'!$AY$5:$AY$404,0)),""))</f>
        <v/>
      </c>
      <c r="R367" s="27" t="str">
        <f t="array" ref="R367">IF($A367="","",IFERROR(INDEX('04_Property_Economics'!$AR$5:$AR$404,MATCH($A367,'04_Property_Economics'!$AY$5:$AY$404,0)),""))</f>
        <v/>
      </c>
      <c r="S367" s="2" t="str">
        <f t="array" ref="S367">IF($A367="","",IFERROR(INDEX('04_Property_Economics'!$AS$5:$AS$404,MATCH($A367,'04_Property_Economics'!$AY$5:$AY$404,0)),""))</f>
        <v/>
      </c>
      <c r="T367" s="2" t="str">
        <f t="array" ref="T367">IF($A367="","",IFERROR(INDEX('04_Property_Economics'!$AZ$5:$AZ$404,MATCH($A367,'04_Property_Economics'!$AY$5:$AY$404,0)),""))</f>
        <v/>
      </c>
    </row>
    <row r="368" ht="15.75" customHeight="1">
      <c r="A368" s="2" t="str">
        <f t="shared" si="1"/>
        <v/>
      </c>
      <c r="B368" s="2" t="str">
        <f t="array" ref="B368">IF($A368="","",IFERROR(INDEX('04_Property_Economics'!$B$5:$B$404,MATCH($A368,'04_Property_Economics'!$AY$5:$AY$404,0)),""))</f>
        <v/>
      </c>
      <c r="C368" s="2" t="str">
        <f t="array" ref="C368">IF($A368="","",IFERROR(INDEX('04_Property_Economics'!$C$5:$C$404,MATCH($A368,'04_Property_Economics'!$AY$5:$AY$404,0)),""))</f>
        <v/>
      </c>
      <c r="D368" s="24" t="str">
        <f t="array" ref="D368">IF($A368="","",IFERROR(INDEX('04_Property_Economics'!$H$5:$H$404,MATCH($A368,'04_Property_Economics'!$AY$5:$AY$404,0)),""))</f>
        <v/>
      </c>
      <c r="E368" s="25" t="str">
        <f t="array" ref="E368">IF($A368="","",IFERROR(INDEX('04_Property_Economics'!$I$5:$I$404,MATCH($A368,'04_Property_Economics'!$AY$5:$AY$404,0)),""))</f>
        <v/>
      </c>
      <c r="F368" s="25" t="str">
        <f t="array" ref="F368">IF($A368="","",IFERROR(INDEX('04_Property_Economics'!$J$5:$J$404,MATCH($A368,'04_Property_Economics'!$AY$5:$AY$404,0)),""))</f>
        <v/>
      </c>
      <c r="G368" s="26" t="str">
        <f t="array" ref="G368">IF($A368="","",IFERROR(INDEX('04_Property_Economics'!$AC$5:$AC$404,MATCH($A368,'04_Property_Economics'!$AY$5:$AY$404,0)),""))</f>
        <v/>
      </c>
      <c r="H368" s="24" t="str">
        <f t="array" ref="H368">IF($A368="","",IFERROR(INDEX('04_Property_Economics'!$AD$5:$AD$404,MATCH($A368,'04_Property_Economics'!$AY$5:$AY$404,0)),""))</f>
        <v/>
      </c>
      <c r="I368" s="24" t="str">
        <f t="array" ref="I368">IF($A368="","",IFERROR(INDEX('04_Property_Economics'!$AH$5:$AH$404,MATCH($A368,'04_Property_Economics'!$AY$5:$AY$404,0)),""))</f>
        <v/>
      </c>
      <c r="J368" s="24" t="str">
        <f t="array" ref="J368">IF($A368="","",IFERROR(INDEX('04_Property_Economics'!$AI$5:$AI$404,MATCH($A368,'04_Property_Economics'!$AY$5:$AY$404,0)),""))</f>
        <v/>
      </c>
      <c r="K368" s="24" t="str">
        <f t="array" ref="K368">IF($A368="","",IFERROR(INDEX('04_Property_Economics'!$AJ$5:$AJ$404,MATCH($A368,'04_Property_Economics'!$AY$5:$AY$404,0)),""))</f>
        <v/>
      </c>
      <c r="L368" s="24" t="str">
        <f t="array" ref="L368">IF($A368="","",IFERROR(INDEX('04_Property_Economics'!$AF$5:$AF$404,MATCH($A368,'04_Property_Economics'!$AY$5:$AY$404,0)),""))</f>
        <v/>
      </c>
      <c r="M368" s="24" t="str">
        <f t="array" ref="M368">IF($A368="","",IFERROR(INDEX('04_Property_Economics'!$U$5:$U$404,MATCH($A368,'04_Property_Economics'!$AY$5:$AY$404,0)),""))</f>
        <v/>
      </c>
      <c r="N368" s="24" t="str">
        <f t="array" ref="N368">IF($A368="","",IFERROR(INDEX('04_Property_Economics'!$W$5:$W$404,MATCH($A368,'04_Property_Economics'!$AY$5:$AY$404,0)),""))</f>
        <v/>
      </c>
      <c r="O368" s="24" t="str">
        <f t="shared" si="2"/>
        <v/>
      </c>
      <c r="P368" s="24" t="str">
        <f t="array" ref="P368">IF($A368="","",IFERROR(INDEX('04_Property_Economics'!$S$5:$S$404,MATCH($A368,'04_Property_Economics'!$AY$5:$AY$404,0)),""))</f>
        <v/>
      </c>
      <c r="Q368" s="24" t="str">
        <f t="array" ref="Q368">IF($A368="","",IFERROR(INDEX('04_Property_Economics'!$AQ$5:$AQ$404,MATCH($A368,'04_Property_Economics'!$AY$5:$AY$404,0)),""))</f>
        <v/>
      </c>
      <c r="R368" s="27" t="str">
        <f t="array" ref="R368">IF($A368="","",IFERROR(INDEX('04_Property_Economics'!$AR$5:$AR$404,MATCH($A368,'04_Property_Economics'!$AY$5:$AY$404,0)),""))</f>
        <v/>
      </c>
      <c r="S368" s="2" t="str">
        <f t="array" ref="S368">IF($A368="","",IFERROR(INDEX('04_Property_Economics'!$AS$5:$AS$404,MATCH($A368,'04_Property_Economics'!$AY$5:$AY$404,0)),""))</f>
        <v/>
      </c>
      <c r="T368" s="2" t="str">
        <f t="array" ref="T368">IF($A368="","",IFERROR(INDEX('04_Property_Economics'!$AZ$5:$AZ$404,MATCH($A368,'04_Property_Economics'!$AY$5:$AY$404,0)),""))</f>
        <v/>
      </c>
    </row>
    <row r="369" ht="15.75" customHeight="1">
      <c r="A369" s="2" t="str">
        <f t="shared" si="1"/>
        <v/>
      </c>
      <c r="B369" s="2" t="str">
        <f t="array" ref="B369">IF($A369="","",IFERROR(INDEX('04_Property_Economics'!$B$5:$B$404,MATCH($A369,'04_Property_Economics'!$AY$5:$AY$404,0)),""))</f>
        <v/>
      </c>
      <c r="C369" s="2" t="str">
        <f t="array" ref="C369">IF($A369="","",IFERROR(INDEX('04_Property_Economics'!$C$5:$C$404,MATCH($A369,'04_Property_Economics'!$AY$5:$AY$404,0)),""))</f>
        <v/>
      </c>
      <c r="D369" s="24" t="str">
        <f t="array" ref="D369">IF($A369="","",IFERROR(INDEX('04_Property_Economics'!$H$5:$H$404,MATCH($A369,'04_Property_Economics'!$AY$5:$AY$404,0)),""))</f>
        <v/>
      </c>
      <c r="E369" s="25" t="str">
        <f t="array" ref="E369">IF($A369="","",IFERROR(INDEX('04_Property_Economics'!$I$5:$I$404,MATCH($A369,'04_Property_Economics'!$AY$5:$AY$404,0)),""))</f>
        <v/>
      </c>
      <c r="F369" s="25" t="str">
        <f t="array" ref="F369">IF($A369="","",IFERROR(INDEX('04_Property_Economics'!$J$5:$J$404,MATCH($A369,'04_Property_Economics'!$AY$5:$AY$404,0)),""))</f>
        <v/>
      </c>
      <c r="G369" s="26" t="str">
        <f t="array" ref="G369">IF($A369="","",IFERROR(INDEX('04_Property_Economics'!$AC$5:$AC$404,MATCH($A369,'04_Property_Economics'!$AY$5:$AY$404,0)),""))</f>
        <v/>
      </c>
      <c r="H369" s="24" t="str">
        <f t="array" ref="H369">IF($A369="","",IFERROR(INDEX('04_Property_Economics'!$AD$5:$AD$404,MATCH($A369,'04_Property_Economics'!$AY$5:$AY$404,0)),""))</f>
        <v/>
      </c>
      <c r="I369" s="24" t="str">
        <f t="array" ref="I369">IF($A369="","",IFERROR(INDEX('04_Property_Economics'!$AH$5:$AH$404,MATCH($A369,'04_Property_Economics'!$AY$5:$AY$404,0)),""))</f>
        <v/>
      </c>
      <c r="J369" s="24" t="str">
        <f t="array" ref="J369">IF($A369="","",IFERROR(INDEX('04_Property_Economics'!$AI$5:$AI$404,MATCH($A369,'04_Property_Economics'!$AY$5:$AY$404,0)),""))</f>
        <v/>
      </c>
      <c r="K369" s="24" t="str">
        <f t="array" ref="K369">IF($A369="","",IFERROR(INDEX('04_Property_Economics'!$AJ$5:$AJ$404,MATCH($A369,'04_Property_Economics'!$AY$5:$AY$404,0)),""))</f>
        <v/>
      </c>
      <c r="L369" s="24" t="str">
        <f t="array" ref="L369">IF($A369="","",IFERROR(INDEX('04_Property_Economics'!$AF$5:$AF$404,MATCH($A369,'04_Property_Economics'!$AY$5:$AY$404,0)),""))</f>
        <v/>
      </c>
      <c r="M369" s="24" t="str">
        <f t="array" ref="M369">IF($A369="","",IFERROR(INDEX('04_Property_Economics'!$U$5:$U$404,MATCH($A369,'04_Property_Economics'!$AY$5:$AY$404,0)),""))</f>
        <v/>
      </c>
      <c r="N369" s="24" t="str">
        <f t="array" ref="N369">IF($A369="","",IFERROR(INDEX('04_Property_Economics'!$W$5:$W$404,MATCH($A369,'04_Property_Economics'!$AY$5:$AY$404,0)),""))</f>
        <v/>
      </c>
      <c r="O369" s="24" t="str">
        <f t="shared" si="2"/>
        <v/>
      </c>
      <c r="P369" s="24" t="str">
        <f t="array" ref="P369">IF($A369="","",IFERROR(INDEX('04_Property_Economics'!$S$5:$S$404,MATCH($A369,'04_Property_Economics'!$AY$5:$AY$404,0)),""))</f>
        <v/>
      </c>
      <c r="Q369" s="24" t="str">
        <f t="array" ref="Q369">IF($A369="","",IFERROR(INDEX('04_Property_Economics'!$AQ$5:$AQ$404,MATCH($A369,'04_Property_Economics'!$AY$5:$AY$404,0)),""))</f>
        <v/>
      </c>
      <c r="R369" s="27" t="str">
        <f t="array" ref="R369">IF($A369="","",IFERROR(INDEX('04_Property_Economics'!$AR$5:$AR$404,MATCH($A369,'04_Property_Economics'!$AY$5:$AY$404,0)),""))</f>
        <v/>
      </c>
      <c r="S369" s="2" t="str">
        <f t="array" ref="S369">IF($A369="","",IFERROR(INDEX('04_Property_Economics'!$AS$5:$AS$404,MATCH($A369,'04_Property_Economics'!$AY$5:$AY$404,0)),""))</f>
        <v/>
      </c>
      <c r="T369" s="2" t="str">
        <f t="array" ref="T369">IF($A369="","",IFERROR(INDEX('04_Property_Economics'!$AZ$5:$AZ$404,MATCH($A369,'04_Property_Economics'!$AY$5:$AY$404,0)),""))</f>
        <v/>
      </c>
    </row>
    <row r="370" ht="15.75" customHeight="1">
      <c r="A370" s="2" t="str">
        <f t="shared" si="1"/>
        <v/>
      </c>
      <c r="B370" s="2" t="str">
        <f t="array" ref="B370">IF($A370="","",IFERROR(INDEX('04_Property_Economics'!$B$5:$B$404,MATCH($A370,'04_Property_Economics'!$AY$5:$AY$404,0)),""))</f>
        <v/>
      </c>
      <c r="C370" s="2" t="str">
        <f t="array" ref="C370">IF($A370="","",IFERROR(INDEX('04_Property_Economics'!$C$5:$C$404,MATCH($A370,'04_Property_Economics'!$AY$5:$AY$404,0)),""))</f>
        <v/>
      </c>
      <c r="D370" s="24" t="str">
        <f t="array" ref="D370">IF($A370="","",IFERROR(INDEX('04_Property_Economics'!$H$5:$H$404,MATCH($A370,'04_Property_Economics'!$AY$5:$AY$404,0)),""))</f>
        <v/>
      </c>
      <c r="E370" s="25" t="str">
        <f t="array" ref="E370">IF($A370="","",IFERROR(INDEX('04_Property_Economics'!$I$5:$I$404,MATCH($A370,'04_Property_Economics'!$AY$5:$AY$404,0)),""))</f>
        <v/>
      </c>
      <c r="F370" s="25" t="str">
        <f t="array" ref="F370">IF($A370="","",IFERROR(INDEX('04_Property_Economics'!$J$5:$J$404,MATCH($A370,'04_Property_Economics'!$AY$5:$AY$404,0)),""))</f>
        <v/>
      </c>
      <c r="G370" s="26" t="str">
        <f t="array" ref="G370">IF($A370="","",IFERROR(INDEX('04_Property_Economics'!$AC$5:$AC$404,MATCH($A370,'04_Property_Economics'!$AY$5:$AY$404,0)),""))</f>
        <v/>
      </c>
      <c r="H370" s="24" t="str">
        <f t="array" ref="H370">IF($A370="","",IFERROR(INDEX('04_Property_Economics'!$AD$5:$AD$404,MATCH($A370,'04_Property_Economics'!$AY$5:$AY$404,0)),""))</f>
        <v/>
      </c>
      <c r="I370" s="24" t="str">
        <f t="array" ref="I370">IF($A370="","",IFERROR(INDEX('04_Property_Economics'!$AH$5:$AH$404,MATCH($A370,'04_Property_Economics'!$AY$5:$AY$404,0)),""))</f>
        <v/>
      </c>
      <c r="J370" s="24" t="str">
        <f t="array" ref="J370">IF($A370="","",IFERROR(INDEX('04_Property_Economics'!$AI$5:$AI$404,MATCH($A370,'04_Property_Economics'!$AY$5:$AY$404,0)),""))</f>
        <v/>
      </c>
      <c r="K370" s="24" t="str">
        <f t="array" ref="K370">IF($A370="","",IFERROR(INDEX('04_Property_Economics'!$AJ$5:$AJ$404,MATCH($A370,'04_Property_Economics'!$AY$5:$AY$404,0)),""))</f>
        <v/>
      </c>
      <c r="L370" s="24" t="str">
        <f t="array" ref="L370">IF($A370="","",IFERROR(INDEX('04_Property_Economics'!$AF$5:$AF$404,MATCH($A370,'04_Property_Economics'!$AY$5:$AY$404,0)),""))</f>
        <v/>
      </c>
      <c r="M370" s="24" t="str">
        <f t="array" ref="M370">IF($A370="","",IFERROR(INDEX('04_Property_Economics'!$U$5:$U$404,MATCH($A370,'04_Property_Economics'!$AY$5:$AY$404,0)),""))</f>
        <v/>
      </c>
      <c r="N370" s="24" t="str">
        <f t="array" ref="N370">IF($A370="","",IFERROR(INDEX('04_Property_Economics'!$W$5:$W$404,MATCH($A370,'04_Property_Economics'!$AY$5:$AY$404,0)),""))</f>
        <v/>
      </c>
      <c r="O370" s="24" t="str">
        <f t="shared" si="2"/>
        <v/>
      </c>
      <c r="P370" s="24" t="str">
        <f t="array" ref="P370">IF($A370="","",IFERROR(INDEX('04_Property_Economics'!$S$5:$S$404,MATCH($A370,'04_Property_Economics'!$AY$5:$AY$404,0)),""))</f>
        <v/>
      </c>
      <c r="Q370" s="24" t="str">
        <f t="array" ref="Q370">IF($A370="","",IFERROR(INDEX('04_Property_Economics'!$AQ$5:$AQ$404,MATCH($A370,'04_Property_Economics'!$AY$5:$AY$404,0)),""))</f>
        <v/>
      </c>
      <c r="R370" s="27" t="str">
        <f t="array" ref="R370">IF($A370="","",IFERROR(INDEX('04_Property_Economics'!$AR$5:$AR$404,MATCH($A370,'04_Property_Economics'!$AY$5:$AY$404,0)),""))</f>
        <v/>
      </c>
      <c r="S370" s="2" t="str">
        <f t="array" ref="S370">IF($A370="","",IFERROR(INDEX('04_Property_Economics'!$AS$5:$AS$404,MATCH($A370,'04_Property_Economics'!$AY$5:$AY$404,0)),""))</f>
        <v/>
      </c>
      <c r="T370" s="2" t="str">
        <f t="array" ref="T370">IF($A370="","",IFERROR(INDEX('04_Property_Economics'!$AZ$5:$AZ$404,MATCH($A370,'04_Property_Economics'!$AY$5:$AY$404,0)),""))</f>
        <v/>
      </c>
    </row>
    <row r="371" ht="15.75" customHeight="1">
      <c r="A371" s="2" t="str">
        <f t="shared" si="1"/>
        <v/>
      </c>
      <c r="B371" s="2" t="str">
        <f t="array" ref="B371">IF($A371="","",IFERROR(INDEX('04_Property_Economics'!$B$5:$B$404,MATCH($A371,'04_Property_Economics'!$AY$5:$AY$404,0)),""))</f>
        <v/>
      </c>
      <c r="C371" s="2" t="str">
        <f t="array" ref="C371">IF($A371="","",IFERROR(INDEX('04_Property_Economics'!$C$5:$C$404,MATCH($A371,'04_Property_Economics'!$AY$5:$AY$404,0)),""))</f>
        <v/>
      </c>
      <c r="D371" s="24" t="str">
        <f t="array" ref="D371">IF($A371="","",IFERROR(INDEX('04_Property_Economics'!$H$5:$H$404,MATCH($A371,'04_Property_Economics'!$AY$5:$AY$404,0)),""))</f>
        <v/>
      </c>
      <c r="E371" s="25" t="str">
        <f t="array" ref="E371">IF($A371="","",IFERROR(INDEX('04_Property_Economics'!$I$5:$I$404,MATCH($A371,'04_Property_Economics'!$AY$5:$AY$404,0)),""))</f>
        <v/>
      </c>
      <c r="F371" s="25" t="str">
        <f t="array" ref="F371">IF($A371="","",IFERROR(INDEX('04_Property_Economics'!$J$5:$J$404,MATCH($A371,'04_Property_Economics'!$AY$5:$AY$404,0)),""))</f>
        <v/>
      </c>
      <c r="G371" s="26" t="str">
        <f t="array" ref="G371">IF($A371="","",IFERROR(INDEX('04_Property_Economics'!$AC$5:$AC$404,MATCH($A371,'04_Property_Economics'!$AY$5:$AY$404,0)),""))</f>
        <v/>
      </c>
      <c r="H371" s="24" t="str">
        <f t="array" ref="H371">IF($A371="","",IFERROR(INDEX('04_Property_Economics'!$AD$5:$AD$404,MATCH($A371,'04_Property_Economics'!$AY$5:$AY$404,0)),""))</f>
        <v/>
      </c>
      <c r="I371" s="24" t="str">
        <f t="array" ref="I371">IF($A371="","",IFERROR(INDEX('04_Property_Economics'!$AH$5:$AH$404,MATCH($A371,'04_Property_Economics'!$AY$5:$AY$404,0)),""))</f>
        <v/>
      </c>
      <c r="J371" s="24" t="str">
        <f t="array" ref="J371">IF($A371="","",IFERROR(INDEX('04_Property_Economics'!$AI$5:$AI$404,MATCH($A371,'04_Property_Economics'!$AY$5:$AY$404,0)),""))</f>
        <v/>
      </c>
      <c r="K371" s="24" t="str">
        <f t="array" ref="K371">IF($A371="","",IFERROR(INDEX('04_Property_Economics'!$AJ$5:$AJ$404,MATCH($A371,'04_Property_Economics'!$AY$5:$AY$404,0)),""))</f>
        <v/>
      </c>
      <c r="L371" s="24" t="str">
        <f t="array" ref="L371">IF($A371="","",IFERROR(INDEX('04_Property_Economics'!$AF$5:$AF$404,MATCH($A371,'04_Property_Economics'!$AY$5:$AY$404,0)),""))</f>
        <v/>
      </c>
      <c r="M371" s="24" t="str">
        <f t="array" ref="M371">IF($A371="","",IFERROR(INDEX('04_Property_Economics'!$U$5:$U$404,MATCH($A371,'04_Property_Economics'!$AY$5:$AY$404,0)),""))</f>
        <v/>
      </c>
      <c r="N371" s="24" t="str">
        <f t="array" ref="N371">IF($A371="","",IFERROR(INDEX('04_Property_Economics'!$W$5:$W$404,MATCH($A371,'04_Property_Economics'!$AY$5:$AY$404,0)),""))</f>
        <v/>
      </c>
      <c r="O371" s="24" t="str">
        <f t="shared" si="2"/>
        <v/>
      </c>
      <c r="P371" s="24" t="str">
        <f t="array" ref="P371">IF($A371="","",IFERROR(INDEX('04_Property_Economics'!$S$5:$S$404,MATCH($A371,'04_Property_Economics'!$AY$5:$AY$404,0)),""))</f>
        <v/>
      </c>
      <c r="Q371" s="24" t="str">
        <f t="array" ref="Q371">IF($A371="","",IFERROR(INDEX('04_Property_Economics'!$AQ$5:$AQ$404,MATCH($A371,'04_Property_Economics'!$AY$5:$AY$404,0)),""))</f>
        <v/>
      </c>
      <c r="R371" s="27" t="str">
        <f t="array" ref="R371">IF($A371="","",IFERROR(INDEX('04_Property_Economics'!$AR$5:$AR$404,MATCH($A371,'04_Property_Economics'!$AY$5:$AY$404,0)),""))</f>
        <v/>
      </c>
      <c r="S371" s="2" t="str">
        <f t="array" ref="S371">IF($A371="","",IFERROR(INDEX('04_Property_Economics'!$AS$5:$AS$404,MATCH($A371,'04_Property_Economics'!$AY$5:$AY$404,0)),""))</f>
        <v/>
      </c>
      <c r="T371" s="2" t="str">
        <f t="array" ref="T371">IF($A371="","",IFERROR(INDEX('04_Property_Economics'!$AZ$5:$AZ$404,MATCH($A371,'04_Property_Economics'!$AY$5:$AY$404,0)),""))</f>
        <v/>
      </c>
    </row>
    <row r="372" ht="15.75" customHeight="1">
      <c r="A372" s="2" t="str">
        <f t="shared" si="1"/>
        <v/>
      </c>
      <c r="B372" s="2" t="str">
        <f t="array" ref="B372">IF($A372="","",IFERROR(INDEX('04_Property_Economics'!$B$5:$B$404,MATCH($A372,'04_Property_Economics'!$AY$5:$AY$404,0)),""))</f>
        <v/>
      </c>
      <c r="C372" s="2" t="str">
        <f t="array" ref="C372">IF($A372="","",IFERROR(INDEX('04_Property_Economics'!$C$5:$C$404,MATCH($A372,'04_Property_Economics'!$AY$5:$AY$404,0)),""))</f>
        <v/>
      </c>
      <c r="D372" s="24" t="str">
        <f t="array" ref="D372">IF($A372="","",IFERROR(INDEX('04_Property_Economics'!$H$5:$H$404,MATCH($A372,'04_Property_Economics'!$AY$5:$AY$404,0)),""))</f>
        <v/>
      </c>
      <c r="E372" s="25" t="str">
        <f t="array" ref="E372">IF($A372="","",IFERROR(INDEX('04_Property_Economics'!$I$5:$I$404,MATCH($A372,'04_Property_Economics'!$AY$5:$AY$404,0)),""))</f>
        <v/>
      </c>
      <c r="F372" s="25" t="str">
        <f t="array" ref="F372">IF($A372="","",IFERROR(INDEX('04_Property_Economics'!$J$5:$J$404,MATCH($A372,'04_Property_Economics'!$AY$5:$AY$404,0)),""))</f>
        <v/>
      </c>
      <c r="G372" s="26" t="str">
        <f t="array" ref="G372">IF($A372="","",IFERROR(INDEX('04_Property_Economics'!$AC$5:$AC$404,MATCH($A372,'04_Property_Economics'!$AY$5:$AY$404,0)),""))</f>
        <v/>
      </c>
      <c r="H372" s="24" t="str">
        <f t="array" ref="H372">IF($A372="","",IFERROR(INDEX('04_Property_Economics'!$AD$5:$AD$404,MATCH($A372,'04_Property_Economics'!$AY$5:$AY$404,0)),""))</f>
        <v/>
      </c>
      <c r="I372" s="24" t="str">
        <f t="array" ref="I372">IF($A372="","",IFERROR(INDEX('04_Property_Economics'!$AH$5:$AH$404,MATCH($A372,'04_Property_Economics'!$AY$5:$AY$404,0)),""))</f>
        <v/>
      </c>
      <c r="J372" s="24" t="str">
        <f t="array" ref="J372">IF($A372="","",IFERROR(INDEX('04_Property_Economics'!$AI$5:$AI$404,MATCH($A372,'04_Property_Economics'!$AY$5:$AY$404,0)),""))</f>
        <v/>
      </c>
      <c r="K372" s="24" t="str">
        <f t="array" ref="K372">IF($A372="","",IFERROR(INDEX('04_Property_Economics'!$AJ$5:$AJ$404,MATCH($A372,'04_Property_Economics'!$AY$5:$AY$404,0)),""))</f>
        <v/>
      </c>
      <c r="L372" s="24" t="str">
        <f t="array" ref="L372">IF($A372="","",IFERROR(INDEX('04_Property_Economics'!$AF$5:$AF$404,MATCH($A372,'04_Property_Economics'!$AY$5:$AY$404,0)),""))</f>
        <v/>
      </c>
      <c r="M372" s="24" t="str">
        <f t="array" ref="M372">IF($A372="","",IFERROR(INDEX('04_Property_Economics'!$U$5:$U$404,MATCH($A372,'04_Property_Economics'!$AY$5:$AY$404,0)),""))</f>
        <v/>
      </c>
      <c r="N372" s="24" t="str">
        <f t="array" ref="N372">IF($A372="","",IFERROR(INDEX('04_Property_Economics'!$W$5:$W$404,MATCH($A372,'04_Property_Economics'!$AY$5:$AY$404,0)),""))</f>
        <v/>
      </c>
      <c r="O372" s="24" t="str">
        <f t="shared" si="2"/>
        <v/>
      </c>
      <c r="P372" s="24" t="str">
        <f t="array" ref="P372">IF($A372="","",IFERROR(INDEX('04_Property_Economics'!$S$5:$S$404,MATCH($A372,'04_Property_Economics'!$AY$5:$AY$404,0)),""))</f>
        <v/>
      </c>
      <c r="Q372" s="24" t="str">
        <f t="array" ref="Q372">IF($A372="","",IFERROR(INDEX('04_Property_Economics'!$AQ$5:$AQ$404,MATCH($A372,'04_Property_Economics'!$AY$5:$AY$404,0)),""))</f>
        <v/>
      </c>
      <c r="R372" s="27" t="str">
        <f t="array" ref="R372">IF($A372="","",IFERROR(INDEX('04_Property_Economics'!$AR$5:$AR$404,MATCH($A372,'04_Property_Economics'!$AY$5:$AY$404,0)),""))</f>
        <v/>
      </c>
      <c r="S372" s="2" t="str">
        <f t="array" ref="S372">IF($A372="","",IFERROR(INDEX('04_Property_Economics'!$AS$5:$AS$404,MATCH($A372,'04_Property_Economics'!$AY$5:$AY$404,0)),""))</f>
        <v/>
      </c>
      <c r="T372" s="2" t="str">
        <f t="array" ref="T372">IF($A372="","",IFERROR(INDEX('04_Property_Economics'!$AZ$5:$AZ$404,MATCH($A372,'04_Property_Economics'!$AY$5:$AY$404,0)),""))</f>
        <v/>
      </c>
    </row>
    <row r="373" ht="15.75" customHeight="1">
      <c r="A373" s="2" t="str">
        <f t="shared" si="1"/>
        <v/>
      </c>
      <c r="B373" s="2" t="str">
        <f t="array" ref="B373">IF($A373="","",IFERROR(INDEX('04_Property_Economics'!$B$5:$B$404,MATCH($A373,'04_Property_Economics'!$AY$5:$AY$404,0)),""))</f>
        <v/>
      </c>
      <c r="C373" s="2" t="str">
        <f t="array" ref="C373">IF($A373="","",IFERROR(INDEX('04_Property_Economics'!$C$5:$C$404,MATCH($A373,'04_Property_Economics'!$AY$5:$AY$404,0)),""))</f>
        <v/>
      </c>
      <c r="D373" s="24" t="str">
        <f t="array" ref="D373">IF($A373="","",IFERROR(INDEX('04_Property_Economics'!$H$5:$H$404,MATCH($A373,'04_Property_Economics'!$AY$5:$AY$404,0)),""))</f>
        <v/>
      </c>
      <c r="E373" s="25" t="str">
        <f t="array" ref="E373">IF($A373="","",IFERROR(INDEX('04_Property_Economics'!$I$5:$I$404,MATCH($A373,'04_Property_Economics'!$AY$5:$AY$404,0)),""))</f>
        <v/>
      </c>
      <c r="F373" s="25" t="str">
        <f t="array" ref="F373">IF($A373="","",IFERROR(INDEX('04_Property_Economics'!$J$5:$J$404,MATCH($A373,'04_Property_Economics'!$AY$5:$AY$404,0)),""))</f>
        <v/>
      </c>
      <c r="G373" s="26" t="str">
        <f t="array" ref="G373">IF($A373="","",IFERROR(INDEX('04_Property_Economics'!$AC$5:$AC$404,MATCH($A373,'04_Property_Economics'!$AY$5:$AY$404,0)),""))</f>
        <v/>
      </c>
      <c r="H373" s="24" t="str">
        <f t="array" ref="H373">IF($A373="","",IFERROR(INDEX('04_Property_Economics'!$AD$5:$AD$404,MATCH($A373,'04_Property_Economics'!$AY$5:$AY$404,0)),""))</f>
        <v/>
      </c>
      <c r="I373" s="24" t="str">
        <f t="array" ref="I373">IF($A373="","",IFERROR(INDEX('04_Property_Economics'!$AH$5:$AH$404,MATCH($A373,'04_Property_Economics'!$AY$5:$AY$404,0)),""))</f>
        <v/>
      </c>
      <c r="J373" s="24" t="str">
        <f t="array" ref="J373">IF($A373="","",IFERROR(INDEX('04_Property_Economics'!$AI$5:$AI$404,MATCH($A373,'04_Property_Economics'!$AY$5:$AY$404,0)),""))</f>
        <v/>
      </c>
      <c r="K373" s="24" t="str">
        <f t="array" ref="K373">IF($A373="","",IFERROR(INDEX('04_Property_Economics'!$AJ$5:$AJ$404,MATCH($A373,'04_Property_Economics'!$AY$5:$AY$404,0)),""))</f>
        <v/>
      </c>
      <c r="L373" s="24" t="str">
        <f t="array" ref="L373">IF($A373="","",IFERROR(INDEX('04_Property_Economics'!$AF$5:$AF$404,MATCH($A373,'04_Property_Economics'!$AY$5:$AY$404,0)),""))</f>
        <v/>
      </c>
      <c r="M373" s="24" t="str">
        <f t="array" ref="M373">IF($A373="","",IFERROR(INDEX('04_Property_Economics'!$U$5:$U$404,MATCH($A373,'04_Property_Economics'!$AY$5:$AY$404,0)),""))</f>
        <v/>
      </c>
      <c r="N373" s="24" t="str">
        <f t="array" ref="N373">IF($A373="","",IFERROR(INDEX('04_Property_Economics'!$W$5:$W$404,MATCH($A373,'04_Property_Economics'!$AY$5:$AY$404,0)),""))</f>
        <v/>
      </c>
      <c r="O373" s="24" t="str">
        <f t="shared" si="2"/>
        <v/>
      </c>
      <c r="P373" s="24" t="str">
        <f t="array" ref="P373">IF($A373="","",IFERROR(INDEX('04_Property_Economics'!$S$5:$S$404,MATCH($A373,'04_Property_Economics'!$AY$5:$AY$404,0)),""))</f>
        <v/>
      </c>
      <c r="Q373" s="24" t="str">
        <f t="array" ref="Q373">IF($A373="","",IFERROR(INDEX('04_Property_Economics'!$AQ$5:$AQ$404,MATCH($A373,'04_Property_Economics'!$AY$5:$AY$404,0)),""))</f>
        <v/>
      </c>
      <c r="R373" s="27" t="str">
        <f t="array" ref="R373">IF($A373="","",IFERROR(INDEX('04_Property_Economics'!$AR$5:$AR$404,MATCH($A373,'04_Property_Economics'!$AY$5:$AY$404,0)),""))</f>
        <v/>
      </c>
      <c r="S373" s="2" t="str">
        <f t="array" ref="S373">IF($A373="","",IFERROR(INDEX('04_Property_Economics'!$AS$5:$AS$404,MATCH($A373,'04_Property_Economics'!$AY$5:$AY$404,0)),""))</f>
        <v/>
      </c>
      <c r="T373" s="2" t="str">
        <f t="array" ref="T373">IF($A373="","",IFERROR(INDEX('04_Property_Economics'!$AZ$5:$AZ$404,MATCH($A373,'04_Property_Economics'!$AY$5:$AY$404,0)),""))</f>
        <v/>
      </c>
    </row>
    <row r="374" ht="15.75" customHeight="1">
      <c r="A374" s="2" t="str">
        <f t="shared" si="1"/>
        <v/>
      </c>
      <c r="B374" s="2" t="str">
        <f t="array" ref="B374">IF($A374="","",IFERROR(INDEX('04_Property_Economics'!$B$5:$B$404,MATCH($A374,'04_Property_Economics'!$AY$5:$AY$404,0)),""))</f>
        <v/>
      </c>
      <c r="C374" s="2" t="str">
        <f t="array" ref="C374">IF($A374="","",IFERROR(INDEX('04_Property_Economics'!$C$5:$C$404,MATCH($A374,'04_Property_Economics'!$AY$5:$AY$404,0)),""))</f>
        <v/>
      </c>
      <c r="D374" s="24" t="str">
        <f t="array" ref="D374">IF($A374="","",IFERROR(INDEX('04_Property_Economics'!$H$5:$H$404,MATCH($A374,'04_Property_Economics'!$AY$5:$AY$404,0)),""))</f>
        <v/>
      </c>
      <c r="E374" s="25" t="str">
        <f t="array" ref="E374">IF($A374="","",IFERROR(INDEX('04_Property_Economics'!$I$5:$I$404,MATCH($A374,'04_Property_Economics'!$AY$5:$AY$404,0)),""))</f>
        <v/>
      </c>
      <c r="F374" s="25" t="str">
        <f t="array" ref="F374">IF($A374="","",IFERROR(INDEX('04_Property_Economics'!$J$5:$J$404,MATCH($A374,'04_Property_Economics'!$AY$5:$AY$404,0)),""))</f>
        <v/>
      </c>
      <c r="G374" s="26" t="str">
        <f t="array" ref="G374">IF($A374="","",IFERROR(INDEX('04_Property_Economics'!$AC$5:$AC$404,MATCH($A374,'04_Property_Economics'!$AY$5:$AY$404,0)),""))</f>
        <v/>
      </c>
      <c r="H374" s="24" t="str">
        <f t="array" ref="H374">IF($A374="","",IFERROR(INDEX('04_Property_Economics'!$AD$5:$AD$404,MATCH($A374,'04_Property_Economics'!$AY$5:$AY$404,0)),""))</f>
        <v/>
      </c>
      <c r="I374" s="24" t="str">
        <f t="array" ref="I374">IF($A374="","",IFERROR(INDEX('04_Property_Economics'!$AH$5:$AH$404,MATCH($A374,'04_Property_Economics'!$AY$5:$AY$404,0)),""))</f>
        <v/>
      </c>
      <c r="J374" s="24" t="str">
        <f t="array" ref="J374">IF($A374="","",IFERROR(INDEX('04_Property_Economics'!$AI$5:$AI$404,MATCH($A374,'04_Property_Economics'!$AY$5:$AY$404,0)),""))</f>
        <v/>
      </c>
      <c r="K374" s="24" t="str">
        <f t="array" ref="K374">IF($A374="","",IFERROR(INDEX('04_Property_Economics'!$AJ$5:$AJ$404,MATCH($A374,'04_Property_Economics'!$AY$5:$AY$404,0)),""))</f>
        <v/>
      </c>
      <c r="L374" s="24" t="str">
        <f t="array" ref="L374">IF($A374="","",IFERROR(INDEX('04_Property_Economics'!$AF$5:$AF$404,MATCH($A374,'04_Property_Economics'!$AY$5:$AY$404,0)),""))</f>
        <v/>
      </c>
      <c r="M374" s="24" t="str">
        <f t="array" ref="M374">IF($A374="","",IFERROR(INDEX('04_Property_Economics'!$U$5:$U$404,MATCH($A374,'04_Property_Economics'!$AY$5:$AY$404,0)),""))</f>
        <v/>
      </c>
      <c r="N374" s="24" t="str">
        <f t="array" ref="N374">IF($A374="","",IFERROR(INDEX('04_Property_Economics'!$W$5:$W$404,MATCH($A374,'04_Property_Economics'!$AY$5:$AY$404,0)),""))</f>
        <v/>
      </c>
      <c r="O374" s="24" t="str">
        <f t="shared" si="2"/>
        <v/>
      </c>
      <c r="P374" s="24" t="str">
        <f t="array" ref="P374">IF($A374="","",IFERROR(INDEX('04_Property_Economics'!$S$5:$S$404,MATCH($A374,'04_Property_Economics'!$AY$5:$AY$404,0)),""))</f>
        <v/>
      </c>
      <c r="Q374" s="24" t="str">
        <f t="array" ref="Q374">IF($A374="","",IFERROR(INDEX('04_Property_Economics'!$AQ$5:$AQ$404,MATCH($A374,'04_Property_Economics'!$AY$5:$AY$404,0)),""))</f>
        <v/>
      </c>
      <c r="R374" s="27" t="str">
        <f t="array" ref="R374">IF($A374="","",IFERROR(INDEX('04_Property_Economics'!$AR$5:$AR$404,MATCH($A374,'04_Property_Economics'!$AY$5:$AY$404,0)),""))</f>
        <v/>
      </c>
      <c r="S374" s="2" t="str">
        <f t="array" ref="S374">IF($A374="","",IFERROR(INDEX('04_Property_Economics'!$AS$5:$AS$404,MATCH($A374,'04_Property_Economics'!$AY$5:$AY$404,0)),""))</f>
        <v/>
      </c>
      <c r="T374" s="2" t="str">
        <f t="array" ref="T374">IF($A374="","",IFERROR(INDEX('04_Property_Economics'!$AZ$5:$AZ$404,MATCH($A374,'04_Property_Economics'!$AY$5:$AY$404,0)),""))</f>
        <v/>
      </c>
    </row>
    <row r="375" ht="15.75" customHeight="1">
      <c r="A375" s="2" t="str">
        <f t="shared" si="1"/>
        <v/>
      </c>
      <c r="B375" s="2" t="str">
        <f t="array" ref="B375">IF($A375="","",IFERROR(INDEX('04_Property_Economics'!$B$5:$B$404,MATCH($A375,'04_Property_Economics'!$AY$5:$AY$404,0)),""))</f>
        <v/>
      </c>
      <c r="C375" s="2" t="str">
        <f t="array" ref="C375">IF($A375="","",IFERROR(INDEX('04_Property_Economics'!$C$5:$C$404,MATCH($A375,'04_Property_Economics'!$AY$5:$AY$404,0)),""))</f>
        <v/>
      </c>
      <c r="D375" s="24" t="str">
        <f t="array" ref="D375">IF($A375="","",IFERROR(INDEX('04_Property_Economics'!$H$5:$H$404,MATCH($A375,'04_Property_Economics'!$AY$5:$AY$404,0)),""))</f>
        <v/>
      </c>
      <c r="E375" s="25" t="str">
        <f t="array" ref="E375">IF($A375="","",IFERROR(INDEX('04_Property_Economics'!$I$5:$I$404,MATCH($A375,'04_Property_Economics'!$AY$5:$AY$404,0)),""))</f>
        <v/>
      </c>
      <c r="F375" s="25" t="str">
        <f t="array" ref="F375">IF($A375="","",IFERROR(INDEX('04_Property_Economics'!$J$5:$J$404,MATCH($A375,'04_Property_Economics'!$AY$5:$AY$404,0)),""))</f>
        <v/>
      </c>
      <c r="G375" s="26" t="str">
        <f t="array" ref="G375">IF($A375="","",IFERROR(INDEX('04_Property_Economics'!$AC$5:$AC$404,MATCH($A375,'04_Property_Economics'!$AY$5:$AY$404,0)),""))</f>
        <v/>
      </c>
      <c r="H375" s="24" t="str">
        <f t="array" ref="H375">IF($A375="","",IFERROR(INDEX('04_Property_Economics'!$AD$5:$AD$404,MATCH($A375,'04_Property_Economics'!$AY$5:$AY$404,0)),""))</f>
        <v/>
      </c>
      <c r="I375" s="24" t="str">
        <f t="array" ref="I375">IF($A375="","",IFERROR(INDEX('04_Property_Economics'!$AH$5:$AH$404,MATCH($A375,'04_Property_Economics'!$AY$5:$AY$404,0)),""))</f>
        <v/>
      </c>
      <c r="J375" s="24" t="str">
        <f t="array" ref="J375">IF($A375="","",IFERROR(INDEX('04_Property_Economics'!$AI$5:$AI$404,MATCH($A375,'04_Property_Economics'!$AY$5:$AY$404,0)),""))</f>
        <v/>
      </c>
      <c r="K375" s="24" t="str">
        <f t="array" ref="K375">IF($A375="","",IFERROR(INDEX('04_Property_Economics'!$AJ$5:$AJ$404,MATCH($A375,'04_Property_Economics'!$AY$5:$AY$404,0)),""))</f>
        <v/>
      </c>
      <c r="L375" s="24" t="str">
        <f t="array" ref="L375">IF($A375="","",IFERROR(INDEX('04_Property_Economics'!$AF$5:$AF$404,MATCH($A375,'04_Property_Economics'!$AY$5:$AY$404,0)),""))</f>
        <v/>
      </c>
      <c r="M375" s="24" t="str">
        <f t="array" ref="M375">IF($A375="","",IFERROR(INDEX('04_Property_Economics'!$U$5:$U$404,MATCH($A375,'04_Property_Economics'!$AY$5:$AY$404,0)),""))</f>
        <v/>
      </c>
      <c r="N375" s="24" t="str">
        <f t="array" ref="N375">IF($A375="","",IFERROR(INDEX('04_Property_Economics'!$W$5:$W$404,MATCH($A375,'04_Property_Economics'!$AY$5:$AY$404,0)),""))</f>
        <v/>
      </c>
      <c r="O375" s="24" t="str">
        <f t="shared" si="2"/>
        <v/>
      </c>
      <c r="P375" s="24" t="str">
        <f t="array" ref="P375">IF($A375="","",IFERROR(INDEX('04_Property_Economics'!$S$5:$S$404,MATCH($A375,'04_Property_Economics'!$AY$5:$AY$404,0)),""))</f>
        <v/>
      </c>
      <c r="Q375" s="24" t="str">
        <f t="array" ref="Q375">IF($A375="","",IFERROR(INDEX('04_Property_Economics'!$AQ$5:$AQ$404,MATCH($A375,'04_Property_Economics'!$AY$5:$AY$404,0)),""))</f>
        <v/>
      </c>
      <c r="R375" s="27" t="str">
        <f t="array" ref="R375">IF($A375="","",IFERROR(INDEX('04_Property_Economics'!$AR$5:$AR$404,MATCH($A375,'04_Property_Economics'!$AY$5:$AY$404,0)),""))</f>
        <v/>
      </c>
      <c r="S375" s="2" t="str">
        <f t="array" ref="S375">IF($A375="","",IFERROR(INDEX('04_Property_Economics'!$AS$5:$AS$404,MATCH($A375,'04_Property_Economics'!$AY$5:$AY$404,0)),""))</f>
        <v/>
      </c>
      <c r="T375" s="2" t="str">
        <f t="array" ref="T375">IF($A375="","",IFERROR(INDEX('04_Property_Economics'!$AZ$5:$AZ$404,MATCH($A375,'04_Property_Economics'!$AY$5:$AY$404,0)),""))</f>
        <v/>
      </c>
    </row>
    <row r="376" ht="15.75" customHeight="1">
      <c r="A376" s="2" t="str">
        <f t="shared" si="1"/>
        <v/>
      </c>
      <c r="B376" s="2" t="str">
        <f t="array" ref="B376">IF($A376="","",IFERROR(INDEX('04_Property_Economics'!$B$5:$B$404,MATCH($A376,'04_Property_Economics'!$AY$5:$AY$404,0)),""))</f>
        <v/>
      </c>
      <c r="C376" s="2" t="str">
        <f t="array" ref="C376">IF($A376="","",IFERROR(INDEX('04_Property_Economics'!$C$5:$C$404,MATCH($A376,'04_Property_Economics'!$AY$5:$AY$404,0)),""))</f>
        <v/>
      </c>
      <c r="D376" s="24" t="str">
        <f t="array" ref="D376">IF($A376="","",IFERROR(INDEX('04_Property_Economics'!$H$5:$H$404,MATCH($A376,'04_Property_Economics'!$AY$5:$AY$404,0)),""))</f>
        <v/>
      </c>
      <c r="E376" s="25" t="str">
        <f t="array" ref="E376">IF($A376="","",IFERROR(INDEX('04_Property_Economics'!$I$5:$I$404,MATCH($A376,'04_Property_Economics'!$AY$5:$AY$404,0)),""))</f>
        <v/>
      </c>
      <c r="F376" s="25" t="str">
        <f t="array" ref="F376">IF($A376="","",IFERROR(INDEX('04_Property_Economics'!$J$5:$J$404,MATCH($A376,'04_Property_Economics'!$AY$5:$AY$404,0)),""))</f>
        <v/>
      </c>
      <c r="G376" s="26" t="str">
        <f t="array" ref="G376">IF($A376="","",IFERROR(INDEX('04_Property_Economics'!$AC$5:$AC$404,MATCH($A376,'04_Property_Economics'!$AY$5:$AY$404,0)),""))</f>
        <v/>
      </c>
      <c r="H376" s="24" t="str">
        <f t="array" ref="H376">IF($A376="","",IFERROR(INDEX('04_Property_Economics'!$AD$5:$AD$404,MATCH($A376,'04_Property_Economics'!$AY$5:$AY$404,0)),""))</f>
        <v/>
      </c>
      <c r="I376" s="24" t="str">
        <f t="array" ref="I376">IF($A376="","",IFERROR(INDEX('04_Property_Economics'!$AH$5:$AH$404,MATCH($A376,'04_Property_Economics'!$AY$5:$AY$404,0)),""))</f>
        <v/>
      </c>
      <c r="J376" s="24" t="str">
        <f t="array" ref="J376">IF($A376="","",IFERROR(INDEX('04_Property_Economics'!$AI$5:$AI$404,MATCH($A376,'04_Property_Economics'!$AY$5:$AY$404,0)),""))</f>
        <v/>
      </c>
      <c r="K376" s="24" t="str">
        <f t="array" ref="K376">IF($A376="","",IFERROR(INDEX('04_Property_Economics'!$AJ$5:$AJ$404,MATCH($A376,'04_Property_Economics'!$AY$5:$AY$404,0)),""))</f>
        <v/>
      </c>
      <c r="L376" s="24" t="str">
        <f t="array" ref="L376">IF($A376="","",IFERROR(INDEX('04_Property_Economics'!$AF$5:$AF$404,MATCH($A376,'04_Property_Economics'!$AY$5:$AY$404,0)),""))</f>
        <v/>
      </c>
      <c r="M376" s="24" t="str">
        <f t="array" ref="M376">IF($A376="","",IFERROR(INDEX('04_Property_Economics'!$U$5:$U$404,MATCH($A376,'04_Property_Economics'!$AY$5:$AY$404,0)),""))</f>
        <v/>
      </c>
      <c r="N376" s="24" t="str">
        <f t="array" ref="N376">IF($A376="","",IFERROR(INDEX('04_Property_Economics'!$W$5:$W$404,MATCH($A376,'04_Property_Economics'!$AY$5:$AY$404,0)),""))</f>
        <v/>
      </c>
      <c r="O376" s="24" t="str">
        <f t="shared" si="2"/>
        <v/>
      </c>
      <c r="P376" s="24" t="str">
        <f t="array" ref="P376">IF($A376="","",IFERROR(INDEX('04_Property_Economics'!$S$5:$S$404,MATCH($A376,'04_Property_Economics'!$AY$5:$AY$404,0)),""))</f>
        <v/>
      </c>
      <c r="Q376" s="24" t="str">
        <f t="array" ref="Q376">IF($A376="","",IFERROR(INDEX('04_Property_Economics'!$AQ$5:$AQ$404,MATCH($A376,'04_Property_Economics'!$AY$5:$AY$404,0)),""))</f>
        <v/>
      </c>
      <c r="R376" s="27" t="str">
        <f t="array" ref="R376">IF($A376="","",IFERROR(INDEX('04_Property_Economics'!$AR$5:$AR$404,MATCH($A376,'04_Property_Economics'!$AY$5:$AY$404,0)),""))</f>
        <v/>
      </c>
      <c r="S376" s="2" t="str">
        <f t="array" ref="S376">IF($A376="","",IFERROR(INDEX('04_Property_Economics'!$AS$5:$AS$404,MATCH($A376,'04_Property_Economics'!$AY$5:$AY$404,0)),""))</f>
        <v/>
      </c>
      <c r="T376" s="2" t="str">
        <f t="array" ref="T376">IF($A376="","",IFERROR(INDEX('04_Property_Economics'!$AZ$5:$AZ$404,MATCH($A376,'04_Property_Economics'!$AY$5:$AY$404,0)),""))</f>
        <v/>
      </c>
    </row>
    <row r="377" ht="15.75" customHeight="1">
      <c r="A377" s="2" t="str">
        <f t="shared" si="1"/>
        <v/>
      </c>
      <c r="B377" s="2" t="str">
        <f t="array" ref="B377">IF($A377="","",IFERROR(INDEX('04_Property_Economics'!$B$5:$B$404,MATCH($A377,'04_Property_Economics'!$AY$5:$AY$404,0)),""))</f>
        <v/>
      </c>
      <c r="C377" s="2" t="str">
        <f t="array" ref="C377">IF($A377="","",IFERROR(INDEX('04_Property_Economics'!$C$5:$C$404,MATCH($A377,'04_Property_Economics'!$AY$5:$AY$404,0)),""))</f>
        <v/>
      </c>
      <c r="D377" s="24" t="str">
        <f t="array" ref="D377">IF($A377="","",IFERROR(INDEX('04_Property_Economics'!$H$5:$H$404,MATCH($A377,'04_Property_Economics'!$AY$5:$AY$404,0)),""))</f>
        <v/>
      </c>
      <c r="E377" s="25" t="str">
        <f t="array" ref="E377">IF($A377="","",IFERROR(INDEX('04_Property_Economics'!$I$5:$I$404,MATCH($A377,'04_Property_Economics'!$AY$5:$AY$404,0)),""))</f>
        <v/>
      </c>
      <c r="F377" s="25" t="str">
        <f t="array" ref="F377">IF($A377="","",IFERROR(INDEX('04_Property_Economics'!$J$5:$J$404,MATCH($A377,'04_Property_Economics'!$AY$5:$AY$404,0)),""))</f>
        <v/>
      </c>
      <c r="G377" s="26" t="str">
        <f t="array" ref="G377">IF($A377="","",IFERROR(INDEX('04_Property_Economics'!$AC$5:$AC$404,MATCH($A377,'04_Property_Economics'!$AY$5:$AY$404,0)),""))</f>
        <v/>
      </c>
      <c r="H377" s="24" t="str">
        <f t="array" ref="H377">IF($A377="","",IFERROR(INDEX('04_Property_Economics'!$AD$5:$AD$404,MATCH($A377,'04_Property_Economics'!$AY$5:$AY$404,0)),""))</f>
        <v/>
      </c>
      <c r="I377" s="24" t="str">
        <f t="array" ref="I377">IF($A377="","",IFERROR(INDEX('04_Property_Economics'!$AH$5:$AH$404,MATCH($A377,'04_Property_Economics'!$AY$5:$AY$404,0)),""))</f>
        <v/>
      </c>
      <c r="J377" s="24" t="str">
        <f t="array" ref="J377">IF($A377="","",IFERROR(INDEX('04_Property_Economics'!$AI$5:$AI$404,MATCH($A377,'04_Property_Economics'!$AY$5:$AY$404,0)),""))</f>
        <v/>
      </c>
      <c r="K377" s="24" t="str">
        <f t="array" ref="K377">IF($A377="","",IFERROR(INDEX('04_Property_Economics'!$AJ$5:$AJ$404,MATCH($A377,'04_Property_Economics'!$AY$5:$AY$404,0)),""))</f>
        <v/>
      </c>
      <c r="L377" s="24" t="str">
        <f t="array" ref="L377">IF($A377="","",IFERROR(INDEX('04_Property_Economics'!$AF$5:$AF$404,MATCH($A377,'04_Property_Economics'!$AY$5:$AY$404,0)),""))</f>
        <v/>
      </c>
      <c r="M377" s="24" t="str">
        <f t="array" ref="M377">IF($A377="","",IFERROR(INDEX('04_Property_Economics'!$U$5:$U$404,MATCH($A377,'04_Property_Economics'!$AY$5:$AY$404,0)),""))</f>
        <v/>
      </c>
      <c r="N377" s="24" t="str">
        <f t="array" ref="N377">IF($A377="","",IFERROR(INDEX('04_Property_Economics'!$W$5:$W$404,MATCH($A377,'04_Property_Economics'!$AY$5:$AY$404,0)),""))</f>
        <v/>
      </c>
      <c r="O377" s="24" t="str">
        <f t="shared" si="2"/>
        <v/>
      </c>
      <c r="P377" s="24" t="str">
        <f t="array" ref="P377">IF($A377="","",IFERROR(INDEX('04_Property_Economics'!$S$5:$S$404,MATCH($A377,'04_Property_Economics'!$AY$5:$AY$404,0)),""))</f>
        <v/>
      </c>
      <c r="Q377" s="24" t="str">
        <f t="array" ref="Q377">IF($A377="","",IFERROR(INDEX('04_Property_Economics'!$AQ$5:$AQ$404,MATCH($A377,'04_Property_Economics'!$AY$5:$AY$404,0)),""))</f>
        <v/>
      </c>
      <c r="R377" s="27" t="str">
        <f t="array" ref="R377">IF($A377="","",IFERROR(INDEX('04_Property_Economics'!$AR$5:$AR$404,MATCH($A377,'04_Property_Economics'!$AY$5:$AY$404,0)),""))</f>
        <v/>
      </c>
      <c r="S377" s="2" t="str">
        <f t="array" ref="S377">IF($A377="","",IFERROR(INDEX('04_Property_Economics'!$AS$5:$AS$404,MATCH($A377,'04_Property_Economics'!$AY$5:$AY$404,0)),""))</f>
        <v/>
      </c>
      <c r="T377" s="2" t="str">
        <f t="array" ref="T377">IF($A377="","",IFERROR(INDEX('04_Property_Economics'!$AZ$5:$AZ$404,MATCH($A377,'04_Property_Economics'!$AY$5:$AY$404,0)),""))</f>
        <v/>
      </c>
    </row>
    <row r="378" ht="15.75" customHeight="1">
      <c r="A378" s="2" t="str">
        <f t="shared" si="1"/>
        <v/>
      </c>
      <c r="B378" s="2" t="str">
        <f t="array" ref="B378">IF($A378="","",IFERROR(INDEX('04_Property_Economics'!$B$5:$B$404,MATCH($A378,'04_Property_Economics'!$AY$5:$AY$404,0)),""))</f>
        <v/>
      </c>
      <c r="C378" s="2" t="str">
        <f t="array" ref="C378">IF($A378="","",IFERROR(INDEX('04_Property_Economics'!$C$5:$C$404,MATCH($A378,'04_Property_Economics'!$AY$5:$AY$404,0)),""))</f>
        <v/>
      </c>
      <c r="D378" s="24" t="str">
        <f t="array" ref="D378">IF($A378="","",IFERROR(INDEX('04_Property_Economics'!$H$5:$H$404,MATCH($A378,'04_Property_Economics'!$AY$5:$AY$404,0)),""))</f>
        <v/>
      </c>
      <c r="E378" s="25" t="str">
        <f t="array" ref="E378">IF($A378="","",IFERROR(INDEX('04_Property_Economics'!$I$5:$I$404,MATCH($A378,'04_Property_Economics'!$AY$5:$AY$404,0)),""))</f>
        <v/>
      </c>
      <c r="F378" s="25" t="str">
        <f t="array" ref="F378">IF($A378="","",IFERROR(INDEX('04_Property_Economics'!$J$5:$J$404,MATCH($A378,'04_Property_Economics'!$AY$5:$AY$404,0)),""))</f>
        <v/>
      </c>
      <c r="G378" s="26" t="str">
        <f t="array" ref="G378">IF($A378="","",IFERROR(INDEX('04_Property_Economics'!$AC$5:$AC$404,MATCH($A378,'04_Property_Economics'!$AY$5:$AY$404,0)),""))</f>
        <v/>
      </c>
      <c r="H378" s="24" t="str">
        <f t="array" ref="H378">IF($A378="","",IFERROR(INDEX('04_Property_Economics'!$AD$5:$AD$404,MATCH($A378,'04_Property_Economics'!$AY$5:$AY$404,0)),""))</f>
        <v/>
      </c>
      <c r="I378" s="24" t="str">
        <f t="array" ref="I378">IF($A378="","",IFERROR(INDEX('04_Property_Economics'!$AH$5:$AH$404,MATCH($A378,'04_Property_Economics'!$AY$5:$AY$404,0)),""))</f>
        <v/>
      </c>
      <c r="J378" s="24" t="str">
        <f t="array" ref="J378">IF($A378="","",IFERROR(INDEX('04_Property_Economics'!$AI$5:$AI$404,MATCH($A378,'04_Property_Economics'!$AY$5:$AY$404,0)),""))</f>
        <v/>
      </c>
      <c r="K378" s="24" t="str">
        <f t="array" ref="K378">IF($A378="","",IFERROR(INDEX('04_Property_Economics'!$AJ$5:$AJ$404,MATCH($A378,'04_Property_Economics'!$AY$5:$AY$404,0)),""))</f>
        <v/>
      </c>
      <c r="L378" s="24" t="str">
        <f t="array" ref="L378">IF($A378="","",IFERROR(INDEX('04_Property_Economics'!$AF$5:$AF$404,MATCH($A378,'04_Property_Economics'!$AY$5:$AY$404,0)),""))</f>
        <v/>
      </c>
      <c r="M378" s="24" t="str">
        <f t="array" ref="M378">IF($A378="","",IFERROR(INDEX('04_Property_Economics'!$U$5:$U$404,MATCH($A378,'04_Property_Economics'!$AY$5:$AY$404,0)),""))</f>
        <v/>
      </c>
      <c r="N378" s="24" t="str">
        <f t="array" ref="N378">IF($A378="","",IFERROR(INDEX('04_Property_Economics'!$W$5:$W$404,MATCH($A378,'04_Property_Economics'!$AY$5:$AY$404,0)),""))</f>
        <v/>
      </c>
      <c r="O378" s="24" t="str">
        <f t="shared" si="2"/>
        <v/>
      </c>
      <c r="P378" s="24" t="str">
        <f t="array" ref="P378">IF($A378="","",IFERROR(INDEX('04_Property_Economics'!$S$5:$S$404,MATCH($A378,'04_Property_Economics'!$AY$5:$AY$404,0)),""))</f>
        <v/>
      </c>
      <c r="Q378" s="24" t="str">
        <f t="array" ref="Q378">IF($A378="","",IFERROR(INDEX('04_Property_Economics'!$AQ$5:$AQ$404,MATCH($A378,'04_Property_Economics'!$AY$5:$AY$404,0)),""))</f>
        <v/>
      </c>
      <c r="R378" s="27" t="str">
        <f t="array" ref="R378">IF($A378="","",IFERROR(INDEX('04_Property_Economics'!$AR$5:$AR$404,MATCH($A378,'04_Property_Economics'!$AY$5:$AY$404,0)),""))</f>
        <v/>
      </c>
      <c r="S378" s="2" t="str">
        <f t="array" ref="S378">IF($A378="","",IFERROR(INDEX('04_Property_Economics'!$AS$5:$AS$404,MATCH($A378,'04_Property_Economics'!$AY$5:$AY$404,0)),""))</f>
        <v/>
      </c>
      <c r="T378" s="2" t="str">
        <f t="array" ref="T378">IF($A378="","",IFERROR(INDEX('04_Property_Economics'!$AZ$5:$AZ$404,MATCH($A378,'04_Property_Economics'!$AY$5:$AY$404,0)),""))</f>
        <v/>
      </c>
    </row>
    <row r="379" ht="15.75" customHeight="1">
      <c r="A379" s="2" t="str">
        <f t="shared" si="1"/>
        <v/>
      </c>
      <c r="B379" s="2" t="str">
        <f t="array" ref="B379">IF($A379="","",IFERROR(INDEX('04_Property_Economics'!$B$5:$B$404,MATCH($A379,'04_Property_Economics'!$AY$5:$AY$404,0)),""))</f>
        <v/>
      </c>
      <c r="C379" s="2" t="str">
        <f t="array" ref="C379">IF($A379="","",IFERROR(INDEX('04_Property_Economics'!$C$5:$C$404,MATCH($A379,'04_Property_Economics'!$AY$5:$AY$404,0)),""))</f>
        <v/>
      </c>
      <c r="D379" s="24" t="str">
        <f t="array" ref="D379">IF($A379="","",IFERROR(INDEX('04_Property_Economics'!$H$5:$H$404,MATCH($A379,'04_Property_Economics'!$AY$5:$AY$404,0)),""))</f>
        <v/>
      </c>
      <c r="E379" s="25" t="str">
        <f t="array" ref="E379">IF($A379="","",IFERROR(INDEX('04_Property_Economics'!$I$5:$I$404,MATCH($A379,'04_Property_Economics'!$AY$5:$AY$404,0)),""))</f>
        <v/>
      </c>
      <c r="F379" s="25" t="str">
        <f t="array" ref="F379">IF($A379="","",IFERROR(INDEX('04_Property_Economics'!$J$5:$J$404,MATCH($A379,'04_Property_Economics'!$AY$5:$AY$404,0)),""))</f>
        <v/>
      </c>
      <c r="G379" s="26" t="str">
        <f t="array" ref="G379">IF($A379="","",IFERROR(INDEX('04_Property_Economics'!$AC$5:$AC$404,MATCH($A379,'04_Property_Economics'!$AY$5:$AY$404,0)),""))</f>
        <v/>
      </c>
      <c r="H379" s="24" t="str">
        <f t="array" ref="H379">IF($A379="","",IFERROR(INDEX('04_Property_Economics'!$AD$5:$AD$404,MATCH($A379,'04_Property_Economics'!$AY$5:$AY$404,0)),""))</f>
        <v/>
      </c>
      <c r="I379" s="24" t="str">
        <f t="array" ref="I379">IF($A379="","",IFERROR(INDEX('04_Property_Economics'!$AH$5:$AH$404,MATCH($A379,'04_Property_Economics'!$AY$5:$AY$404,0)),""))</f>
        <v/>
      </c>
      <c r="J379" s="24" t="str">
        <f t="array" ref="J379">IF($A379="","",IFERROR(INDEX('04_Property_Economics'!$AI$5:$AI$404,MATCH($A379,'04_Property_Economics'!$AY$5:$AY$404,0)),""))</f>
        <v/>
      </c>
      <c r="K379" s="24" t="str">
        <f t="array" ref="K379">IF($A379="","",IFERROR(INDEX('04_Property_Economics'!$AJ$5:$AJ$404,MATCH($A379,'04_Property_Economics'!$AY$5:$AY$404,0)),""))</f>
        <v/>
      </c>
      <c r="L379" s="24" t="str">
        <f t="array" ref="L379">IF($A379="","",IFERROR(INDEX('04_Property_Economics'!$AF$5:$AF$404,MATCH($A379,'04_Property_Economics'!$AY$5:$AY$404,0)),""))</f>
        <v/>
      </c>
      <c r="M379" s="24" t="str">
        <f t="array" ref="M379">IF($A379="","",IFERROR(INDEX('04_Property_Economics'!$U$5:$U$404,MATCH($A379,'04_Property_Economics'!$AY$5:$AY$404,0)),""))</f>
        <v/>
      </c>
      <c r="N379" s="24" t="str">
        <f t="array" ref="N379">IF($A379="","",IFERROR(INDEX('04_Property_Economics'!$W$5:$W$404,MATCH($A379,'04_Property_Economics'!$AY$5:$AY$404,0)),""))</f>
        <v/>
      </c>
      <c r="O379" s="24" t="str">
        <f t="shared" si="2"/>
        <v/>
      </c>
      <c r="P379" s="24" t="str">
        <f t="array" ref="P379">IF($A379="","",IFERROR(INDEX('04_Property_Economics'!$S$5:$S$404,MATCH($A379,'04_Property_Economics'!$AY$5:$AY$404,0)),""))</f>
        <v/>
      </c>
      <c r="Q379" s="24" t="str">
        <f t="array" ref="Q379">IF($A379="","",IFERROR(INDEX('04_Property_Economics'!$AQ$5:$AQ$404,MATCH($A379,'04_Property_Economics'!$AY$5:$AY$404,0)),""))</f>
        <v/>
      </c>
      <c r="R379" s="27" t="str">
        <f t="array" ref="R379">IF($A379="","",IFERROR(INDEX('04_Property_Economics'!$AR$5:$AR$404,MATCH($A379,'04_Property_Economics'!$AY$5:$AY$404,0)),""))</f>
        <v/>
      </c>
      <c r="S379" s="2" t="str">
        <f t="array" ref="S379">IF($A379="","",IFERROR(INDEX('04_Property_Economics'!$AS$5:$AS$404,MATCH($A379,'04_Property_Economics'!$AY$5:$AY$404,0)),""))</f>
        <v/>
      </c>
      <c r="T379" s="2" t="str">
        <f t="array" ref="T379">IF($A379="","",IFERROR(INDEX('04_Property_Economics'!$AZ$5:$AZ$404,MATCH($A379,'04_Property_Economics'!$AY$5:$AY$404,0)),""))</f>
        <v/>
      </c>
    </row>
    <row r="380" ht="15.75" customHeight="1">
      <c r="A380" s="2" t="str">
        <f t="shared" si="1"/>
        <v/>
      </c>
      <c r="B380" s="2" t="str">
        <f t="array" ref="B380">IF($A380="","",IFERROR(INDEX('04_Property_Economics'!$B$5:$B$404,MATCH($A380,'04_Property_Economics'!$AY$5:$AY$404,0)),""))</f>
        <v/>
      </c>
      <c r="C380" s="2" t="str">
        <f t="array" ref="C380">IF($A380="","",IFERROR(INDEX('04_Property_Economics'!$C$5:$C$404,MATCH($A380,'04_Property_Economics'!$AY$5:$AY$404,0)),""))</f>
        <v/>
      </c>
      <c r="D380" s="24" t="str">
        <f t="array" ref="D380">IF($A380="","",IFERROR(INDEX('04_Property_Economics'!$H$5:$H$404,MATCH($A380,'04_Property_Economics'!$AY$5:$AY$404,0)),""))</f>
        <v/>
      </c>
      <c r="E380" s="25" t="str">
        <f t="array" ref="E380">IF($A380="","",IFERROR(INDEX('04_Property_Economics'!$I$5:$I$404,MATCH($A380,'04_Property_Economics'!$AY$5:$AY$404,0)),""))</f>
        <v/>
      </c>
      <c r="F380" s="25" t="str">
        <f t="array" ref="F380">IF($A380="","",IFERROR(INDEX('04_Property_Economics'!$J$5:$J$404,MATCH($A380,'04_Property_Economics'!$AY$5:$AY$404,0)),""))</f>
        <v/>
      </c>
      <c r="G380" s="26" t="str">
        <f t="array" ref="G380">IF($A380="","",IFERROR(INDEX('04_Property_Economics'!$AC$5:$AC$404,MATCH($A380,'04_Property_Economics'!$AY$5:$AY$404,0)),""))</f>
        <v/>
      </c>
      <c r="H380" s="24" t="str">
        <f t="array" ref="H380">IF($A380="","",IFERROR(INDEX('04_Property_Economics'!$AD$5:$AD$404,MATCH($A380,'04_Property_Economics'!$AY$5:$AY$404,0)),""))</f>
        <v/>
      </c>
      <c r="I380" s="24" t="str">
        <f t="array" ref="I380">IF($A380="","",IFERROR(INDEX('04_Property_Economics'!$AH$5:$AH$404,MATCH($A380,'04_Property_Economics'!$AY$5:$AY$404,0)),""))</f>
        <v/>
      </c>
      <c r="J380" s="24" t="str">
        <f t="array" ref="J380">IF($A380="","",IFERROR(INDEX('04_Property_Economics'!$AI$5:$AI$404,MATCH($A380,'04_Property_Economics'!$AY$5:$AY$404,0)),""))</f>
        <v/>
      </c>
      <c r="K380" s="24" t="str">
        <f t="array" ref="K380">IF($A380="","",IFERROR(INDEX('04_Property_Economics'!$AJ$5:$AJ$404,MATCH($A380,'04_Property_Economics'!$AY$5:$AY$404,0)),""))</f>
        <v/>
      </c>
      <c r="L380" s="24" t="str">
        <f t="array" ref="L380">IF($A380="","",IFERROR(INDEX('04_Property_Economics'!$AF$5:$AF$404,MATCH($A380,'04_Property_Economics'!$AY$5:$AY$404,0)),""))</f>
        <v/>
      </c>
      <c r="M380" s="24" t="str">
        <f t="array" ref="M380">IF($A380="","",IFERROR(INDEX('04_Property_Economics'!$U$5:$U$404,MATCH($A380,'04_Property_Economics'!$AY$5:$AY$404,0)),""))</f>
        <v/>
      </c>
      <c r="N380" s="24" t="str">
        <f t="array" ref="N380">IF($A380="","",IFERROR(INDEX('04_Property_Economics'!$W$5:$W$404,MATCH($A380,'04_Property_Economics'!$AY$5:$AY$404,0)),""))</f>
        <v/>
      </c>
      <c r="O380" s="24" t="str">
        <f t="shared" si="2"/>
        <v/>
      </c>
      <c r="P380" s="24" t="str">
        <f t="array" ref="P380">IF($A380="","",IFERROR(INDEX('04_Property_Economics'!$S$5:$S$404,MATCH($A380,'04_Property_Economics'!$AY$5:$AY$404,0)),""))</f>
        <v/>
      </c>
      <c r="Q380" s="24" t="str">
        <f t="array" ref="Q380">IF($A380="","",IFERROR(INDEX('04_Property_Economics'!$AQ$5:$AQ$404,MATCH($A380,'04_Property_Economics'!$AY$5:$AY$404,0)),""))</f>
        <v/>
      </c>
      <c r="R380" s="27" t="str">
        <f t="array" ref="R380">IF($A380="","",IFERROR(INDEX('04_Property_Economics'!$AR$5:$AR$404,MATCH($A380,'04_Property_Economics'!$AY$5:$AY$404,0)),""))</f>
        <v/>
      </c>
      <c r="S380" s="2" t="str">
        <f t="array" ref="S380">IF($A380="","",IFERROR(INDEX('04_Property_Economics'!$AS$5:$AS$404,MATCH($A380,'04_Property_Economics'!$AY$5:$AY$404,0)),""))</f>
        <v/>
      </c>
      <c r="T380" s="2" t="str">
        <f t="array" ref="T380">IF($A380="","",IFERROR(INDEX('04_Property_Economics'!$AZ$5:$AZ$404,MATCH($A380,'04_Property_Economics'!$AY$5:$AY$404,0)),""))</f>
        <v/>
      </c>
    </row>
    <row r="381" ht="15.75" customHeight="1">
      <c r="A381" s="2" t="str">
        <f t="shared" si="1"/>
        <v/>
      </c>
      <c r="B381" s="2" t="str">
        <f t="array" ref="B381">IF($A381="","",IFERROR(INDEX('04_Property_Economics'!$B$5:$B$404,MATCH($A381,'04_Property_Economics'!$AY$5:$AY$404,0)),""))</f>
        <v/>
      </c>
      <c r="C381" s="2" t="str">
        <f t="array" ref="C381">IF($A381="","",IFERROR(INDEX('04_Property_Economics'!$C$5:$C$404,MATCH($A381,'04_Property_Economics'!$AY$5:$AY$404,0)),""))</f>
        <v/>
      </c>
      <c r="D381" s="24" t="str">
        <f t="array" ref="D381">IF($A381="","",IFERROR(INDEX('04_Property_Economics'!$H$5:$H$404,MATCH($A381,'04_Property_Economics'!$AY$5:$AY$404,0)),""))</f>
        <v/>
      </c>
      <c r="E381" s="25" t="str">
        <f t="array" ref="E381">IF($A381="","",IFERROR(INDEX('04_Property_Economics'!$I$5:$I$404,MATCH($A381,'04_Property_Economics'!$AY$5:$AY$404,0)),""))</f>
        <v/>
      </c>
      <c r="F381" s="25" t="str">
        <f t="array" ref="F381">IF($A381="","",IFERROR(INDEX('04_Property_Economics'!$J$5:$J$404,MATCH($A381,'04_Property_Economics'!$AY$5:$AY$404,0)),""))</f>
        <v/>
      </c>
      <c r="G381" s="26" t="str">
        <f t="array" ref="G381">IF($A381="","",IFERROR(INDEX('04_Property_Economics'!$AC$5:$AC$404,MATCH($A381,'04_Property_Economics'!$AY$5:$AY$404,0)),""))</f>
        <v/>
      </c>
      <c r="H381" s="24" t="str">
        <f t="array" ref="H381">IF($A381="","",IFERROR(INDEX('04_Property_Economics'!$AD$5:$AD$404,MATCH($A381,'04_Property_Economics'!$AY$5:$AY$404,0)),""))</f>
        <v/>
      </c>
      <c r="I381" s="24" t="str">
        <f t="array" ref="I381">IF($A381="","",IFERROR(INDEX('04_Property_Economics'!$AH$5:$AH$404,MATCH($A381,'04_Property_Economics'!$AY$5:$AY$404,0)),""))</f>
        <v/>
      </c>
      <c r="J381" s="24" t="str">
        <f t="array" ref="J381">IF($A381="","",IFERROR(INDEX('04_Property_Economics'!$AI$5:$AI$404,MATCH($A381,'04_Property_Economics'!$AY$5:$AY$404,0)),""))</f>
        <v/>
      </c>
      <c r="K381" s="24" t="str">
        <f t="array" ref="K381">IF($A381="","",IFERROR(INDEX('04_Property_Economics'!$AJ$5:$AJ$404,MATCH($A381,'04_Property_Economics'!$AY$5:$AY$404,0)),""))</f>
        <v/>
      </c>
      <c r="L381" s="24" t="str">
        <f t="array" ref="L381">IF($A381="","",IFERROR(INDEX('04_Property_Economics'!$AF$5:$AF$404,MATCH($A381,'04_Property_Economics'!$AY$5:$AY$404,0)),""))</f>
        <v/>
      </c>
      <c r="M381" s="24" t="str">
        <f t="array" ref="M381">IF($A381="","",IFERROR(INDEX('04_Property_Economics'!$U$5:$U$404,MATCH($A381,'04_Property_Economics'!$AY$5:$AY$404,0)),""))</f>
        <v/>
      </c>
      <c r="N381" s="24" t="str">
        <f t="array" ref="N381">IF($A381="","",IFERROR(INDEX('04_Property_Economics'!$W$5:$W$404,MATCH($A381,'04_Property_Economics'!$AY$5:$AY$404,0)),""))</f>
        <v/>
      </c>
      <c r="O381" s="24" t="str">
        <f t="shared" si="2"/>
        <v/>
      </c>
      <c r="P381" s="24" t="str">
        <f t="array" ref="P381">IF($A381="","",IFERROR(INDEX('04_Property_Economics'!$S$5:$S$404,MATCH($A381,'04_Property_Economics'!$AY$5:$AY$404,0)),""))</f>
        <v/>
      </c>
      <c r="Q381" s="24" t="str">
        <f t="array" ref="Q381">IF($A381="","",IFERROR(INDEX('04_Property_Economics'!$AQ$5:$AQ$404,MATCH($A381,'04_Property_Economics'!$AY$5:$AY$404,0)),""))</f>
        <v/>
      </c>
      <c r="R381" s="27" t="str">
        <f t="array" ref="R381">IF($A381="","",IFERROR(INDEX('04_Property_Economics'!$AR$5:$AR$404,MATCH($A381,'04_Property_Economics'!$AY$5:$AY$404,0)),""))</f>
        <v/>
      </c>
      <c r="S381" s="2" t="str">
        <f t="array" ref="S381">IF($A381="","",IFERROR(INDEX('04_Property_Economics'!$AS$5:$AS$404,MATCH($A381,'04_Property_Economics'!$AY$5:$AY$404,0)),""))</f>
        <v/>
      </c>
      <c r="T381" s="2" t="str">
        <f t="array" ref="T381">IF($A381="","",IFERROR(INDEX('04_Property_Economics'!$AZ$5:$AZ$404,MATCH($A381,'04_Property_Economics'!$AY$5:$AY$404,0)),""))</f>
        <v/>
      </c>
    </row>
    <row r="382" ht="15.75" customHeight="1">
      <c r="A382" s="2" t="str">
        <f t="shared" si="1"/>
        <v/>
      </c>
      <c r="B382" s="2" t="str">
        <f t="array" ref="B382">IF($A382="","",IFERROR(INDEX('04_Property_Economics'!$B$5:$B$404,MATCH($A382,'04_Property_Economics'!$AY$5:$AY$404,0)),""))</f>
        <v/>
      </c>
      <c r="C382" s="2" t="str">
        <f t="array" ref="C382">IF($A382="","",IFERROR(INDEX('04_Property_Economics'!$C$5:$C$404,MATCH($A382,'04_Property_Economics'!$AY$5:$AY$404,0)),""))</f>
        <v/>
      </c>
      <c r="D382" s="24" t="str">
        <f t="array" ref="D382">IF($A382="","",IFERROR(INDEX('04_Property_Economics'!$H$5:$H$404,MATCH($A382,'04_Property_Economics'!$AY$5:$AY$404,0)),""))</f>
        <v/>
      </c>
      <c r="E382" s="25" t="str">
        <f t="array" ref="E382">IF($A382="","",IFERROR(INDEX('04_Property_Economics'!$I$5:$I$404,MATCH($A382,'04_Property_Economics'!$AY$5:$AY$404,0)),""))</f>
        <v/>
      </c>
      <c r="F382" s="25" t="str">
        <f t="array" ref="F382">IF($A382="","",IFERROR(INDEX('04_Property_Economics'!$J$5:$J$404,MATCH($A382,'04_Property_Economics'!$AY$5:$AY$404,0)),""))</f>
        <v/>
      </c>
      <c r="G382" s="26" t="str">
        <f t="array" ref="G382">IF($A382="","",IFERROR(INDEX('04_Property_Economics'!$AC$5:$AC$404,MATCH($A382,'04_Property_Economics'!$AY$5:$AY$404,0)),""))</f>
        <v/>
      </c>
      <c r="H382" s="24" t="str">
        <f t="array" ref="H382">IF($A382="","",IFERROR(INDEX('04_Property_Economics'!$AD$5:$AD$404,MATCH($A382,'04_Property_Economics'!$AY$5:$AY$404,0)),""))</f>
        <v/>
      </c>
      <c r="I382" s="24" t="str">
        <f t="array" ref="I382">IF($A382="","",IFERROR(INDEX('04_Property_Economics'!$AH$5:$AH$404,MATCH($A382,'04_Property_Economics'!$AY$5:$AY$404,0)),""))</f>
        <v/>
      </c>
      <c r="J382" s="24" t="str">
        <f t="array" ref="J382">IF($A382="","",IFERROR(INDEX('04_Property_Economics'!$AI$5:$AI$404,MATCH($A382,'04_Property_Economics'!$AY$5:$AY$404,0)),""))</f>
        <v/>
      </c>
      <c r="K382" s="24" t="str">
        <f t="array" ref="K382">IF($A382="","",IFERROR(INDEX('04_Property_Economics'!$AJ$5:$AJ$404,MATCH($A382,'04_Property_Economics'!$AY$5:$AY$404,0)),""))</f>
        <v/>
      </c>
      <c r="L382" s="24" t="str">
        <f t="array" ref="L382">IF($A382="","",IFERROR(INDEX('04_Property_Economics'!$AF$5:$AF$404,MATCH($A382,'04_Property_Economics'!$AY$5:$AY$404,0)),""))</f>
        <v/>
      </c>
      <c r="M382" s="24" t="str">
        <f t="array" ref="M382">IF($A382="","",IFERROR(INDEX('04_Property_Economics'!$U$5:$U$404,MATCH($A382,'04_Property_Economics'!$AY$5:$AY$404,0)),""))</f>
        <v/>
      </c>
      <c r="N382" s="24" t="str">
        <f t="array" ref="N382">IF($A382="","",IFERROR(INDEX('04_Property_Economics'!$W$5:$W$404,MATCH($A382,'04_Property_Economics'!$AY$5:$AY$404,0)),""))</f>
        <v/>
      </c>
      <c r="O382" s="24" t="str">
        <f t="shared" si="2"/>
        <v/>
      </c>
      <c r="P382" s="24" t="str">
        <f t="array" ref="P382">IF($A382="","",IFERROR(INDEX('04_Property_Economics'!$S$5:$S$404,MATCH($A382,'04_Property_Economics'!$AY$5:$AY$404,0)),""))</f>
        <v/>
      </c>
      <c r="Q382" s="24" t="str">
        <f t="array" ref="Q382">IF($A382="","",IFERROR(INDEX('04_Property_Economics'!$AQ$5:$AQ$404,MATCH($A382,'04_Property_Economics'!$AY$5:$AY$404,0)),""))</f>
        <v/>
      </c>
      <c r="R382" s="27" t="str">
        <f t="array" ref="R382">IF($A382="","",IFERROR(INDEX('04_Property_Economics'!$AR$5:$AR$404,MATCH($A382,'04_Property_Economics'!$AY$5:$AY$404,0)),""))</f>
        <v/>
      </c>
      <c r="S382" s="2" t="str">
        <f t="array" ref="S382">IF($A382="","",IFERROR(INDEX('04_Property_Economics'!$AS$5:$AS$404,MATCH($A382,'04_Property_Economics'!$AY$5:$AY$404,0)),""))</f>
        <v/>
      </c>
      <c r="T382" s="2" t="str">
        <f t="array" ref="T382">IF($A382="","",IFERROR(INDEX('04_Property_Economics'!$AZ$5:$AZ$404,MATCH($A382,'04_Property_Economics'!$AY$5:$AY$404,0)),""))</f>
        <v/>
      </c>
    </row>
    <row r="383" ht="15.75" customHeight="1">
      <c r="A383" s="2" t="str">
        <f t="shared" si="1"/>
        <v/>
      </c>
      <c r="B383" s="2" t="str">
        <f t="array" ref="B383">IF($A383="","",IFERROR(INDEX('04_Property_Economics'!$B$5:$B$404,MATCH($A383,'04_Property_Economics'!$AY$5:$AY$404,0)),""))</f>
        <v/>
      </c>
      <c r="C383" s="2" t="str">
        <f t="array" ref="C383">IF($A383="","",IFERROR(INDEX('04_Property_Economics'!$C$5:$C$404,MATCH($A383,'04_Property_Economics'!$AY$5:$AY$404,0)),""))</f>
        <v/>
      </c>
      <c r="D383" s="24" t="str">
        <f t="array" ref="D383">IF($A383="","",IFERROR(INDEX('04_Property_Economics'!$H$5:$H$404,MATCH($A383,'04_Property_Economics'!$AY$5:$AY$404,0)),""))</f>
        <v/>
      </c>
      <c r="E383" s="25" t="str">
        <f t="array" ref="E383">IF($A383="","",IFERROR(INDEX('04_Property_Economics'!$I$5:$I$404,MATCH($A383,'04_Property_Economics'!$AY$5:$AY$404,0)),""))</f>
        <v/>
      </c>
      <c r="F383" s="25" t="str">
        <f t="array" ref="F383">IF($A383="","",IFERROR(INDEX('04_Property_Economics'!$J$5:$J$404,MATCH($A383,'04_Property_Economics'!$AY$5:$AY$404,0)),""))</f>
        <v/>
      </c>
      <c r="G383" s="26" t="str">
        <f t="array" ref="G383">IF($A383="","",IFERROR(INDEX('04_Property_Economics'!$AC$5:$AC$404,MATCH($A383,'04_Property_Economics'!$AY$5:$AY$404,0)),""))</f>
        <v/>
      </c>
      <c r="H383" s="24" t="str">
        <f t="array" ref="H383">IF($A383="","",IFERROR(INDEX('04_Property_Economics'!$AD$5:$AD$404,MATCH($A383,'04_Property_Economics'!$AY$5:$AY$404,0)),""))</f>
        <v/>
      </c>
      <c r="I383" s="24" t="str">
        <f t="array" ref="I383">IF($A383="","",IFERROR(INDEX('04_Property_Economics'!$AH$5:$AH$404,MATCH($A383,'04_Property_Economics'!$AY$5:$AY$404,0)),""))</f>
        <v/>
      </c>
      <c r="J383" s="24" t="str">
        <f t="array" ref="J383">IF($A383="","",IFERROR(INDEX('04_Property_Economics'!$AI$5:$AI$404,MATCH($A383,'04_Property_Economics'!$AY$5:$AY$404,0)),""))</f>
        <v/>
      </c>
      <c r="K383" s="24" t="str">
        <f t="array" ref="K383">IF($A383="","",IFERROR(INDEX('04_Property_Economics'!$AJ$5:$AJ$404,MATCH($A383,'04_Property_Economics'!$AY$5:$AY$404,0)),""))</f>
        <v/>
      </c>
      <c r="L383" s="24" t="str">
        <f t="array" ref="L383">IF($A383="","",IFERROR(INDEX('04_Property_Economics'!$AF$5:$AF$404,MATCH($A383,'04_Property_Economics'!$AY$5:$AY$404,0)),""))</f>
        <v/>
      </c>
      <c r="M383" s="24" t="str">
        <f t="array" ref="M383">IF($A383="","",IFERROR(INDEX('04_Property_Economics'!$U$5:$U$404,MATCH($A383,'04_Property_Economics'!$AY$5:$AY$404,0)),""))</f>
        <v/>
      </c>
      <c r="N383" s="24" t="str">
        <f t="array" ref="N383">IF($A383="","",IFERROR(INDEX('04_Property_Economics'!$W$5:$W$404,MATCH($A383,'04_Property_Economics'!$AY$5:$AY$404,0)),""))</f>
        <v/>
      </c>
      <c r="O383" s="24" t="str">
        <f t="shared" si="2"/>
        <v/>
      </c>
      <c r="P383" s="24" t="str">
        <f t="array" ref="P383">IF($A383="","",IFERROR(INDEX('04_Property_Economics'!$S$5:$S$404,MATCH($A383,'04_Property_Economics'!$AY$5:$AY$404,0)),""))</f>
        <v/>
      </c>
      <c r="Q383" s="24" t="str">
        <f t="array" ref="Q383">IF($A383="","",IFERROR(INDEX('04_Property_Economics'!$AQ$5:$AQ$404,MATCH($A383,'04_Property_Economics'!$AY$5:$AY$404,0)),""))</f>
        <v/>
      </c>
      <c r="R383" s="27" t="str">
        <f t="array" ref="R383">IF($A383="","",IFERROR(INDEX('04_Property_Economics'!$AR$5:$AR$404,MATCH($A383,'04_Property_Economics'!$AY$5:$AY$404,0)),""))</f>
        <v/>
      </c>
      <c r="S383" s="2" t="str">
        <f t="array" ref="S383">IF($A383="","",IFERROR(INDEX('04_Property_Economics'!$AS$5:$AS$404,MATCH($A383,'04_Property_Economics'!$AY$5:$AY$404,0)),""))</f>
        <v/>
      </c>
      <c r="T383" s="2" t="str">
        <f t="array" ref="T383">IF($A383="","",IFERROR(INDEX('04_Property_Economics'!$AZ$5:$AZ$404,MATCH($A383,'04_Property_Economics'!$AY$5:$AY$404,0)),""))</f>
        <v/>
      </c>
    </row>
    <row r="384" ht="15.75" customHeight="1">
      <c r="A384" s="2" t="str">
        <f t="shared" si="1"/>
        <v/>
      </c>
      <c r="B384" s="2" t="str">
        <f t="array" ref="B384">IF($A384="","",IFERROR(INDEX('04_Property_Economics'!$B$5:$B$404,MATCH($A384,'04_Property_Economics'!$AY$5:$AY$404,0)),""))</f>
        <v/>
      </c>
      <c r="C384" s="2" t="str">
        <f t="array" ref="C384">IF($A384="","",IFERROR(INDEX('04_Property_Economics'!$C$5:$C$404,MATCH($A384,'04_Property_Economics'!$AY$5:$AY$404,0)),""))</f>
        <v/>
      </c>
      <c r="D384" s="24" t="str">
        <f t="array" ref="D384">IF($A384="","",IFERROR(INDEX('04_Property_Economics'!$H$5:$H$404,MATCH($A384,'04_Property_Economics'!$AY$5:$AY$404,0)),""))</f>
        <v/>
      </c>
      <c r="E384" s="25" t="str">
        <f t="array" ref="E384">IF($A384="","",IFERROR(INDEX('04_Property_Economics'!$I$5:$I$404,MATCH($A384,'04_Property_Economics'!$AY$5:$AY$404,0)),""))</f>
        <v/>
      </c>
      <c r="F384" s="25" t="str">
        <f t="array" ref="F384">IF($A384="","",IFERROR(INDEX('04_Property_Economics'!$J$5:$J$404,MATCH($A384,'04_Property_Economics'!$AY$5:$AY$404,0)),""))</f>
        <v/>
      </c>
      <c r="G384" s="26" t="str">
        <f t="array" ref="G384">IF($A384="","",IFERROR(INDEX('04_Property_Economics'!$AC$5:$AC$404,MATCH($A384,'04_Property_Economics'!$AY$5:$AY$404,0)),""))</f>
        <v/>
      </c>
      <c r="H384" s="24" t="str">
        <f t="array" ref="H384">IF($A384="","",IFERROR(INDEX('04_Property_Economics'!$AD$5:$AD$404,MATCH($A384,'04_Property_Economics'!$AY$5:$AY$404,0)),""))</f>
        <v/>
      </c>
      <c r="I384" s="24" t="str">
        <f t="array" ref="I384">IF($A384="","",IFERROR(INDEX('04_Property_Economics'!$AH$5:$AH$404,MATCH($A384,'04_Property_Economics'!$AY$5:$AY$404,0)),""))</f>
        <v/>
      </c>
      <c r="J384" s="24" t="str">
        <f t="array" ref="J384">IF($A384="","",IFERROR(INDEX('04_Property_Economics'!$AI$5:$AI$404,MATCH($A384,'04_Property_Economics'!$AY$5:$AY$404,0)),""))</f>
        <v/>
      </c>
      <c r="K384" s="24" t="str">
        <f t="array" ref="K384">IF($A384="","",IFERROR(INDEX('04_Property_Economics'!$AJ$5:$AJ$404,MATCH($A384,'04_Property_Economics'!$AY$5:$AY$404,0)),""))</f>
        <v/>
      </c>
      <c r="L384" s="24" t="str">
        <f t="array" ref="L384">IF($A384="","",IFERROR(INDEX('04_Property_Economics'!$AF$5:$AF$404,MATCH($A384,'04_Property_Economics'!$AY$5:$AY$404,0)),""))</f>
        <v/>
      </c>
      <c r="M384" s="24" t="str">
        <f t="array" ref="M384">IF($A384="","",IFERROR(INDEX('04_Property_Economics'!$U$5:$U$404,MATCH($A384,'04_Property_Economics'!$AY$5:$AY$404,0)),""))</f>
        <v/>
      </c>
      <c r="N384" s="24" t="str">
        <f t="array" ref="N384">IF($A384="","",IFERROR(INDEX('04_Property_Economics'!$W$5:$W$404,MATCH($A384,'04_Property_Economics'!$AY$5:$AY$404,0)),""))</f>
        <v/>
      </c>
      <c r="O384" s="24" t="str">
        <f t="shared" si="2"/>
        <v/>
      </c>
      <c r="P384" s="24" t="str">
        <f t="array" ref="P384">IF($A384="","",IFERROR(INDEX('04_Property_Economics'!$S$5:$S$404,MATCH($A384,'04_Property_Economics'!$AY$5:$AY$404,0)),""))</f>
        <v/>
      </c>
      <c r="Q384" s="24" t="str">
        <f t="array" ref="Q384">IF($A384="","",IFERROR(INDEX('04_Property_Economics'!$AQ$5:$AQ$404,MATCH($A384,'04_Property_Economics'!$AY$5:$AY$404,0)),""))</f>
        <v/>
      </c>
      <c r="R384" s="27" t="str">
        <f t="array" ref="R384">IF($A384="","",IFERROR(INDEX('04_Property_Economics'!$AR$5:$AR$404,MATCH($A384,'04_Property_Economics'!$AY$5:$AY$404,0)),""))</f>
        <v/>
      </c>
      <c r="S384" s="2" t="str">
        <f t="array" ref="S384">IF($A384="","",IFERROR(INDEX('04_Property_Economics'!$AS$5:$AS$404,MATCH($A384,'04_Property_Economics'!$AY$5:$AY$404,0)),""))</f>
        <v/>
      </c>
      <c r="T384" s="2" t="str">
        <f t="array" ref="T384">IF($A384="","",IFERROR(INDEX('04_Property_Economics'!$AZ$5:$AZ$404,MATCH($A384,'04_Property_Economics'!$AY$5:$AY$404,0)),""))</f>
        <v/>
      </c>
    </row>
    <row r="385" ht="15.75" customHeight="1">
      <c r="A385" s="2" t="str">
        <f t="shared" si="1"/>
        <v/>
      </c>
      <c r="B385" s="2" t="str">
        <f t="array" ref="B385">IF($A385="","",IFERROR(INDEX('04_Property_Economics'!$B$5:$B$404,MATCH($A385,'04_Property_Economics'!$AY$5:$AY$404,0)),""))</f>
        <v/>
      </c>
      <c r="C385" s="2" t="str">
        <f t="array" ref="C385">IF($A385="","",IFERROR(INDEX('04_Property_Economics'!$C$5:$C$404,MATCH($A385,'04_Property_Economics'!$AY$5:$AY$404,0)),""))</f>
        <v/>
      </c>
      <c r="D385" s="24" t="str">
        <f t="array" ref="D385">IF($A385="","",IFERROR(INDEX('04_Property_Economics'!$H$5:$H$404,MATCH($A385,'04_Property_Economics'!$AY$5:$AY$404,0)),""))</f>
        <v/>
      </c>
      <c r="E385" s="25" t="str">
        <f t="array" ref="E385">IF($A385="","",IFERROR(INDEX('04_Property_Economics'!$I$5:$I$404,MATCH($A385,'04_Property_Economics'!$AY$5:$AY$404,0)),""))</f>
        <v/>
      </c>
      <c r="F385" s="25" t="str">
        <f t="array" ref="F385">IF($A385="","",IFERROR(INDEX('04_Property_Economics'!$J$5:$J$404,MATCH($A385,'04_Property_Economics'!$AY$5:$AY$404,0)),""))</f>
        <v/>
      </c>
      <c r="G385" s="26" t="str">
        <f t="array" ref="G385">IF($A385="","",IFERROR(INDEX('04_Property_Economics'!$AC$5:$AC$404,MATCH($A385,'04_Property_Economics'!$AY$5:$AY$404,0)),""))</f>
        <v/>
      </c>
      <c r="H385" s="24" t="str">
        <f t="array" ref="H385">IF($A385="","",IFERROR(INDEX('04_Property_Economics'!$AD$5:$AD$404,MATCH($A385,'04_Property_Economics'!$AY$5:$AY$404,0)),""))</f>
        <v/>
      </c>
      <c r="I385" s="24" t="str">
        <f t="array" ref="I385">IF($A385="","",IFERROR(INDEX('04_Property_Economics'!$AH$5:$AH$404,MATCH($A385,'04_Property_Economics'!$AY$5:$AY$404,0)),""))</f>
        <v/>
      </c>
      <c r="J385" s="24" t="str">
        <f t="array" ref="J385">IF($A385="","",IFERROR(INDEX('04_Property_Economics'!$AI$5:$AI$404,MATCH($A385,'04_Property_Economics'!$AY$5:$AY$404,0)),""))</f>
        <v/>
      </c>
      <c r="K385" s="24" t="str">
        <f t="array" ref="K385">IF($A385="","",IFERROR(INDEX('04_Property_Economics'!$AJ$5:$AJ$404,MATCH($A385,'04_Property_Economics'!$AY$5:$AY$404,0)),""))</f>
        <v/>
      </c>
      <c r="L385" s="24" t="str">
        <f t="array" ref="L385">IF($A385="","",IFERROR(INDEX('04_Property_Economics'!$AF$5:$AF$404,MATCH($A385,'04_Property_Economics'!$AY$5:$AY$404,0)),""))</f>
        <v/>
      </c>
      <c r="M385" s="24" t="str">
        <f t="array" ref="M385">IF($A385="","",IFERROR(INDEX('04_Property_Economics'!$U$5:$U$404,MATCH($A385,'04_Property_Economics'!$AY$5:$AY$404,0)),""))</f>
        <v/>
      </c>
      <c r="N385" s="24" t="str">
        <f t="array" ref="N385">IF($A385="","",IFERROR(INDEX('04_Property_Economics'!$W$5:$W$404,MATCH($A385,'04_Property_Economics'!$AY$5:$AY$404,0)),""))</f>
        <v/>
      </c>
      <c r="O385" s="24" t="str">
        <f t="shared" si="2"/>
        <v/>
      </c>
      <c r="P385" s="24" t="str">
        <f t="array" ref="P385">IF($A385="","",IFERROR(INDEX('04_Property_Economics'!$S$5:$S$404,MATCH($A385,'04_Property_Economics'!$AY$5:$AY$404,0)),""))</f>
        <v/>
      </c>
      <c r="Q385" s="24" t="str">
        <f t="array" ref="Q385">IF($A385="","",IFERROR(INDEX('04_Property_Economics'!$AQ$5:$AQ$404,MATCH($A385,'04_Property_Economics'!$AY$5:$AY$404,0)),""))</f>
        <v/>
      </c>
      <c r="R385" s="27" t="str">
        <f t="array" ref="R385">IF($A385="","",IFERROR(INDEX('04_Property_Economics'!$AR$5:$AR$404,MATCH($A385,'04_Property_Economics'!$AY$5:$AY$404,0)),""))</f>
        <v/>
      </c>
      <c r="S385" s="2" t="str">
        <f t="array" ref="S385">IF($A385="","",IFERROR(INDEX('04_Property_Economics'!$AS$5:$AS$404,MATCH($A385,'04_Property_Economics'!$AY$5:$AY$404,0)),""))</f>
        <v/>
      </c>
      <c r="T385" s="2" t="str">
        <f t="array" ref="T385">IF($A385="","",IFERROR(INDEX('04_Property_Economics'!$AZ$5:$AZ$404,MATCH($A385,'04_Property_Economics'!$AY$5:$AY$404,0)),""))</f>
        <v/>
      </c>
    </row>
    <row r="386" ht="15.75" customHeight="1">
      <c r="A386" s="2" t="str">
        <f t="shared" si="1"/>
        <v/>
      </c>
      <c r="B386" s="2" t="str">
        <f t="array" ref="B386">IF($A386="","",IFERROR(INDEX('04_Property_Economics'!$B$5:$B$404,MATCH($A386,'04_Property_Economics'!$AY$5:$AY$404,0)),""))</f>
        <v/>
      </c>
      <c r="C386" s="2" t="str">
        <f t="array" ref="C386">IF($A386="","",IFERROR(INDEX('04_Property_Economics'!$C$5:$C$404,MATCH($A386,'04_Property_Economics'!$AY$5:$AY$404,0)),""))</f>
        <v/>
      </c>
      <c r="D386" s="24" t="str">
        <f t="array" ref="D386">IF($A386="","",IFERROR(INDEX('04_Property_Economics'!$H$5:$H$404,MATCH($A386,'04_Property_Economics'!$AY$5:$AY$404,0)),""))</f>
        <v/>
      </c>
      <c r="E386" s="25" t="str">
        <f t="array" ref="E386">IF($A386="","",IFERROR(INDEX('04_Property_Economics'!$I$5:$I$404,MATCH($A386,'04_Property_Economics'!$AY$5:$AY$404,0)),""))</f>
        <v/>
      </c>
      <c r="F386" s="25" t="str">
        <f t="array" ref="F386">IF($A386="","",IFERROR(INDEX('04_Property_Economics'!$J$5:$J$404,MATCH($A386,'04_Property_Economics'!$AY$5:$AY$404,0)),""))</f>
        <v/>
      </c>
      <c r="G386" s="26" t="str">
        <f t="array" ref="G386">IF($A386="","",IFERROR(INDEX('04_Property_Economics'!$AC$5:$AC$404,MATCH($A386,'04_Property_Economics'!$AY$5:$AY$404,0)),""))</f>
        <v/>
      </c>
      <c r="H386" s="24" t="str">
        <f t="array" ref="H386">IF($A386="","",IFERROR(INDEX('04_Property_Economics'!$AD$5:$AD$404,MATCH($A386,'04_Property_Economics'!$AY$5:$AY$404,0)),""))</f>
        <v/>
      </c>
      <c r="I386" s="24" t="str">
        <f t="array" ref="I386">IF($A386="","",IFERROR(INDEX('04_Property_Economics'!$AH$5:$AH$404,MATCH($A386,'04_Property_Economics'!$AY$5:$AY$404,0)),""))</f>
        <v/>
      </c>
      <c r="J386" s="24" t="str">
        <f t="array" ref="J386">IF($A386="","",IFERROR(INDEX('04_Property_Economics'!$AI$5:$AI$404,MATCH($A386,'04_Property_Economics'!$AY$5:$AY$404,0)),""))</f>
        <v/>
      </c>
      <c r="K386" s="24" t="str">
        <f t="array" ref="K386">IF($A386="","",IFERROR(INDEX('04_Property_Economics'!$AJ$5:$AJ$404,MATCH($A386,'04_Property_Economics'!$AY$5:$AY$404,0)),""))</f>
        <v/>
      </c>
      <c r="L386" s="24" t="str">
        <f t="array" ref="L386">IF($A386="","",IFERROR(INDEX('04_Property_Economics'!$AF$5:$AF$404,MATCH($A386,'04_Property_Economics'!$AY$5:$AY$404,0)),""))</f>
        <v/>
      </c>
      <c r="M386" s="24" t="str">
        <f t="array" ref="M386">IF($A386="","",IFERROR(INDEX('04_Property_Economics'!$U$5:$U$404,MATCH($A386,'04_Property_Economics'!$AY$5:$AY$404,0)),""))</f>
        <v/>
      </c>
      <c r="N386" s="24" t="str">
        <f t="array" ref="N386">IF($A386="","",IFERROR(INDEX('04_Property_Economics'!$W$5:$W$404,MATCH($A386,'04_Property_Economics'!$AY$5:$AY$404,0)),""))</f>
        <v/>
      </c>
      <c r="O386" s="24" t="str">
        <f t="shared" si="2"/>
        <v/>
      </c>
      <c r="P386" s="24" t="str">
        <f t="array" ref="P386">IF($A386="","",IFERROR(INDEX('04_Property_Economics'!$S$5:$S$404,MATCH($A386,'04_Property_Economics'!$AY$5:$AY$404,0)),""))</f>
        <v/>
      </c>
      <c r="Q386" s="24" t="str">
        <f t="array" ref="Q386">IF($A386="","",IFERROR(INDEX('04_Property_Economics'!$AQ$5:$AQ$404,MATCH($A386,'04_Property_Economics'!$AY$5:$AY$404,0)),""))</f>
        <v/>
      </c>
      <c r="R386" s="27" t="str">
        <f t="array" ref="R386">IF($A386="","",IFERROR(INDEX('04_Property_Economics'!$AR$5:$AR$404,MATCH($A386,'04_Property_Economics'!$AY$5:$AY$404,0)),""))</f>
        <v/>
      </c>
      <c r="S386" s="2" t="str">
        <f t="array" ref="S386">IF($A386="","",IFERROR(INDEX('04_Property_Economics'!$AS$5:$AS$404,MATCH($A386,'04_Property_Economics'!$AY$5:$AY$404,0)),""))</f>
        <v/>
      </c>
      <c r="T386" s="2" t="str">
        <f t="array" ref="T386">IF($A386="","",IFERROR(INDEX('04_Property_Economics'!$AZ$5:$AZ$404,MATCH($A386,'04_Property_Economics'!$AY$5:$AY$404,0)),""))</f>
        <v/>
      </c>
    </row>
    <row r="387" ht="15.75" customHeight="1">
      <c r="A387" s="2" t="str">
        <f t="shared" si="1"/>
        <v/>
      </c>
      <c r="B387" s="2" t="str">
        <f t="array" ref="B387">IF($A387="","",IFERROR(INDEX('04_Property_Economics'!$B$5:$B$404,MATCH($A387,'04_Property_Economics'!$AY$5:$AY$404,0)),""))</f>
        <v/>
      </c>
      <c r="C387" s="2" t="str">
        <f t="array" ref="C387">IF($A387="","",IFERROR(INDEX('04_Property_Economics'!$C$5:$C$404,MATCH($A387,'04_Property_Economics'!$AY$5:$AY$404,0)),""))</f>
        <v/>
      </c>
      <c r="D387" s="24" t="str">
        <f t="array" ref="D387">IF($A387="","",IFERROR(INDEX('04_Property_Economics'!$H$5:$H$404,MATCH($A387,'04_Property_Economics'!$AY$5:$AY$404,0)),""))</f>
        <v/>
      </c>
      <c r="E387" s="25" t="str">
        <f t="array" ref="E387">IF($A387="","",IFERROR(INDEX('04_Property_Economics'!$I$5:$I$404,MATCH($A387,'04_Property_Economics'!$AY$5:$AY$404,0)),""))</f>
        <v/>
      </c>
      <c r="F387" s="25" t="str">
        <f t="array" ref="F387">IF($A387="","",IFERROR(INDEX('04_Property_Economics'!$J$5:$J$404,MATCH($A387,'04_Property_Economics'!$AY$5:$AY$404,0)),""))</f>
        <v/>
      </c>
      <c r="G387" s="26" t="str">
        <f t="array" ref="G387">IF($A387="","",IFERROR(INDEX('04_Property_Economics'!$AC$5:$AC$404,MATCH($A387,'04_Property_Economics'!$AY$5:$AY$404,0)),""))</f>
        <v/>
      </c>
      <c r="H387" s="24" t="str">
        <f t="array" ref="H387">IF($A387="","",IFERROR(INDEX('04_Property_Economics'!$AD$5:$AD$404,MATCH($A387,'04_Property_Economics'!$AY$5:$AY$404,0)),""))</f>
        <v/>
      </c>
      <c r="I387" s="24" t="str">
        <f t="array" ref="I387">IF($A387="","",IFERROR(INDEX('04_Property_Economics'!$AH$5:$AH$404,MATCH($A387,'04_Property_Economics'!$AY$5:$AY$404,0)),""))</f>
        <v/>
      </c>
      <c r="J387" s="24" t="str">
        <f t="array" ref="J387">IF($A387="","",IFERROR(INDEX('04_Property_Economics'!$AI$5:$AI$404,MATCH($A387,'04_Property_Economics'!$AY$5:$AY$404,0)),""))</f>
        <v/>
      </c>
      <c r="K387" s="24" t="str">
        <f t="array" ref="K387">IF($A387="","",IFERROR(INDEX('04_Property_Economics'!$AJ$5:$AJ$404,MATCH($A387,'04_Property_Economics'!$AY$5:$AY$404,0)),""))</f>
        <v/>
      </c>
      <c r="L387" s="24" t="str">
        <f t="array" ref="L387">IF($A387="","",IFERROR(INDEX('04_Property_Economics'!$AF$5:$AF$404,MATCH($A387,'04_Property_Economics'!$AY$5:$AY$404,0)),""))</f>
        <v/>
      </c>
      <c r="M387" s="24" t="str">
        <f t="array" ref="M387">IF($A387="","",IFERROR(INDEX('04_Property_Economics'!$U$5:$U$404,MATCH($A387,'04_Property_Economics'!$AY$5:$AY$404,0)),""))</f>
        <v/>
      </c>
      <c r="N387" s="24" t="str">
        <f t="array" ref="N387">IF($A387="","",IFERROR(INDEX('04_Property_Economics'!$W$5:$W$404,MATCH($A387,'04_Property_Economics'!$AY$5:$AY$404,0)),""))</f>
        <v/>
      </c>
      <c r="O387" s="24" t="str">
        <f t="shared" si="2"/>
        <v/>
      </c>
      <c r="P387" s="24" t="str">
        <f t="array" ref="P387">IF($A387="","",IFERROR(INDEX('04_Property_Economics'!$S$5:$S$404,MATCH($A387,'04_Property_Economics'!$AY$5:$AY$404,0)),""))</f>
        <v/>
      </c>
      <c r="Q387" s="24" t="str">
        <f t="array" ref="Q387">IF($A387="","",IFERROR(INDEX('04_Property_Economics'!$AQ$5:$AQ$404,MATCH($A387,'04_Property_Economics'!$AY$5:$AY$404,0)),""))</f>
        <v/>
      </c>
      <c r="R387" s="27" t="str">
        <f t="array" ref="R387">IF($A387="","",IFERROR(INDEX('04_Property_Economics'!$AR$5:$AR$404,MATCH($A387,'04_Property_Economics'!$AY$5:$AY$404,0)),""))</f>
        <v/>
      </c>
      <c r="S387" s="2" t="str">
        <f t="array" ref="S387">IF($A387="","",IFERROR(INDEX('04_Property_Economics'!$AS$5:$AS$404,MATCH($A387,'04_Property_Economics'!$AY$5:$AY$404,0)),""))</f>
        <v/>
      </c>
      <c r="T387" s="2" t="str">
        <f t="array" ref="T387">IF($A387="","",IFERROR(INDEX('04_Property_Economics'!$AZ$5:$AZ$404,MATCH($A387,'04_Property_Economics'!$AY$5:$AY$404,0)),""))</f>
        <v/>
      </c>
    </row>
    <row r="388" ht="15.75" customHeight="1">
      <c r="A388" s="2" t="str">
        <f t="shared" si="1"/>
        <v/>
      </c>
      <c r="B388" s="2" t="str">
        <f t="array" ref="B388">IF($A388="","",IFERROR(INDEX('04_Property_Economics'!$B$5:$B$404,MATCH($A388,'04_Property_Economics'!$AY$5:$AY$404,0)),""))</f>
        <v/>
      </c>
      <c r="C388" s="2" t="str">
        <f t="array" ref="C388">IF($A388="","",IFERROR(INDEX('04_Property_Economics'!$C$5:$C$404,MATCH($A388,'04_Property_Economics'!$AY$5:$AY$404,0)),""))</f>
        <v/>
      </c>
      <c r="D388" s="24" t="str">
        <f t="array" ref="D388">IF($A388="","",IFERROR(INDEX('04_Property_Economics'!$H$5:$H$404,MATCH($A388,'04_Property_Economics'!$AY$5:$AY$404,0)),""))</f>
        <v/>
      </c>
      <c r="E388" s="25" t="str">
        <f t="array" ref="E388">IF($A388="","",IFERROR(INDEX('04_Property_Economics'!$I$5:$I$404,MATCH($A388,'04_Property_Economics'!$AY$5:$AY$404,0)),""))</f>
        <v/>
      </c>
      <c r="F388" s="25" t="str">
        <f t="array" ref="F388">IF($A388="","",IFERROR(INDEX('04_Property_Economics'!$J$5:$J$404,MATCH($A388,'04_Property_Economics'!$AY$5:$AY$404,0)),""))</f>
        <v/>
      </c>
      <c r="G388" s="26" t="str">
        <f t="array" ref="G388">IF($A388="","",IFERROR(INDEX('04_Property_Economics'!$AC$5:$AC$404,MATCH($A388,'04_Property_Economics'!$AY$5:$AY$404,0)),""))</f>
        <v/>
      </c>
      <c r="H388" s="24" t="str">
        <f t="array" ref="H388">IF($A388="","",IFERROR(INDEX('04_Property_Economics'!$AD$5:$AD$404,MATCH($A388,'04_Property_Economics'!$AY$5:$AY$404,0)),""))</f>
        <v/>
      </c>
      <c r="I388" s="24" t="str">
        <f t="array" ref="I388">IF($A388="","",IFERROR(INDEX('04_Property_Economics'!$AH$5:$AH$404,MATCH($A388,'04_Property_Economics'!$AY$5:$AY$404,0)),""))</f>
        <v/>
      </c>
      <c r="J388" s="24" t="str">
        <f t="array" ref="J388">IF($A388="","",IFERROR(INDEX('04_Property_Economics'!$AI$5:$AI$404,MATCH($A388,'04_Property_Economics'!$AY$5:$AY$404,0)),""))</f>
        <v/>
      </c>
      <c r="K388" s="24" t="str">
        <f t="array" ref="K388">IF($A388="","",IFERROR(INDEX('04_Property_Economics'!$AJ$5:$AJ$404,MATCH($A388,'04_Property_Economics'!$AY$5:$AY$404,0)),""))</f>
        <v/>
      </c>
      <c r="L388" s="24" t="str">
        <f t="array" ref="L388">IF($A388="","",IFERROR(INDEX('04_Property_Economics'!$AF$5:$AF$404,MATCH($A388,'04_Property_Economics'!$AY$5:$AY$404,0)),""))</f>
        <v/>
      </c>
      <c r="M388" s="24" t="str">
        <f t="array" ref="M388">IF($A388="","",IFERROR(INDEX('04_Property_Economics'!$U$5:$U$404,MATCH($A388,'04_Property_Economics'!$AY$5:$AY$404,0)),""))</f>
        <v/>
      </c>
      <c r="N388" s="24" t="str">
        <f t="array" ref="N388">IF($A388="","",IFERROR(INDEX('04_Property_Economics'!$W$5:$W$404,MATCH($A388,'04_Property_Economics'!$AY$5:$AY$404,0)),""))</f>
        <v/>
      </c>
      <c r="O388" s="24" t="str">
        <f t="shared" si="2"/>
        <v/>
      </c>
      <c r="P388" s="24" t="str">
        <f t="array" ref="P388">IF($A388="","",IFERROR(INDEX('04_Property_Economics'!$S$5:$S$404,MATCH($A388,'04_Property_Economics'!$AY$5:$AY$404,0)),""))</f>
        <v/>
      </c>
      <c r="Q388" s="24" t="str">
        <f t="array" ref="Q388">IF($A388="","",IFERROR(INDEX('04_Property_Economics'!$AQ$5:$AQ$404,MATCH($A388,'04_Property_Economics'!$AY$5:$AY$404,0)),""))</f>
        <v/>
      </c>
      <c r="R388" s="27" t="str">
        <f t="array" ref="R388">IF($A388="","",IFERROR(INDEX('04_Property_Economics'!$AR$5:$AR$404,MATCH($A388,'04_Property_Economics'!$AY$5:$AY$404,0)),""))</f>
        <v/>
      </c>
      <c r="S388" s="2" t="str">
        <f t="array" ref="S388">IF($A388="","",IFERROR(INDEX('04_Property_Economics'!$AS$5:$AS$404,MATCH($A388,'04_Property_Economics'!$AY$5:$AY$404,0)),""))</f>
        <v/>
      </c>
      <c r="T388" s="2" t="str">
        <f t="array" ref="T388">IF($A388="","",IFERROR(INDEX('04_Property_Economics'!$AZ$5:$AZ$404,MATCH($A388,'04_Property_Economics'!$AY$5:$AY$404,0)),""))</f>
        <v/>
      </c>
    </row>
    <row r="389" ht="15.75" customHeight="1">
      <c r="A389" s="2" t="str">
        <f t="shared" si="1"/>
        <v/>
      </c>
      <c r="B389" s="2" t="str">
        <f t="array" ref="B389">IF($A389="","",IFERROR(INDEX('04_Property_Economics'!$B$5:$B$404,MATCH($A389,'04_Property_Economics'!$AY$5:$AY$404,0)),""))</f>
        <v/>
      </c>
      <c r="C389" s="2" t="str">
        <f t="array" ref="C389">IF($A389="","",IFERROR(INDEX('04_Property_Economics'!$C$5:$C$404,MATCH($A389,'04_Property_Economics'!$AY$5:$AY$404,0)),""))</f>
        <v/>
      </c>
      <c r="D389" s="24" t="str">
        <f t="array" ref="D389">IF($A389="","",IFERROR(INDEX('04_Property_Economics'!$H$5:$H$404,MATCH($A389,'04_Property_Economics'!$AY$5:$AY$404,0)),""))</f>
        <v/>
      </c>
      <c r="E389" s="25" t="str">
        <f t="array" ref="E389">IF($A389="","",IFERROR(INDEX('04_Property_Economics'!$I$5:$I$404,MATCH($A389,'04_Property_Economics'!$AY$5:$AY$404,0)),""))</f>
        <v/>
      </c>
      <c r="F389" s="25" t="str">
        <f t="array" ref="F389">IF($A389="","",IFERROR(INDEX('04_Property_Economics'!$J$5:$J$404,MATCH($A389,'04_Property_Economics'!$AY$5:$AY$404,0)),""))</f>
        <v/>
      </c>
      <c r="G389" s="26" t="str">
        <f t="array" ref="G389">IF($A389="","",IFERROR(INDEX('04_Property_Economics'!$AC$5:$AC$404,MATCH($A389,'04_Property_Economics'!$AY$5:$AY$404,0)),""))</f>
        <v/>
      </c>
      <c r="H389" s="24" t="str">
        <f t="array" ref="H389">IF($A389="","",IFERROR(INDEX('04_Property_Economics'!$AD$5:$AD$404,MATCH($A389,'04_Property_Economics'!$AY$5:$AY$404,0)),""))</f>
        <v/>
      </c>
      <c r="I389" s="24" t="str">
        <f t="array" ref="I389">IF($A389="","",IFERROR(INDEX('04_Property_Economics'!$AH$5:$AH$404,MATCH($A389,'04_Property_Economics'!$AY$5:$AY$404,0)),""))</f>
        <v/>
      </c>
      <c r="J389" s="24" t="str">
        <f t="array" ref="J389">IF($A389="","",IFERROR(INDEX('04_Property_Economics'!$AI$5:$AI$404,MATCH($A389,'04_Property_Economics'!$AY$5:$AY$404,0)),""))</f>
        <v/>
      </c>
      <c r="K389" s="24" t="str">
        <f t="array" ref="K389">IF($A389="","",IFERROR(INDEX('04_Property_Economics'!$AJ$5:$AJ$404,MATCH($A389,'04_Property_Economics'!$AY$5:$AY$404,0)),""))</f>
        <v/>
      </c>
      <c r="L389" s="24" t="str">
        <f t="array" ref="L389">IF($A389="","",IFERROR(INDEX('04_Property_Economics'!$AF$5:$AF$404,MATCH($A389,'04_Property_Economics'!$AY$5:$AY$404,0)),""))</f>
        <v/>
      </c>
      <c r="M389" s="24" t="str">
        <f t="array" ref="M389">IF($A389="","",IFERROR(INDEX('04_Property_Economics'!$U$5:$U$404,MATCH($A389,'04_Property_Economics'!$AY$5:$AY$404,0)),""))</f>
        <v/>
      </c>
      <c r="N389" s="24" t="str">
        <f t="array" ref="N389">IF($A389="","",IFERROR(INDEX('04_Property_Economics'!$W$5:$W$404,MATCH($A389,'04_Property_Economics'!$AY$5:$AY$404,0)),""))</f>
        <v/>
      </c>
      <c r="O389" s="24" t="str">
        <f t="shared" si="2"/>
        <v/>
      </c>
      <c r="P389" s="24" t="str">
        <f t="array" ref="P389">IF($A389="","",IFERROR(INDEX('04_Property_Economics'!$S$5:$S$404,MATCH($A389,'04_Property_Economics'!$AY$5:$AY$404,0)),""))</f>
        <v/>
      </c>
      <c r="Q389" s="24" t="str">
        <f t="array" ref="Q389">IF($A389="","",IFERROR(INDEX('04_Property_Economics'!$AQ$5:$AQ$404,MATCH($A389,'04_Property_Economics'!$AY$5:$AY$404,0)),""))</f>
        <v/>
      </c>
      <c r="R389" s="27" t="str">
        <f t="array" ref="R389">IF($A389="","",IFERROR(INDEX('04_Property_Economics'!$AR$5:$AR$404,MATCH($A389,'04_Property_Economics'!$AY$5:$AY$404,0)),""))</f>
        <v/>
      </c>
      <c r="S389" s="2" t="str">
        <f t="array" ref="S389">IF($A389="","",IFERROR(INDEX('04_Property_Economics'!$AS$5:$AS$404,MATCH($A389,'04_Property_Economics'!$AY$5:$AY$404,0)),""))</f>
        <v/>
      </c>
      <c r="T389" s="2" t="str">
        <f t="array" ref="T389">IF($A389="","",IFERROR(INDEX('04_Property_Economics'!$AZ$5:$AZ$404,MATCH($A389,'04_Property_Economics'!$AY$5:$AY$404,0)),""))</f>
        <v/>
      </c>
    </row>
    <row r="390" ht="15.75" customHeight="1">
      <c r="A390" s="2" t="str">
        <f t="shared" si="1"/>
        <v/>
      </c>
      <c r="B390" s="2" t="str">
        <f t="array" ref="B390">IF($A390="","",IFERROR(INDEX('04_Property_Economics'!$B$5:$B$404,MATCH($A390,'04_Property_Economics'!$AY$5:$AY$404,0)),""))</f>
        <v/>
      </c>
      <c r="C390" s="2" t="str">
        <f t="array" ref="C390">IF($A390="","",IFERROR(INDEX('04_Property_Economics'!$C$5:$C$404,MATCH($A390,'04_Property_Economics'!$AY$5:$AY$404,0)),""))</f>
        <v/>
      </c>
      <c r="D390" s="24" t="str">
        <f t="array" ref="D390">IF($A390="","",IFERROR(INDEX('04_Property_Economics'!$H$5:$H$404,MATCH($A390,'04_Property_Economics'!$AY$5:$AY$404,0)),""))</f>
        <v/>
      </c>
      <c r="E390" s="25" t="str">
        <f t="array" ref="E390">IF($A390="","",IFERROR(INDEX('04_Property_Economics'!$I$5:$I$404,MATCH($A390,'04_Property_Economics'!$AY$5:$AY$404,0)),""))</f>
        <v/>
      </c>
      <c r="F390" s="25" t="str">
        <f t="array" ref="F390">IF($A390="","",IFERROR(INDEX('04_Property_Economics'!$J$5:$J$404,MATCH($A390,'04_Property_Economics'!$AY$5:$AY$404,0)),""))</f>
        <v/>
      </c>
      <c r="G390" s="26" t="str">
        <f t="array" ref="G390">IF($A390="","",IFERROR(INDEX('04_Property_Economics'!$AC$5:$AC$404,MATCH($A390,'04_Property_Economics'!$AY$5:$AY$404,0)),""))</f>
        <v/>
      </c>
      <c r="H390" s="24" t="str">
        <f t="array" ref="H390">IF($A390="","",IFERROR(INDEX('04_Property_Economics'!$AD$5:$AD$404,MATCH($A390,'04_Property_Economics'!$AY$5:$AY$404,0)),""))</f>
        <v/>
      </c>
      <c r="I390" s="24" t="str">
        <f t="array" ref="I390">IF($A390="","",IFERROR(INDEX('04_Property_Economics'!$AH$5:$AH$404,MATCH($A390,'04_Property_Economics'!$AY$5:$AY$404,0)),""))</f>
        <v/>
      </c>
      <c r="J390" s="24" t="str">
        <f t="array" ref="J390">IF($A390="","",IFERROR(INDEX('04_Property_Economics'!$AI$5:$AI$404,MATCH($A390,'04_Property_Economics'!$AY$5:$AY$404,0)),""))</f>
        <v/>
      </c>
      <c r="K390" s="24" t="str">
        <f t="array" ref="K390">IF($A390="","",IFERROR(INDEX('04_Property_Economics'!$AJ$5:$AJ$404,MATCH($A390,'04_Property_Economics'!$AY$5:$AY$404,0)),""))</f>
        <v/>
      </c>
      <c r="L390" s="24" t="str">
        <f t="array" ref="L390">IF($A390="","",IFERROR(INDEX('04_Property_Economics'!$AF$5:$AF$404,MATCH($A390,'04_Property_Economics'!$AY$5:$AY$404,0)),""))</f>
        <v/>
      </c>
      <c r="M390" s="24" t="str">
        <f t="array" ref="M390">IF($A390="","",IFERROR(INDEX('04_Property_Economics'!$U$5:$U$404,MATCH($A390,'04_Property_Economics'!$AY$5:$AY$404,0)),""))</f>
        <v/>
      </c>
      <c r="N390" s="24" t="str">
        <f t="array" ref="N390">IF($A390="","",IFERROR(INDEX('04_Property_Economics'!$W$5:$W$404,MATCH($A390,'04_Property_Economics'!$AY$5:$AY$404,0)),""))</f>
        <v/>
      </c>
      <c r="O390" s="24" t="str">
        <f t="shared" si="2"/>
        <v/>
      </c>
      <c r="P390" s="24" t="str">
        <f t="array" ref="P390">IF($A390="","",IFERROR(INDEX('04_Property_Economics'!$S$5:$S$404,MATCH($A390,'04_Property_Economics'!$AY$5:$AY$404,0)),""))</f>
        <v/>
      </c>
      <c r="Q390" s="24" t="str">
        <f t="array" ref="Q390">IF($A390="","",IFERROR(INDEX('04_Property_Economics'!$AQ$5:$AQ$404,MATCH($A390,'04_Property_Economics'!$AY$5:$AY$404,0)),""))</f>
        <v/>
      </c>
      <c r="R390" s="27" t="str">
        <f t="array" ref="R390">IF($A390="","",IFERROR(INDEX('04_Property_Economics'!$AR$5:$AR$404,MATCH($A390,'04_Property_Economics'!$AY$5:$AY$404,0)),""))</f>
        <v/>
      </c>
      <c r="S390" s="2" t="str">
        <f t="array" ref="S390">IF($A390="","",IFERROR(INDEX('04_Property_Economics'!$AS$5:$AS$404,MATCH($A390,'04_Property_Economics'!$AY$5:$AY$404,0)),""))</f>
        <v/>
      </c>
      <c r="T390" s="2" t="str">
        <f t="array" ref="T390">IF($A390="","",IFERROR(INDEX('04_Property_Economics'!$AZ$5:$AZ$404,MATCH($A390,'04_Property_Economics'!$AY$5:$AY$404,0)),""))</f>
        <v/>
      </c>
    </row>
    <row r="391" ht="15.75" customHeight="1">
      <c r="A391" s="2" t="str">
        <f t="shared" si="1"/>
        <v/>
      </c>
      <c r="B391" s="2" t="str">
        <f t="array" ref="B391">IF($A391="","",IFERROR(INDEX('04_Property_Economics'!$B$5:$B$404,MATCH($A391,'04_Property_Economics'!$AY$5:$AY$404,0)),""))</f>
        <v/>
      </c>
      <c r="C391" s="2" t="str">
        <f t="array" ref="C391">IF($A391="","",IFERROR(INDEX('04_Property_Economics'!$C$5:$C$404,MATCH($A391,'04_Property_Economics'!$AY$5:$AY$404,0)),""))</f>
        <v/>
      </c>
      <c r="D391" s="24" t="str">
        <f t="array" ref="D391">IF($A391="","",IFERROR(INDEX('04_Property_Economics'!$H$5:$H$404,MATCH($A391,'04_Property_Economics'!$AY$5:$AY$404,0)),""))</f>
        <v/>
      </c>
      <c r="E391" s="25" t="str">
        <f t="array" ref="E391">IF($A391="","",IFERROR(INDEX('04_Property_Economics'!$I$5:$I$404,MATCH($A391,'04_Property_Economics'!$AY$5:$AY$404,0)),""))</f>
        <v/>
      </c>
      <c r="F391" s="25" t="str">
        <f t="array" ref="F391">IF($A391="","",IFERROR(INDEX('04_Property_Economics'!$J$5:$J$404,MATCH($A391,'04_Property_Economics'!$AY$5:$AY$404,0)),""))</f>
        <v/>
      </c>
      <c r="G391" s="26" t="str">
        <f t="array" ref="G391">IF($A391="","",IFERROR(INDEX('04_Property_Economics'!$AC$5:$AC$404,MATCH($A391,'04_Property_Economics'!$AY$5:$AY$404,0)),""))</f>
        <v/>
      </c>
      <c r="H391" s="24" t="str">
        <f t="array" ref="H391">IF($A391="","",IFERROR(INDEX('04_Property_Economics'!$AD$5:$AD$404,MATCH($A391,'04_Property_Economics'!$AY$5:$AY$404,0)),""))</f>
        <v/>
      </c>
      <c r="I391" s="24" t="str">
        <f t="array" ref="I391">IF($A391="","",IFERROR(INDEX('04_Property_Economics'!$AH$5:$AH$404,MATCH($A391,'04_Property_Economics'!$AY$5:$AY$404,0)),""))</f>
        <v/>
      </c>
      <c r="J391" s="24" t="str">
        <f t="array" ref="J391">IF($A391="","",IFERROR(INDEX('04_Property_Economics'!$AI$5:$AI$404,MATCH($A391,'04_Property_Economics'!$AY$5:$AY$404,0)),""))</f>
        <v/>
      </c>
      <c r="K391" s="24" t="str">
        <f t="array" ref="K391">IF($A391="","",IFERROR(INDEX('04_Property_Economics'!$AJ$5:$AJ$404,MATCH($A391,'04_Property_Economics'!$AY$5:$AY$404,0)),""))</f>
        <v/>
      </c>
      <c r="L391" s="24" t="str">
        <f t="array" ref="L391">IF($A391="","",IFERROR(INDEX('04_Property_Economics'!$AF$5:$AF$404,MATCH($A391,'04_Property_Economics'!$AY$5:$AY$404,0)),""))</f>
        <v/>
      </c>
      <c r="M391" s="24" t="str">
        <f t="array" ref="M391">IF($A391="","",IFERROR(INDEX('04_Property_Economics'!$U$5:$U$404,MATCH($A391,'04_Property_Economics'!$AY$5:$AY$404,0)),""))</f>
        <v/>
      </c>
      <c r="N391" s="24" t="str">
        <f t="array" ref="N391">IF($A391="","",IFERROR(INDEX('04_Property_Economics'!$W$5:$W$404,MATCH($A391,'04_Property_Economics'!$AY$5:$AY$404,0)),""))</f>
        <v/>
      </c>
      <c r="O391" s="24" t="str">
        <f t="shared" si="2"/>
        <v/>
      </c>
      <c r="P391" s="24" t="str">
        <f t="array" ref="P391">IF($A391="","",IFERROR(INDEX('04_Property_Economics'!$S$5:$S$404,MATCH($A391,'04_Property_Economics'!$AY$5:$AY$404,0)),""))</f>
        <v/>
      </c>
      <c r="Q391" s="24" t="str">
        <f t="array" ref="Q391">IF($A391="","",IFERROR(INDEX('04_Property_Economics'!$AQ$5:$AQ$404,MATCH($A391,'04_Property_Economics'!$AY$5:$AY$404,0)),""))</f>
        <v/>
      </c>
      <c r="R391" s="27" t="str">
        <f t="array" ref="R391">IF($A391="","",IFERROR(INDEX('04_Property_Economics'!$AR$5:$AR$404,MATCH($A391,'04_Property_Economics'!$AY$5:$AY$404,0)),""))</f>
        <v/>
      </c>
      <c r="S391" s="2" t="str">
        <f t="array" ref="S391">IF($A391="","",IFERROR(INDEX('04_Property_Economics'!$AS$5:$AS$404,MATCH($A391,'04_Property_Economics'!$AY$5:$AY$404,0)),""))</f>
        <v/>
      </c>
      <c r="T391" s="2" t="str">
        <f t="array" ref="T391">IF($A391="","",IFERROR(INDEX('04_Property_Economics'!$AZ$5:$AZ$404,MATCH($A391,'04_Property_Economics'!$AY$5:$AY$404,0)),""))</f>
        <v/>
      </c>
    </row>
    <row r="392" ht="15.75" customHeight="1">
      <c r="A392" s="2" t="str">
        <f t="shared" si="1"/>
        <v/>
      </c>
      <c r="B392" s="2" t="str">
        <f t="array" ref="B392">IF($A392="","",IFERROR(INDEX('04_Property_Economics'!$B$5:$B$404,MATCH($A392,'04_Property_Economics'!$AY$5:$AY$404,0)),""))</f>
        <v/>
      </c>
      <c r="C392" s="2" t="str">
        <f t="array" ref="C392">IF($A392="","",IFERROR(INDEX('04_Property_Economics'!$C$5:$C$404,MATCH($A392,'04_Property_Economics'!$AY$5:$AY$404,0)),""))</f>
        <v/>
      </c>
      <c r="D392" s="24" t="str">
        <f t="array" ref="D392">IF($A392="","",IFERROR(INDEX('04_Property_Economics'!$H$5:$H$404,MATCH($A392,'04_Property_Economics'!$AY$5:$AY$404,0)),""))</f>
        <v/>
      </c>
      <c r="E392" s="25" t="str">
        <f t="array" ref="E392">IF($A392="","",IFERROR(INDEX('04_Property_Economics'!$I$5:$I$404,MATCH($A392,'04_Property_Economics'!$AY$5:$AY$404,0)),""))</f>
        <v/>
      </c>
      <c r="F392" s="25" t="str">
        <f t="array" ref="F392">IF($A392="","",IFERROR(INDEX('04_Property_Economics'!$J$5:$J$404,MATCH($A392,'04_Property_Economics'!$AY$5:$AY$404,0)),""))</f>
        <v/>
      </c>
      <c r="G392" s="26" t="str">
        <f t="array" ref="G392">IF($A392="","",IFERROR(INDEX('04_Property_Economics'!$AC$5:$AC$404,MATCH($A392,'04_Property_Economics'!$AY$5:$AY$404,0)),""))</f>
        <v/>
      </c>
      <c r="H392" s="24" t="str">
        <f t="array" ref="H392">IF($A392="","",IFERROR(INDEX('04_Property_Economics'!$AD$5:$AD$404,MATCH($A392,'04_Property_Economics'!$AY$5:$AY$404,0)),""))</f>
        <v/>
      </c>
      <c r="I392" s="24" t="str">
        <f t="array" ref="I392">IF($A392="","",IFERROR(INDEX('04_Property_Economics'!$AH$5:$AH$404,MATCH($A392,'04_Property_Economics'!$AY$5:$AY$404,0)),""))</f>
        <v/>
      </c>
      <c r="J392" s="24" t="str">
        <f t="array" ref="J392">IF($A392="","",IFERROR(INDEX('04_Property_Economics'!$AI$5:$AI$404,MATCH($A392,'04_Property_Economics'!$AY$5:$AY$404,0)),""))</f>
        <v/>
      </c>
      <c r="K392" s="24" t="str">
        <f t="array" ref="K392">IF($A392="","",IFERROR(INDEX('04_Property_Economics'!$AJ$5:$AJ$404,MATCH($A392,'04_Property_Economics'!$AY$5:$AY$404,0)),""))</f>
        <v/>
      </c>
      <c r="L392" s="24" t="str">
        <f t="array" ref="L392">IF($A392="","",IFERROR(INDEX('04_Property_Economics'!$AF$5:$AF$404,MATCH($A392,'04_Property_Economics'!$AY$5:$AY$404,0)),""))</f>
        <v/>
      </c>
      <c r="M392" s="24" t="str">
        <f t="array" ref="M392">IF($A392="","",IFERROR(INDEX('04_Property_Economics'!$U$5:$U$404,MATCH($A392,'04_Property_Economics'!$AY$5:$AY$404,0)),""))</f>
        <v/>
      </c>
      <c r="N392" s="24" t="str">
        <f t="array" ref="N392">IF($A392="","",IFERROR(INDEX('04_Property_Economics'!$W$5:$W$404,MATCH($A392,'04_Property_Economics'!$AY$5:$AY$404,0)),""))</f>
        <v/>
      </c>
      <c r="O392" s="24" t="str">
        <f t="shared" si="2"/>
        <v/>
      </c>
      <c r="P392" s="24" t="str">
        <f t="array" ref="P392">IF($A392="","",IFERROR(INDEX('04_Property_Economics'!$S$5:$S$404,MATCH($A392,'04_Property_Economics'!$AY$5:$AY$404,0)),""))</f>
        <v/>
      </c>
      <c r="Q392" s="24" t="str">
        <f t="array" ref="Q392">IF($A392="","",IFERROR(INDEX('04_Property_Economics'!$AQ$5:$AQ$404,MATCH($A392,'04_Property_Economics'!$AY$5:$AY$404,0)),""))</f>
        <v/>
      </c>
      <c r="R392" s="27" t="str">
        <f t="array" ref="R392">IF($A392="","",IFERROR(INDEX('04_Property_Economics'!$AR$5:$AR$404,MATCH($A392,'04_Property_Economics'!$AY$5:$AY$404,0)),""))</f>
        <v/>
      </c>
      <c r="S392" s="2" t="str">
        <f t="array" ref="S392">IF($A392="","",IFERROR(INDEX('04_Property_Economics'!$AS$5:$AS$404,MATCH($A392,'04_Property_Economics'!$AY$5:$AY$404,0)),""))</f>
        <v/>
      </c>
      <c r="T392" s="2" t="str">
        <f t="array" ref="T392">IF($A392="","",IFERROR(INDEX('04_Property_Economics'!$AZ$5:$AZ$404,MATCH($A392,'04_Property_Economics'!$AY$5:$AY$404,0)),""))</f>
        <v/>
      </c>
    </row>
    <row r="393" ht="15.75" customHeight="1">
      <c r="A393" s="2" t="str">
        <f t="shared" si="1"/>
        <v/>
      </c>
      <c r="B393" s="2" t="str">
        <f t="array" ref="B393">IF($A393="","",IFERROR(INDEX('04_Property_Economics'!$B$5:$B$404,MATCH($A393,'04_Property_Economics'!$AY$5:$AY$404,0)),""))</f>
        <v/>
      </c>
      <c r="C393" s="2" t="str">
        <f t="array" ref="C393">IF($A393="","",IFERROR(INDEX('04_Property_Economics'!$C$5:$C$404,MATCH($A393,'04_Property_Economics'!$AY$5:$AY$404,0)),""))</f>
        <v/>
      </c>
      <c r="D393" s="24" t="str">
        <f t="array" ref="D393">IF($A393="","",IFERROR(INDEX('04_Property_Economics'!$H$5:$H$404,MATCH($A393,'04_Property_Economics'!$AY$5:$AY$404,0)),""))</f>
        <v/>
      </c>
      <c r="E393" s="25" t="str">
        <f t="array" ref="E393">IF($A393="","",IFERROR(INDEX('04_Property_Economics'!$I$5:$I$404,MATCH($A393,'04_Property_Economics'!$AY$5:$AY$404,0)),""))</f>
        <v/>
      </c>
      <c r="F393" s="25" t="str">
        <f t="array" ref="F393">IF($A393="","",IFERROR(INDEX('04_Property_Economics'!$J$5:$J$404,MATCH($A393,'04_Property_Economics'!$AY$5:$AY$404,0)),""))</f>
        <v/>
      </c>
      <c r="G393" s="26" t="str">
        <f t="array" ref="G393">IF($A393="","",IFERROR(INDEX('04_Property_Economics'!$AC$5:$AC$404,MATCH($A393,'04_Property_Economics'!$AY$5:$AY$404,0)),""))</f>
        <v/>
      </c>
      <c r="H393" s="24" t="str">
        <f t="array" ref="H393">IF($A393="","",IFERROR(INDEX('04_Property_Economics'!$AD$5:$AD$404,MATCH($A393,'04_Property_Economics'!$AY$5:$AY$404,0)),""))</f>
        <v/>
      </c>
      <c r="I393" s="24" t="str">
        <f t="array" ref="I393">IF($A393="","",IFERROR(INDEX('04_Property_Economics'!$AH$5:$AH$404,MATCH($A393,'04_Property_Economics'!$AY$5:$AY$404,0)),""))</f>
        <v/>
      </c>
      <c r="J393" s="24" t="str">
        <f t="array" ref="J393">IF($A393="","",IFERROR(INDEX('04_Property_Economics'!$AI$5:$AI$404,MATCH($A393,'04_Property_Economics'!$AY$5:$AY$404,0)),""))</f>
        <v/>
      </c>
      <c r="K393" s="24" t="str">
        <f t="array" ref="K393">IF($A393="","",IFERROR(INDEX('04_Property_Economics'!$AJ$5:$AJ$404,MATCH($A393,'04_Property_Economics'!$AY$5:$AY$404,0)),""))</f>
        <v/>
      </c>
      <c r="L393" s="24" t="str">
        <f t="array" ref="L393">IF($A393="","",IFERROR(INDEX('04_Property_Economics'!$AF$5:$AF$404,MATCH($A393,'04_Property_Economics'!$AY$5:$AY$404,0)),""))</f>
        <v/>
      </c>
      <c r="M393" s="24" t="str">
        <f t="array" ref="M393">IF($A393="","",IFERROR(INDEX('04_Property_Economics'!$U$5:$U$404,MATCH($A393,'04_Property_Economics'!$AY$5:$AY$404,0)),""))</f>
        <v/>
      </c>
      <c r="N393" s="24" t="str">
        <f t="array" ref="N393">IF($A393="","",IFERROR(INDEX('04_Property_Economics'!$W$5:$W$404,MATCH($A393,'04_Property_Economics'!$AY$5:$AY$404,0)),""))</f>
        <v/>
      </c>
      <c r="O393" s="24" t="str">
        <f t="shared" si="2"/>
        <v/>
      </c>
      <c r="P393" s="24" t="str">
        <f t="array" ref="P393">IF($A393="","",IFERROR(INDEX('04_Property_Economics'!$S$5:$S$404,MATCH($A393,'04_Property_Economics'!$AY$5:$AY$404,0)),""))</f>
        <v/>
      </c>
      <c r="Q393" s="24" t="str">
        <f t="array" ref="Q393">IF($A393="","",IFERROR(INDEX('04_Property_Economics'!$AQ$5:$AQ$404,MATCH($A393,'04_Property_Economics'!$AY$5:$AY$404,0)),""))</f>
        <v/>
      </c>
      <c r="R393" s="27" t="str">
        <f t="array" ref="R393">IF($A393="","",IFERROR(INDEX('04_Property_Economics'!$AR$5:$AR$404,MATCH($A393,'04_Property_Economics'!$AY$5:$AY$404,0)),""))</f>
        <v/>
      </c>
      <c r="S393" s="2" t="str">
        <f t="array" ref="S393">IF($A393="","",IFERROR(INDEX('04_Property_Economics'!$AS$5:$AS$404,MATCH($A393,'04_Property_Economics'!$AY$5:$AY$404,0)),""))</f>
        <v/>
      </c>
      <c r="T393" s="2" t="str">
        <f t="array" ref="T393">IF($A393="","",IFERROR(INDEX('04_Property_Economics'!$AZ$5:$AZ$404,MATCH($A393,'04_Property_Economics'!$AY$5:$AY$404,0)),""))</f>
        <v/>
      </c>
    </row>
    <row r="394" ht="15.75" customHeight="1">
      <c r="A394" s="2" t="str">
        <f t="shared" si="1"/>
        <v/>
      </c>
      <c r="B394" s="2" t="str">
        <f t="array" ref="B394">IF($A394="","",IFERROR(INDEX('04_Property_Economics'!$B$5:$B$404,MATCH($A394,'04_Property_Economics'!$AY$5:$AY$404,0)),""))</f>
        <v/>
      </c>
      <c r="C394" s="2" t="str">
        <f t="array" ref="C394">IF($A394="","",IFERROR(INDEX('04_Property_Economics'!$C$5:$C$404,MATCH($A394,'04_Property_Economics'!$AY$5:$AY$404,0)),""))</f>
        <v/>
      </c>
      <c r="D394" s="24" t="str">
        <f t="array" ref="D394">IF($A394="","",IFERROR(INDEX('04_Property_Economics'!$H$5:$H$404,MATCH($A394,'04_Property_Economics'!$AY$5:$AY$404,0)),""))</f>
        <v/>
      </c>
      <c r="E394" s="25" t="str">
        <f t="array" ref="E394">IF($A394="","",IFERROR(INDEX('04_Property_Economics'!$I$5:$I$404,MATCH($A394,'04_Property_Economics'!$AY$5:$AY$404,0)),""))</f>
        <v/>
      </c>
      <c r="F394" s="25" t="str">
        <f t="array" ref="F394">IF($A394="","",IFERROR(INDEX('04_Property_Economics'!$J$5:$J$404,MATCH($A394,'04_Property_Economics'!$AY$5:$AY$404,0)),""))</f>
        <v/>
      </c>
      <c r="G394" s="26" t="str">
        <f t="array" ref="G394">IF($A394="","",IFERROR(INDEX('04_Property_Economics'!$AC$5:$AC$404,MATCH($A394,'04_Property_Economics'!$AY$5:$AY$404,0)),""))</f>
        <v/>
      </c>
      <c r="H394" s="24" t="str">
        <f t="array" ref="H394">IF($A394="","",IFERROR(INDEX('04_Property_Economics'!$AD$5:$AD$404,MATCH($A394,'04_Property_Economics'!$AY$5:$AY$404,0)),""))</f>
        <v/>
      </c>
      <c r="I394" s="24" t="str">
        <f t="array" ref="I394">IF($A394="","",IFERROR(INDEX('04_Property_Economics'!$AH$5:$AH$404,MATCH($A394,'04_Property_Economics'!$AY$5:$AY$404,0)),""))</f>
        <v/>
      </c>
      <c r="J394" s="24" t="str">
        <f t="array" ref="J394">IF($A394="","",IFERROR(INDEX('04_Property_Economics'!$AI$5:$AI$404,MATCH($A394,'04_Property_Economics'!$AY$5:$AY$404,0)),""))</f>
        <v/>
      </c>
      <c r="K394" s="24" t="str">
        <f t="array" ref="K394">IF($A394="","",IFERROR(INDEX('04_Property_Economics'!$AJ$5:$AJ$404,MATCH($A394,'04_Property_Economics'!$AY$5:$AY$404,0)),""))</f>
        <v/>
      </c>
      <c r="L394" s="24" t="str">
        <f t="array" ref="L394">IF($A394="","",IFERROR(INDEX('04_Property_Economics'!$AF$5:$AF$404,MATCH($A394,'04_Property_Economics'!$AY$5:$AY$404,0)),""))</f>
        <v/>
      </c>
      <c r="M394" s="24" t="str">
        <f t="array" ref="M394">IF($A394="","",IFERROR(INDEX('04_Property_Economics'!$U$5:$U$404,MATCH($A394,'04_Property_Economics'!$AY$5:$AY$404,0)),""))</f>
        <v/>
      </c>
      <c r="N394" s="24" t="str">
        <f t="array" ref="N394">IF($A394="","",IFERROR(INDEX('04_Property_Economics'!$W$5:$W$404,MATCH($A394,'04_Property_Economics'!$AY$5:$AY$404,0)),""))</f>
        <v/>
      </c>
      <c r="O394" s="24" t="str">
        <f t="shared" si="2"/>
        <v/>
      </c>
      <c r="P394" s="24" t="str">
        <f t="array" ref="P394">IF($A394="","",IFERROR(INDEX('04_Property_Economics'!$S$5:$S$404,MATCH($A394,'04_Property_Economics'!$AY$5:$AY$404,0)),""))</f>
        <v/>
      </c>
      <c r="Q394" s="24" t="str">
        <f t="array" ref="Q394">IF($A394="","",IFERROR(INDEX('04_Property_Economics'!$AQ$5:$AQ$404,MATCH($A394,'04_Property_Economics'!$AY$5:$AY$404,0)),""))</f>
        <v/>
      </c>
      <c r="R394" s="27" t="str">
        <f t="array" ref="R394">IF($A394="","",IFERROR(INDEX('04_Property_Economics'!$AR$5:$AR$404,MATCH($A394,'04_Property_Economics'!$AY$5:$AY$404,0)),""))</f>
        <v/>
      </c>
      <c r="S394" s="2" t="str">
        <f t="array" ref="S394">IF($A394="","",IFERROR(INDEX('04_Property_Economics'!$AS$5:$AS$404,MATCH($A394,'04_Property_Economics'!$AY$5:$AY$404,0)),""))</f>
        <v/>
      </c>
      <c r="T394" s="2" t="str">
        <f t="array" ref="T394">IF($A394="","",IFERROR(INDEX('04_Property_Economics'!$AZ$5:$AZ$404,MATCH($A394,'04_Property_Economics'!$AY$5:$AY$404,0)),""))</f>
        <v/>
      </c>
    </row>
    <row r="395" ht="15.75" customHeight="1">
      <c r="A395" s="2" t="str">
        <f t="shared" si="1"/>
        <v/>
      </c>
      <c r="B395" s="2" t="str">
        <f t="array" ref="B395">IF($A395="","",IFERROR(INDEX('04_Property_Economics'!$B$5:$B$404,MATCH($A395,'04_Property_Economics'!$AY$5:$AY$404,0)),""))</f>
        <v/>
      </c>
      <c r="C395" s="2" t="str">
        <f t="array" ref="C395">IF($A395="","",IFERROR(INDEX('04_Property_Economics'!$C$5:$C$404,MATCH($A395,'04_Property_Economics'!$AY$5:$AY$404,0)),""))</f>
        <v/>
      </c>
      <c r="D395" s="24" t="str">
        <f t="array" ref="D395">IF($A395="","",IFERROR(INDEX('04_Property_Economics'!$H$5:$H$404,MATCH($A395,'04_Property_Economics'!$AY$5:$AY$404,0)),""))</f>
        <v/>
      </c>
      <c r="E395" s="25" t="str">
        <f t="array" ref="E395">IF($A395="","",IFERROR(INDEX('04_Property_Economics'!$I$5:$I$404,MATCH($A395,'04_Property_Economics'!$AY$5:$AY$404,0)),""))</f>
        <v/>
      </c>
      <c r="F395" s="25" t="str">
        <f t="array" ref="F395">IF($A395="","",IFERROR(INDEX('04_Property_Economics'!$J$5:$J$404,MATCH($A395,'04_Property_Economics'!$AY$5:$AY$404,0)),""))</f>
        <v/>
      </c>
      <c r="G395" s="26" t="str">
        <f t="array" ref="G395">IF($A395="","",IFERROR(INDEX('04_Property_Economics'!$AC$5:$AC$404,MATCH($A395,'04_Property_Economics'!$AY$5:$AY$404,0)),""))</f>
        <v/>
      </c>
      <c r="H395" s="24" t="str">
        <f t="array" ref="H395">IF($A395="","",IFERROR(INDEX('04_Property_Economics'!$AD$5:$AD$404,MATCH($A395,'04_Property_Economics'!$AY$5:$AY$404,0)),""))</f>
        <v/>
      </c>
      <c r="I395" s="24" t="str">
        <f t="array" ref="I395">IF($A395="","",IFERROR(INDEX('04_Property_Economics'!$AH$5:$AH$404,MATCH($A395,'04_Property_Economics'!$AY$5:$AY$404,0)),""))</f>
        <v/>
      </c>
      <c r="J395" s="24" t="str">
        <f t="array" ref="J395">IF($A395="","",IFERROR(INDEX('04_Property_Economics'!$AI$5:$AI$404,MATCH($A395,'04_Property_Economics'!$AY$5:$AY$404,0)),""))</f>
        <v/>
      </c>
      <c r="K395" s="24" t="str">
        <f t="array" ref="K395">IF($A395="","",IFERROR(INDEX('04_Property_Economics'!$AJ$5:$AJ$404,MATCH($A395,'04_Property_Economics'!$AY$5:$AY$404,0)),""))</f>
        <v/>
      </c>
      <c r="L395" s="24" t="str">
        <f t="array" ref="L395">IF($A395="","",IFERROR(INDEX('04_Property_Economics'!$AF$5:$AF$404,MATCH($A395,'04_Property_Economics'!$AY$5:$AY$404,0)),""))</f>
        <v/>
      </c>
      <c r="M395" s="24" t="str">
        <f t="array" ref="M395">IF($A395="","",IFERROR(INDEX('04_Property_Economics'!$U$5:$U$404,MATCH($A395,'04_Property_Economics'!$AY$5:$AY$404,0)),""))</f>
        <v/>
      </c>
      <c r="N395" s="24" t="str">
        <f t="array" ref="N395">IF($A395="","",IFERROR(INDEX('04_Property_Economics'!$W$5:$W$404,MATCH($A395,'04_Property_Economics'!$AY$5:$AY$404,0)),""))</f>
        <v/>
      </c>
      <c r="O395" s="24" t="str">
        <f t="shared" si="2"/>
        <v/>
      </c>
      <c r="P395" s="24" t="str">
        <f t="array" ref="P395">IF($A395="","",IFERROR(INDEX('04_Property_Economics'!$S$5:$S$404,MATCH($A395,'04_Property_Economics'!$AY$5:$AY$404,0)),""))</f>
        <v/>
      </c>
      <c r="Q395" s="24" t="str">
        <f t="array" ref="Q395">IF($A395="","",IFERROR(INDEX('04_Property_Economics'!$AQ$5:$AQ$404,MATCH($A395,'04_Property_Economics'!$AY$5:$AY$404,0)),""))</f>
        <v/>
      </c>
      <c r="R395" s="27" t="str">
        <f t="array" ref="R395">IF($A395="","",IFERROR(INDEX('04_Property_Economics'!$AR$5:$AR$404,MATCH($A395,'04_Property_Economics'!$AY$5:$AY$404,0)),""))</f>
        <v/>
      </c>
      <c r="S395" s="2" t="str">
        <f t="array" ref="S395">IF($A395="","",IFERROR(INDEX('04_Property_Economics'!$AS$5:$AS$404,MATCH($A395,'04_Property_Economics'!$AY$5:$AY$404,0)),""))</f>
        <v/>
      </c>
      <c r="T395" s="2" t="str">
        <f t="array" ref="T395">IF($A395="","",IFERROR(INDEX('04_Property_Economics'!$AZ$5:$AZ$404,MATCH($A395,'04_Property_Economics'!$AY$5:$AY$404,0)),""))</f>
        <v/>
      </c>
    </row>
    <row r="396" ht="15.75" customHeight="1">
      <c r="A396" s="2" t="str">
        <f t="shared" si="1"/>
        <v/>
      </c>
      <c r="B396" s="2" t="str">
        <f t="array" ref="B396">IF($A396="","",IFERROR(INDEX('04_Property_Economics'!$B$5:$B$404,MATCH($A396,'04_Property_Economics'!$AY$5:$AY$404,0)),""))</f>
        <v/>
      </c>
      <c r="C396" s="2" t="str">
        <f t="array" ref="C396">IF($A396="","",IFERROR(INDEX('04_Property_Economics'!$C$5:$C$404,MATCH($A396,'04_Property_Economics'!$AY$5:$AY$404,0)),""))</f>
        <v/>
      </c>
      <c r="D396" s="24" t="str">
        <f t="array" ref="D396">IF($A396="","",IFERROR(INDEX('04_Property_Economics'!$H$5:$H$404,MATCH($A396,'04_Property_Economics'!$AY$5:$AY$404,0)),""))</f>
        <v/>
      </c>
      <c r="E396" s="25" t="str">
        <f t="array" ref="E396">IF($A396="","",IFERROR(INDEX('04_Property_Economics'!$I$5:$I$404,MATCH($A396,'04_Property_Economics'!$AY$5:$AY$404,0)),""))</f>
        <v/>
      </c>
      <c r="F396" s="25" t="str">
        <f t="array" ref="F396">IF($A396="","",IFERROR(INDEX('04_Property_Economics'!$J$5:$J$404,MATCH($A396,'04_Property_Economics'!$AY$5:$AY$404,0)),""))</f>
        <v/>
      </c>
      <c r="G396" s="26" t="str">
        <f t="array" ref="G396">IF($A396="","",IFERROR(INDEX('04_Property_Economics'!$AC$5:$AC$404,MATCH($A396,'04_Property_Economics'!$AY$5:$AY$404,0)),""))</f>
        <v/>
      </c>
      <c r="H396" s="24" t="str">
        <f t="array" ref="H396">IF($A396="","",IFERROR(INDEX('04_Property_Economics'!$AD$5:$AD$404,MATCH($A396,'04_Property_Economics'!$AY$5:$AY$404,0)),""))</f>
        <v/>
      </c>
      <c r="I396" s="24" t="str">
        <f t="array" ref="I396">IF($A396="","",IFERROR(INDEX('04_Property_Economics'!$AH$5:$AH$404,MATCH($A396,'04_Property_Economics'!$AY$5:$AY$404,0)),""))</f>
        <v/>
      </c>
      <c r="J396" s="24" t="str">
        <f t="array" ref="J396">IF($A396="","",IFERROR(INDEX('04_Property_Economics'!$AI$5:$AI$404,MATCH($A396,'04_Property_Economics'!$AY$5:$AY$404,0)),""))</f>
        <v/>
      </c>
      <c r="K396" s="24" t="str">
        <f t="array" ref="K396">IF($A396="","",IFERROR(INDEX('04_Property_Economics'!$AJ$5:$AJ$404,MATCH($A396,'04_Property_Economics'!$AY$5:$AY$404,0)),""))</f>
        <v/>
      </c>
      <c r="L396" s="24" t="str">
        <f t="array" ref="L396">IF($A396="","",IFERROR(INDEX('04_Property_Economics'!$AF$5:$AF$404,MATCH($A396,'04_Property_Economics'!$AY$5:$AY$404,0)),""))</f>
        <v/>
      </c>
      <c r="M396" s="24" t="str">
        <f t="array" ref="M396">IF($A396="","",IFERROR(INDEX('04_Property_Economics'!$U$5:$U$404,MATCH($A396,'04_Property_Economics'!$AY$5:$AY$404,0)),""))</f>
        <v/>
      </c>
      <c r="N396" s="24" t="str">
        <f t="array" ref="N396">IF($A396="","",IFERROR(INDEX('04_Property_Economics'!$W$5:$W$404,MATCH($A396,'04_Property_Economics'!$AY$5:$AY$404,0)),""))</f>
        <v/>
      </c>
      <c r="O396" s="24" t="str">
        <f t="shared" si="2"/>
        <v/>
      </c>
      <c r="P396" s="24" t="str">
        <f t="array" ref="P396">IF($A396="","",IFERROR(INDEX('04_Property_Economics'!$S$5:$S$404,MATCH($A396,'04_Property_Economics'!$AY$5:$AY$404,0)),""))</f>
        <v/>
      </c>
      <c r="Q396" s="24" t="str">
        <f t="array" ref="Q396">IF($A396="","",IFERROR(INDEX('04_Property_Economics'!$AQ$5:$AQ$404,MATCH($A396,'04_Property_Economics'!$AY$5:$AY$404,0)),""))</f>
        <v/>
      </c>
      <c r="R396" s="27" t="str">
        <f t="array" ref="R396">IF($A396="","",IFERROR(INDEX('04_Property_Economics'!$AR$5:$AR$404,MATCH($A396,'04_Property_Economics'!$AY$5:$AY$404,0)),""))</f>
        <v/>
      </c>
      <c r="S396" s="2" t="str">
        <f t="array" ref="S396">IF($A396="","",IFERROR(INDEX('04_Property_Economics'!$AS$5:$AS$404,MATCH($A396,'04_Property_Economics'!$AY$5:$AY$404,0)),""))</f>
        <v/>
      </c>
      <c r="T396" s="2" t="str">
        <f t="array" ref="T396">IF($A396="","",IFERROR(INDEX('04_Property_Economics'!$AZ$5:$AZ$404,MATCH($A396,'04_Property_Economics'!$AY$5:$AY$404,0)),""))</f>
        <v/>
      </c>
    </row>
    <row r="397" ht="15.75" customHeight="1">
      <c r="A397" s="2" t="str">
        <f t="shared" si="1"/>
        <v/>
      </c>
      <c r="B397" s="2" t="str">
        <f t="array" ref="B397">IF($A397="","",IFERROR(INDEX('04_Property_Economics'!$B$5:$B$404,MATCH($A397,'04_Property_Economics'!$AY$5:$AY$404,0)),""))</f>
        <v/>
      </c>
      <c r="C397" s="2" t="str">
        <f t="array" ref="C397">IF($A397="","",IFERROR(INDEX('04_Property_Economics'!$C$5:$C$404,MATCH($A397,'04_Property_Economics'!$AY$5:$AY$404,0)),""))</f>
        <v/>
      </c>
      <c r="D397" s="24" t="str">
        <f t="array" ref="D397">IF($A397="","",IFERROR(INDEX('04_Property_Economics'!$H$5:$H$404,MATCH($A397,'04_Property_Economics'!$AY$5:$AY$404,0)),""))</f>
        <v/>
      </c>
      <c r="E397" s="25" t="str">
        <f t="array" ref="E397">IF($A397="","",IFERROR(INDEX('04_Property_Economics'!$I$5:$I$404,MATCH($A397,'04_Property_Economics'!$AY$5:$AY$404,0)),""))</f>
        <v/>
      </c>
      <c r="F397" s="25" t="str">
        <f t="array" ref="F397">IF($A397="","",IFERROR(INDEX('04_Property_Economics'!$J$5:$J$404,MATCH($A397,'04_Property_Economics'!$AY$5:$AY$404,0)),""))</f>
        <v/>
      </c>
      <c r="G397" s="26" t="str">
        <f t="array" ref="G397">IF($A397="","",IFERROR(INDEX('04_Property_Economics'!$AC$5:$AC$404,MATCH($A397,'04_Property_Economics'!$AY$5:$AY$404,0)),""))</f>
        <v/>
      </c>
      <c r="H397" s="24" t="str">
        <f t="array" ref="H397">IF($A397="","",IFERROR(INDEX('04_Property_Economics'!$AD$5:$AD$404,MATCH($A397,'04_Property_Economics'!$AY$5:$AY$404,0)),""))</f>
        <v/>
      </c>
      <c r="I397" s="24" t="str">
        <f t="array" ref="I397">IF($A397="","",IFERROR(INDEX('04_Property_Economics'!$AH$5:$AH$404,MATCH($A397,'04_Property_Economics'!$AY$5:$AY$404,0)),""))</f>
        <v/>
      </c>
      <c r="J397" s="24" t="str">
        <f t="array" ref="J397">IF($A397="","",IFERROR(INDEX('04_Property_Economics'!$AI$5:$AI$404,MATCH($A397,'04_Property_Economics'!$AY$5:$AY$404,0)),""))</f>
        <v/>
      </c>
      <c r="K397" s="24" t="str">
        <f t="array" ref="K397">IF($A397="","",IFERROR(INDEX('04_Property_Economics'!$AJ$5:$AJ$404,MATCH($A397,'04_Property_Economics'!$AY$5:$AY$404,0)),""))</f>
        <v/>
      </c>
      <c r="L397" s="24" t="str">
        <f t="array" ref="L397">IF($A397="","",IFERROR(INDEX('04_Property_Economics'!$AF$5:$AF$404,MATCH($A397,'04_Property_Economics'!$AY$5:$AY$404,0)),""))</f>
        <v/>
      </c>
      <c r="M397" s="24" t="str">
        <f t="array" ref="M397">IF($A397="","",IFERROR(INDEX('04_Property_Economics'!$U$5:$U$404,MATCH($A397,'04_Property_Economics'!$AY$5:$AY$404,0)),""))</f>
        <v/>
      </c>
      <c r="N397" s="24" t="str">
        <f t="array" ref="N397">IF($A397="","",IFERROR(INDEX('04_Property_Economics'!$W$5:$W$404,MATCH($A397,'04_Property_Economics'!$AY$5:$AY$404,0)),""))</f>
        <v/>
      </c>
      <c r="O397" s="24" t="str">
        <f t="shared" si="2"/>
        <v/>
      </c>
      <c r="P397" s="24" t="str">
        <f t="array" ref="P397">IF($A397="","",IFERROR(INDEX('04_Property_Economics'!$S$5:$S$404,MATCH($A397,'04_Property_Economics'!$AY$5:$AY$404,0)),""))</f>
        <v/>
      </c>
      <c r="Q397" s="24" t="str">
        <f t="array" ref="Q397">IF($A397="","",IFERROR(INDEX('04_Property_Economics'!$AQ$5:$AQ$404,MATCH($A397,'04_Property_Economics'!$AY$5:$AY$404,0)),""))</f>
        <v/>
      </c>
      <c r="R397" s="27" t="str">
        <f t="array" ref="R397">IF($A397="","",IFERROR(INDEX('04_Property_Economics'!$AR$5:$AR$404,MATCH($A397,'04_Property_Economics'!$AY$5:$AY$404,0)),""))</f>
        <v/>
      </c>
      <c r="S397" s="2" t="str">
        <f t="array" ref="S397">IF($A397="","",IFERROR(INDEX('04_Property_Economics'!$AS$5:$AS$404,MATCH($A397,'04_Property_Economics'!$AY$5:$AY$404,0)),""))</f>
        <v/>
      </c>
      <c r="T397" s="2" t="str">
        <f t="array" ref="T397">IF($A397="","",IFERROR(INDEX('04_Property_Economics'!$AZ$5:$AZ$404,MATCH($A397,'04_Property_Economics'!$AY$5:$AY$404,0)),""))</f>
        <v/>
      </c>
    </row>
    <row r="398" ht="15.75" customHeight="1">
      <c r="A398" s="2" t="str">
        <f t="shared" si="1"/>
        <v/>
      </c>
      <c r="B398" s="2" t="str">
        <f t="array" ref="B398">IF($A398="","",IFERROR(INDEX('04_Property_Economics'!$B$5:$B$404,MATCH($A398,'04_Property_Economics'!$AY$5:$AY$404,0)),""))</f>
        <v/>
      </c>
      <c r="C398" s="2" t="str">
        <f t="array" ref="C398">IF($A398="","",IFERROR(INDEX('04_Property_Economics'!$C$5:$C$404,MATCH($A398,'04_Property_Economics'!$AY$5:$AY$404,0)),""))</f>
        <v/>
      </c>
      <c r="D398" s="24" t="str">
        <f t="array" ref="D398">IF($A398="","",IFERROR(INDEX('04_Property_Economics'!$H$5:$H$404,MATCH($A398,'04_Property_Economics'!$AY$5:$AY$404,0)),""))</f>
        <v/>
      </c>
      <c r="E398" s="25" t="str">
        <f t="array" ref="E398">IF($A398="","",IFERROR(INDEX('04_Property_Economics'!$I$5:$I$404,MATCH($A398,'04_Property_Economics'!$AY$5:$AY$404,0)),""))</f>
        <v/>
      </c>
      <c r="F398" s="25" t="str">
        <f t="array" ref="F398">IF($A398="","",IFERROR(INDEX('04_Property_Economics'!$J$5:$J$404,MATCH($A398,'04_Property_Economics'!$AY$5:$AY$404,0)),""))</f>
        <v/>
      </c>
      <c r="G398" s="26" t="str">
        <f t="array" ref="G398">IF($A398="","",IFERROR(INDEX('04_Property_Economics'!$AC$5:$AC$404,MATCH($A398,'04_Property_Economics'!$AY$5:$AY$404,0)),""))</f>
        <v/>
      </c>
      <c r="H398" s="24" t="str">
        <f t="array" ref="H398">IF($A398="","",IFERROR(INDEX('04_Property_Economics'!$AD$5:$AD$404,MATCH($A398,'04_Property_Economics'!$AY$5:$AY$404,0)),""))</f>
        <v/>
      </c>
      <c r="I398" s="24" t="str">
        <f t="array" ref="I398">IF($A398="","",IFERROR(INDEX('04_Property_Economics'!$AH$5:$AH$404,MATCH($A398,'04_Property_Economics'!$AY$5:$AY$404,0)),""))</f>
        <v/>
      </c>
      <c r="J398" s="24" t="str">
        <f t="array" ref="J398">IF($A398="","",IFERROR(INDEX('04_Property_Economics'!$AI$5:$AI$404,MATCH($A398,'04_Property_Economics'!$AY$5:$AY$404,0)),""))</f>
        <v/>
      </c>
      <c r="K398" s="24" t="str">
        <f t="array" ref="K398">IF($A398="","",IFERROR(INDEX('04_Property_Economics'!$AJ$5:$AJ$404,MATCH($A398,'04_Property_Economics'!$AY$5:$AY$404,0)),""))</f>
        <v/>
      </c>
      <c r="L398" s="24" t="str">
        <f t="array" ref="L398">IF($A398="","",IFERROR(INDEX('04_Property_Economics'!$AF$5:$AF$404,MATCH($A398,'04_Property_Economics'!$AY$5:$AY$404,0)),""))</f>
        <v/>
      </c>
      <c r="M398" s="24" t="str">
        <f t="array" ref="M398">IF($A398="","",IFERROR(INDEX('04_Property_Economics'!$U$5:$U$404,MATCH($A398,'04_Property_Economics'!$AY$5:$AY$404,0)),""))</f>
        <v/>
      </c>
      <c r="N398" s="24" t="str">
        <f t="array" ref="N398">IF($A398="","",IFERROR(INDEX('04_Property_Economics'!$W$5:$W$404,MATCH($A398,'04_Property_Economics'!$AY$5:$AY$404,0)),""))</f>
        <v/>
      </c>
      <c r="O398" s="24" t="str">
        <f t="shared" si="2"/>
        <v/>
      </c>
      <c r="P398" s="24" t="str">
        <f t="array" ref="P398">IF($A398="","",IFERROR(INDEX('04_Property_Economics'!$S$5:$S$404,MATCH($A398,'04_Property_Economics'!$AY$5:$AY$404,0)),""))</f>
        <v/>
      </c>
      <c r="Q398" s="24" t="str">
        <f t="array" ref="Q398">IF($A398="","",IFERROR(INDEX('04_Property_Economics'!$AQ$5:$AQ$404,MATCH($A398,'04_Property_Economics'!$AY$5:$AY$404,0)),""))</f>
        <v/>
      </c>
      <c r="R398" s="27" t="str">
        <f t="array" ref="R398">IF($A398="","",IFERROR(INDEX('04_Property_Economics'!$AR$5:$AR$404,MATCH($A398,'04_Property_Economics'!$AY$5:$AY$404,0)),""))</f>
        <v/>
      </c>
      <c r="S398" s="2" t="str">
        <f t="array" ref="S398">IF($A398="","",IFERROR(INDEX('04_Property_Economics'!$AS$5:$AS$404,MATCH($A398,'04_Property_Economics'!$AY$5:$AY$404,0)),""))</f>
        <v/>
      </c>
      <c r="T398" s="2" t="str">
        <f t="array" ref="T398">IF($A398="","",IFERROR(INDEX('04_Property_Economics'!$AZ$5:$AZ$404,MATCH($A398,'04_Property_Economics'!$AY$5:$AY$404,0)),""))</f>
        <v/>
      </c>
    </row>
    <row r="399" ht="15.75" customHeight="1">
      <c r="A399" s="2" t="str">
        <f t="shared" si="1"/>
        <v/>
      </c>
      <c r="B399" s="2" t="str">
        <f t="array" ref="B399">IF($A399="","",IFERROR(INDEX('04_Property_Economics'!$B$5:$B$404,MATCH($A399,'04_Property_Economics'!$AY$5:$AY$404,0)),""))</f>
        <v/>
      </c>
      <c r="C399" s="2" t="str">
        <f t="array" ref="C399">IF($A399="","",IFERROR(INDEX('04_Property_Economics'!$C$5:$C$404,MATCH($A399,'04_Property_Economics'!$AY$5:$AY$404,0)),""))</f>
        <v/>
      </c>
      <c r="D399" s="24" t="str">
        <f t="array" ref="D399">IF($A399="","",IFERROR(INDEX('04_Property_Economics'!$H$5:$H$404,MATCH($A399,'04_Property_Economics'!$AY$5:$AY$404,0)),""))</f>
        <v/>
      </c>
      <c r="E399" s="25" t="str">
        <f t="array" ref="E399">IF($A399="","",IFERROR(INDEX('04_Property_Economics'!$I$5:$I$404,MATCH($A399,'04_Property_Economics'!$AY$5:$AY$404,0)),""))</f>
        <v/>
      </c>
      <c r="F399" s="25" t="str">
        <f t="array" ref="F399">IF($A399="","",IFERROR(INDEX('04_Property_Economics'!$J$5:$J$404,MATCH($A399,'04_Property_Economics'!$AY$5:$AY$404,0)),""))</f>
        <v/>
      </c>
      <c r="G399" s="26" t="str">
        <f t="array" ref="G399">IF($A399="","",IFERROR(INDEX('04_Property_Economics'!$AC$5:$AC$404,MATCH($A399,'04_Property_Economics'!$AY$5:$AY$404,0)),""))</f>
        <v/>
      </c>
      <c r="H399" s="24" t="str">
        <f t="array" ref="H399">IF($A399="","",IFERROR(INDEX('04_Property_Economics'!$AD$5:$AD$404,MATCH($A399,'04_Property_Economics'!$AY$5:$AY$404,0)),""))</f>
        <v/>
      </c>
      <c r="I399" s="24" t="str">
        <f t="array" ref="I399">IF($A399="","",IFERROR(INDEX('04_Property_Economics'!$AH$5:$AH$404,MATCH($A399,'04_Property_Economics'!$AY$5:$AY$404,0)),""))</f>
        <v/>
      </c>
      <c r="J399" s="24" t="str">
        <f t="array" ref="J399">IF($A399="","",IFERROR(INDEX('04_Property_Economics'!$AI$5:$AI$404,MATCH($A399,'04_Property_Economics'!$AY$5:$AY$404,0)),""))</f>
        <v/>
      </c>
      <c r="K399" s="24" t="str">
        <f t="array" ref="K399">IF($A399="","",IFERROR(INDEX('04_Property_Economics'!$AJ$5:$AJ$404,MATCH($A399,'04_Property_Economics'!$AY$5:$AY$404,0)),""))</f>
        <v/>
      </c>
      <c r="L399" s="24" t="str">
        <f t="array" ref="L399">IF($A399="","",IFERROR(INDEX('04_Property_Economics'!$AF$5:$AF$404,MATCH($A399,'04_Property_Economics'!$AY$5:$AY$404,0)),""))</f>
        <v/>
      </c>
      <c r="M399" s="24" t="str">
        <f t="array" ref="M399">IF($A399="","",IFERROR(INDEX('04_Property_Economics'!$U$5:$U$404,MATCH($A399,'04_Property_Economics'!$AY$5:$AY$404,0)),""))</f>
        <v/>
      </c>
      <c r="N399" s="24" t="str">
        <f t="array" ref="N399">IF($A399="","",IFERROR(INDEX('04_Property_Economics'!$W$5:$W$404,MATCH($A399,'04_Property_Economics'!$AY$5:$AY$404,0)),""))</f>
        <v/>
      </c>
      <c r="O399" s="24" t="str">
        <f t="shared" si="2"/>
        <v/>
      </c>
      <c r="P399" s="24" t="str">
        <f t="array" ref="P399">IF($A399="","",IFERROR(INDEX('04_Property_Economics'!$S$5:$S$404,MATCH($A399,'04_Property_Economics'!$AY$5:$AY$404,0)),""))</f>
        <v/>
      </c>
      <c r="Q399" s="24" t="str">
        <f t="array" ref="Q399">IF($A399="","",IFERROR(INDEX('04_Property_Economics'!$AQ$5:$AQ$404,MATCH($A399,'04_Property_Economics'!$AY$5:$AY$404,0)),""))</f>
        <v/>
      </c>
      <c r="R399" s="27" t="str">
        <f t="array" ref="R399">IF($A399="","",IFERROR(INDEX('04_Property_Economics'!$AR$5:$AR$404,MATCH($A399,'04_Property_Economics'!$AY$5:$AY$404,0)),""))</f>
        <v/>
      </c>
      <c r="S399" s="2" t="str">
        <f t="array" ref="S399">IF($A399="","",IFERROR(INDEX('04_Property_Economics'!$AS$5:$AS$404,MATCH($A399,'04_Property_Economics'!$AY$5:$AY$404,0)),""))</f>
        <v/>
      </c>
      <c r="T399" s="2" t="str">
        <f t="array" ref="T399">IF($A399="","",IFERROR(INDEX('04_Property_Economics'!$AZ$5:$AZ$404,MATCH($A399,'04_Property_Economics'!$AY$5:$AY$404,0)),""))</f>
        <v/>
      </c>
    </row>
    <row r="400" ht="15.75" customHeight="1">
      <c r="A400" s="2" t="str">
        <f t="shared" si="1"/>
        <v/>
      </c>
      <c r="B400" s="2" t="str">
        <f t="array" ref="B400">IF($A400="","",IFERROR(INDEX('04_Property_Economics'!$B$5:$B$404,MATCH($A400,'04_Property_Economics'!$AY$5:$AY$404,0)),""))</f>
        <v/>
      </c>
      <c r="C400" s="2" t="str">
        <f t="array" ref="C400">IF($A400="","",IFERROR(INDEX('04_Property_Economics'!$C$5:$C$404,MATCH($A400,'04_Property_Economics'!$AY$5:$AY$404,0)),""))</f>
        <v/>
      </c>
      <c r="D400" s="24" t="str">
        <f t="array" ref="D400">IF($A400="","",IFERROR(INDEX('04_Property_Economics'!$H$5:$H$404,MATCH($A400,'04_Property_Economics'!$AY$5:$AY$404,0)),""))</f>
        <v/>
      </c>
      <c r="E400" s="25" t="str">
        <f t="array" ref="E400">IF($A400="","",IFERROR(INDEX('04_Property_Economics'!$I$5:$I$404,MATCH($A400,'04_Property_Economics'!$AY$5:$AY$404,0)),""))</f>
        <v/>
      </c>
      <c r="F400" s="25" t="str">
        <f t="array" ref="F400">IF($A400="","",IFERROR(INDEX('04_Property_Economics'!$J$5:$J$404,MATCH($A400,'04_Property_Economics'!$AY$5:$AY$404,0)),""))</f>
        <v/>
      </c>
      <c r="G400" s="26" t="str">
        <f t="array" ref="G400">IF($A400="","",IFERROR(INDEX('04_Property_Economics'!$AC$5:$AC$404,MATCH($A400,'04_Property_Economics'!$AY$5:$AY$404,0)),""))</f>
        <v/>
      </c>
      <c r="H400" s="24" t="str">
        <f t="array" ref="H400">IF($A400="","",IFERROR(INDEX('04_Property_Economics'!$AD$5:$AD$404,MATCH($A400,'04_Property_Economics'!$AY$5:$AY$404,0)),""))</f>
        <v/>
      </c>
      <c r="I400" s="24" t="str">
        <f t="array" ref="I400">IF($A400="","",IFERROR(INDEX('04_Property_Economics'!$AH$5:$AH$404,MATCH($A400,'04_Property_Economics'!$AY$5:$AY$404,0)),""))</f>
        <v/>
      </c>
      <c r="J400" s="24" t="str">
        <f t="array" ref="J400">IF($A400="","",IFERROR(INDEX('04_Property_Economics'!$AI$5:$AI$404,MATCH($A400,'04_Property_Economics'!$AY$5:$AY$404,0)),""))</f>
        <v/>
      </c>
      <c r="K400" s="24" t="str">
        <f t="array" ref="K400">IF($A400="","",IFERROR(INDEX('04_Property_Economics'!$AJ$5:$AJ$404,MATCH($A400,'04_Property_Economics'!$AY$5:$AY$404,0)),""))</f>
        <v/>
      </c>
      <c r="L400" s="24" t="str">
        <f t="array" ref="L400">IF($A400="","",IFERROR(INDEX('04_Property_Economics'!$AF$5:$AF$404,MATCH($A400,'04_Property_Economics'!$AY$5:$AY$404,0)),""))</f>
        <v/>
      </c>
      <c r="M400" s="24" t="str">
        <f t="array" ref="M400">IF($A400="","",IFERROR(INDEX('04_Property_Economics'!$U$5:$U$404,MATCH($A400,'04_Property_Economics'!$AY$5:$AY$404,0)),""))</f>
        <v/>
      </c>
      <c r="N400" s="24" t="str">
        <f t="array" ref="N400">IF($A400="","",IFERROR(INDEX('04_Property_Economics'!$W$5:$W$404,MATCH($A400,'04_Property_Economics'!$AY$5:$AY$404,0)),""))</f>
        <v/>
      </c>
      <c r="O400" s="24" t="str">
        <f t="shared" si="2"/>
        <v/>
      </c>
      <c r="P400" s="24" t="str">
        <f t="array" ref="P400">IF($A400="","",IFERROR(INDEX('04_Property_Economics'!$S$5:$S$404,MATCH($A400,'04_Property_Economics'!$AY$5:$AY$404,0)),""))</f>
        <v/>
      </c>
      <c r="Q400" s="24" t="str">
        <f t="array" ref="Q400">IF($A400="","",IFERROR(INDEX('04_Property_Economics'!$AQ$5:$AQ$404,MATCH($A400,'04_Property_Economics'!$AY$5:$AY$404,0)),""))</f>
        <v/>
      </c>
      <c r="R400" s="27" t="str">
        <f t="array" ref="R400">IF($A400="","",IFERROR(INDEX('04_Property_Economics'!$AR$5:$AR$404,MATCH($A400,'04_Property_Economics'!$AY$5:$AY$404,0)),""))</f>
        <v/>
      </c>
      <c r="S400" s="2" t="str">
        <f t="array" ref="S400">IF($A400="","",IFERROR(INDEX('04_Property_Economics'!$AS$5:$AS$404,MATCH($A400,'04_Property_Economics'!$AY$5:$AY$404,0)),""))</f>
        <v/>
      </c>
      <c r="T400" s="2" t="str">
        <f t="array" ref="T400">IF($A400="","",IFERROR(INDEX('04_Property_Economics'!$AZ$5:$AZ$404,MATCH($A400,'04_Property_Economics'!$AY$5:$AY$404,0)),""))</f>
        <v/>
      </c>
    </row>
    <row r="401" ht="15.75" customHeight="1">
      <c r="A401" s="2" t="str">
        <f t="shared" si="1"/>
        <v/>
      </c>
      <c r="B401" s="2" t="str">
        <f t="array" ref="B401">IF($A401="","",IFERROR(INDEX('04_Property_Economics'!$B$5:$B$404,MATCH($A401,'04_Property_Economics'!$AY$5:$AY$404,0)),""))</f>
        <v/>
      </c>
      <c r="C401" s="2" t="str">
        <f t="array" ref="C401">IF($A401="","",IFERROR(INDEX('04_Property_Economics'!$C$5:$C$404,MATCH($A401,'04_Property_Economics'!$AY$5:$AY$404,0)),""))</f>
        <v/>
      </c>
      <c r="D401" s="24" t="str">
        <f t="array" ref="D401">IF($A401="","",IFERROR(INDEX('04_Property_Economics'!$H$5:$H$404,MATCH($A401,'04_Property_Economics'!$AY$5:$AY$404,0)),""))</f>
        <v/>
      </c>
      <c r="E401" s="25" t="str">
        <f t="array" ref="E401">IF($A401="","",IFERROR(INDEX('04_Property_Economics'!$I$5:$I$404,MATCH($A401,'04_Property_Economics'!$AY$5:$AY$404,0)),""))</f>
        <v/>
      </c>
      <c r="F401" s="25" t="str">
        <f t="array" ref="F401">IF($A401="","",IFERROR(INDEX('04_Property_Economics'!$J$5:$J$404,MATCH($A401,'04_Property_Economics'!$AY$5:$AY$404,0)),""))</f>
        <v/>
      </c>
      <c r="G401" s="26" t="str">
        <f t="array" ref="G401">IF($A401="","",IFERROR(INDEX('04_Property_Economics'!$AC$5:$AC$404,MATCH($A401,'04_Property_Economics'!$AY$5:$AY$404,0)),""))</f>
        <v/>
      </c>
      <c r="H401" s="24" t="str">
        <f t="array" ref="H401">IF($A401="","",IFERROR(INDEX('04_Property_Economics'!$AD$5:$AD$404,MATCH($A401,'04_Property_Economics'!$AY$5:$AY$404,0)),""))</f>
        <v/>
      </c>
      <c r="I401" s="24" t="str">
        <f t="array" ref="I401">IF($A401="","",IFERROR(INDEX('04_Property_Economics'!$AH$5:$AH$404,MATCH($A401,'04_Property_Economics'!$AY$5:$AY$404,0)),""))</f>
        <v/>
      </c>
      <c r="J401" s="24" t="str">
        <f t="array" ref="J401">IF($A401="","",IFERROR(INDEX('04_Property_Economics'!$AI$5:$AI$404,MATCH($A401,'04_Property_Economics'!$AY$5:$AY$404,0)),""))</f>
        <v/>
      </c>
      <c r="K401" s="24" t="str">
        <f t="array" ref="K401">IF($A401="","",IFERROR(INDEX('04_Property_Economics'!$AJ$5:$AJ$404,MATCH($A401,'04_Property_Economics'!$AY$5:$AY$404,0)),""))</f>
        <v/>
      </c>
      <c r="L401" s="24" t="str">
        <f t="array" ref="L401">IF($A401="","",IFERROR(INDEX('04_Property_Economics'!$AF$5:$AF$404,MATCH($A401,'04_Property_Economics'!$AY$5:$AY$404,0)),""))</f>
        <v/>
      </c>
      <c r="M401" s="24" t="str">
        <f t="array" ref="M401">IF($A401="","",IFERROR(INDEX('04_Property_Economics'!$U$5:$U$404,MATCH($A401,'04_Property_Economics'!$AY$5:$AY$404,0)),""))</f>
        <v/>
      </c>
      <c r="N401" s="24" t="str">
        <f t="array" ref="N401">IF($A401="","",IFERROR(INDEX('04_Property_Economics'!$W$5:$W$404,MATCH($A401,'04_Property_Economics'!$AY$5:$AY$404,0)),""))</f>
        <v/>
      </c>
      <c r="O401" s="24" t="str">
        <f t="shared" si="2"/>
        <v/>
      </c>
      <c r="P401" s="24" t="str">
        <f t="array" ref="P401">IF($A401="","",IFERROR(INDEX('04_Property_Economics'!$S$5:$S$404,MATCH($A401,'04_Property_Economics'!$AY$5:$AY$404,0)),""))</f>
        <v/>
      </c>
      <c r="Q401" s="24" t="str">
        <f t="array" ref="Q401">IF($A401="","",IFERROR(INDEX('04_Property_Economics'!$AQ$5:$AQ$404,MATCH($A401,'04_Property_Economics'!$AY$5:$AY$404,0)),""))</f>
        <v/>
      </c>
      <c r="R401" s="27" t="str">
        <f t="array" ref="R401">IF($A401="","",IFERROR(INDEX('04_Property_Economics'!$AR$5:$AR$404,MATCH($A401,'04_Property_Economics'!$AY$5:$AY$404,0)),""))</f>
        <v/>
      </c>
      <c r="S401" s="2" t="str">
        <f t="array" ref="S401">IF($A401="","",IFERROR(INDEX('04_Property_Economics'!$AS$5:$AS$404,MATCH($A401,'04_Property_Economics'!$AY$5:$AY$404,0)),""))</f>
        <v/>
      </c>
      <c r="T401" s="2" t="str">
        <f t="array" ref="T401">IF($A401="","",IFERROR(INDEX('04_Property_Economics'!$AZ$5:$AZ$404,MATCH($A401,'04_Property_Economics'!$AY$5:$AY$404,0)),""))</f>
        <v/>
      </c>
    </row>
    <row r="402" ht="15.75" customHeight="1">
      <c r="A402" s="2" t="str">
        <f t="shared" si="1"/>
        <v/>
      </c>
      <c r="B402" s="2" t="str">
        <f t="array" ref="B402">IF($A402="","",IFERROR(INDEX('04_Property_Economics'!$B$5:$B$404,MATCH($A402,'04_Property_Economics'!$AY$5:$AY$404,0)),""))</f>
        <v/>
      </c>
      <c r="C402" s="2" t="str">
        <f t="array" ref="C402">IF($A402="","",IFERROR(INDEX('04_Property_Economics'!$C$5:$C$404,MATCH($A402,'04_Property_Economics'!$AY$5:$AY$404,0)),""))</f>
        <v/>
      </c>
      <c r="D402" s="24" t="str">
        <f t="array" ref="D402">IF($A402="","",IFERROR(INDEX('04_Property_Economics'!$H$5:$H$404,MATCH($A402,'04_Property_Economics'!$AY$5:$AY$404,0)),""))</f>
        <v/>
      </c>
      <c r="E402" s="25" t="str">
        <f t="array" ref="E402">IF($A402="","",IFERROR(INDEX('04_Property_Economics'!$I$5:$I$404,MATCH($A402,'04_Property_Economics'!$AY$5:$AY$404,0)),""))</f>
        <v/>
      </c>
      <c r="F402" s="25" t="str">
        <f t="array" ref="F402">IF($A402="","",IFERROR(INDEX('04_Property_Economics'!$J$5:$J$404,MATCH($A402,'04_Property_Economics'!$AY$5:$AY$404,0)),""))</f>
        <v/>
      </c>
      <c r="G402" s="26" t="str">
        <f t="array" ref="G402">IF($A402="","",IFERROR(INDEX('04_Property_Economics'!$AC$5:$AC$404,MATCH($A402,'04_Property_Economics'!$AY$5:$AY$404,0)),""))</f>
        <v/>
      </c>
      <c r="H402" s="24" t="str">
        <f t="array" ref="H402">IF($A402="","",IFERROR(INDEX('04_Property_Economics'!$AD$5:$AD$404,MATCH($A402,'04_Property_Economics'!$AY$5:$AY$404,0)),""))</f>
        <v/>
      </c>
      <c r="I402" s="24" t="str">
        <f t="array" ref="I402">IF($A402="","",IFERROR(INDEX('04_Property_Economics'!$AH$5:$AH$404,MATCH($A402,'04_Property_Economics'!$AY$5:$AY$404,0)),""))</f>
        <v/>
      </c>
      <c r="J402" s="24" t="str">
        <f t="array" ref="J402">IF($A402="","",IFERROR(INDEX('04_Property_Economics'!$AI$5:$AI$404,MATCH($A402,'04_Property_Economics'!$AY$5:$AY$404,0)),""))</f>
        <v/>
      </c>
      <c r="K402" s="24" t="str">
        <f t="array" ref="K402">IF($A402="","",IFERROR(INDEX('04_Property_Economics'!$AJ$5:$AJ$404,MATCH($A402,'04_Property_Economics'!$AY$5:$AY$404,0)),""))</f>
        <v/>
      </c>
      <c r="L402" s="24" t="str">
        <f t="array" ref="L402">IF($A402="","",IFERROR(INDEX('04_Property_Economics'!$AF$5:$AF$404,MATCH($A402,'04_Property_Economics'!$AY$5:$AY$404,0)),""))</f>
        <v/>
      </c>
      <c r="M402" s="24" t="str">
        <f t="array" ref="M402">IF($A402="","",IFERROR(INDEX('04_Property_Economics'!$U$5:$U$404,MATCH($A402,'04_Property_Economics'!$AY$5:$AY$404,0)),""))</f>
        <v/>
      </c>
      <c r="N402" s="24" t="str">
        <f t="array" ref="N402">IF($A402="","",IFERROR(INDEX('04_Property_Economics'!$W$5:$W$404,MATCH($A402,'04_Property_Economics'!$AY$5:$AY$404,0)),""))</f>
        <v/>
      </c>
      <c r="O402" s="24" t="str">
        <f t="shared" si="2"/>
        <v/>
      </c>
      <c r="P402" s="24" t="str">
        <f t="array" ref="P402">IF($A402="","",IFERROR(INDEX('04_Property_Economics'!$S$5:$S$404,MATCH($A402,'04_Property_Economics'!$AY$5:$AY$404,0)),""))</f>
        <v/>
      </c>
      <c r="Q402" s="24" t="str">
        <f t="array" ref="Q402">IF($A402="","",IFERROR(INDEX('04_Property_Economics'!$AQ$5:$AQ$404,MATCH($A402,'04_Property_Economics'!$AY$5:$AY$404,0)),""))</f>
        <v/>
      </c>
      <c r="R402" s="27" t="str">
        <f t="array" ref="R402">IF($A402="","",IFERROR(INDEX('04_Property_Economics'!$AR$5:$AR$404,MATCH($A402,'04_Property_Economics'!$AY$5:$AY$404,0)),""))</f>
        <v/>
      </c>
      <c r="S402" s="2" t="str">
        <f t="array" ref="S402">IF($A402="","",IFERROR(INDEX('04_Property_Economics'!$AS$5:$AS$404,MATCH($A402,'04_Property_Economics'!$AY$5:$AY$404,0)),""))</f>
        <v/>
      </c>
      <c r="T402" s="2" t="str">
        <f t="array" ref="T402">IF($A402="","",IFERROR(INDEX('04_Property_Economics'!$AZ$5:$AZ$404,MATCH($A402,'04_Property_Economics'!$AY$5:$AY$404,0)),""))</f>
        <v/>
      </c>
    </row>
    <row r="403" ht="15.75" customHeight="1">
      <c r="A403" s="2" t="str">
        <f t="shared" si="1"/>
        <v/>
      </c>
      <c r="B403" s="2" t="str">
        <f t="array" ref="B403">IF($A403="","",IFERROR(INDEX('04_Property_Economics'!$B$5:$B$404,MATCH($A403,'04_Property_Economics'!$AY$5:$AY$404,0)),""))</f>
        <v/>
      </c>
      <c r="C403" s="2" t="str">
        <f t="array" ref="C403">IF($A403="","",IFERROR(INDEX('04_Property_Economics'!$C$5:$C$404,MATCH($A403,'04_Property_Economics'!$AY$5:$AY$404,0)),""))</f>
        <v/>
      </c>
      <c r="D403" s="24" t="str">
        <f t="array" ref="D403">IF($A403="","",IFERROR(INDEX('04_Property_Economics'!$H$5:$H$404,MATCH($A403,'04_Property_Economics'!$AY$5:$AY$404,0)),""))</f>
        <v/>
      </c>
      <c r="E403" s="25" t="str">
        <f t="array" ref="E403">IF($A403="","",IFERROR(INDEX('04_Property_Economics'!$I$5:$I$404,MATCH($A403,'04_Property_Economics'!$AY$5:$AY$404,0)),""))</f>
        <v/>
      </c>
      <c r="F403" s="25" t="str">
        <f t="array" ref="F403">IF($A403="","",IFERROR(INDEX('04_Property_Economics'!$J$5:$J$404,MATCH($A403,'04_Property_Economics'!$AY$5:$AY$404,0)),""))</f>
        <v/>
      </c>
      <c r="G403" s="26" t="str">
        <f t="array" ref="G403">IF($A403="","",IFERROR(INDEX('04_Property_Economics'!$AC$5:$AC$404,MATCH($A403,'04_Property_Economics'!$AY$5:$AY$404,0)),""))</f>
        <v/>
      </c>
      <c r="H403" s="24" t="str">
        <f t="array" ref="H403">IF($A403="","",IFERROR(INDEX('04_Property_Economics'!$AD$5:$AD$404,MATCH($A403,'04_Property_Economics'!$AY$5:$AY$404,0)),""))</f>
        <v/>
      </c>
      <c r="I403" s="24" t="str">
        <f t="array" ref="I403">IF($A403="","",IFERROR(INDEX('04_Property_Economics'!$AH$5:$AH$404,MATCH($A403,'04_Property_Economics'!$AY$5:$AY$404,0)),""))</f>
        <v/>
      </c>
      <c r="J403" s="24" t="str">
        <f t="array" ref="J403">IF($A403="","",IFERROR(INDEX('04_Property_Economics'!$AI$5:$AI$404,MATCH($A403,'04_Property_Economics'!$AY$5:$AY$404,0)),""))</f>
        <v/>
      </c>
      <c r="K403" s="24" t="str">
        <f t="array" ref="K403">IF($A403="","",IFERROR(INDEX('04_Property_Economics'!$AJ$5:$AJ$404,MATCH($A403,'04_Property_Economics'!$AY$5:$AY$404,0)),""))</f>
        <v/>
      </c>
      <c r="L403" s="24" t="str">
        <f t="array" ref="L403">IF($A403="","",IFERROR(INDEX('04_Property_Economics'!$AF$5:$AF$404,MATCH($A403,'04_Property_Economics'!$AY$5:$AY$404,0)),""))</f>
        <v/>
      </c>
      <c r="M403" s="24" t="str">
        <f t="array" ref="M403">IF($A403="","",IFERROR(INDEX('04_Property_Economics'!$U$5:$U$404,MATCH($A403,'04_Property_Economics'!$AY$5:$AY$404,0)),""))</f>
        <v/>
      </c>
      <c r="N403" s="24" t="str">
        <f t="array" ref="N403">IF($A403="","",IFERROR(INDEX('04_Property_Economics'!$W$5:$W$404,MATCH($A403,'04_Property_Economics'!$AY$5:$AY$404,0)),""))</f>
        <v/>
      </c>
      <c r="O403" s="24" t="str">
        <f t="shared" si="2"/>
        <v/>
      </c>
      <c r="P403" s="24" t="str">
        <f t="array" ref="P403">IF($A403="","",IFERROR(INDEX('04_Property_Economics'!$S$5:$S$404,MATCH($A403,'04_Property_Economics'!$AY$5:$AY$404,0)),""))</f>
        <v/>
      </c>
      <c r="Q403" s="24" t="str">
        <f t="array" ref="Q403">IF($A403="","",IFERROR(INDEX('04_Property_Economics'!$AQ$5:$AQ$404,MATCH($A403,'04_Property_Economics'!$AY$5:$AY$404,0)),""))</f>
        <v/>
      </c>
      <c r="R403" s="27" t="str">
        <f t="array" ref="R403">IF($A403="","",IFERROR(INDEX('04_Property_Economics'!$AR$5:$AR$404,MATCH($A403,'04_Property_Economics'!$AY$5:$AY$404,0)),""))</f>
        <v/>
      </c>
      <c r="S403" s="2" t="str">
        <f t="array" ref="S403">IF($A403="","",IFERROR(INDEX('04_Property_Economics'!$AS$5:$AS$404,MATCH($A403,'04_Property_Economics'!$AY$5:$AY$404,0)),""))</f>
        <v/>
      </c>
      <c r="T403" s="2" t="str">
        <f t="array" ref="T403">IF($A403="","",IFERROR(INDEX('04_Property_Economics'!$AZ$5:$AZ$404,MATCH($A403,'04_Property_Economics'!$AY$5:$AY$404,0)),""))</f>
        <v/>
      </c>
    </row>
    <row r="404" ht="15.75" customHeight="1">
      <c r="A404" s="2" t="str">
        <f t="shared" si="1"/>
        <v/>
      </c>
      <c r="B404" s="2" t="str">
        <f t="array" ref="B404">IF($A404="","",IFERROR(INDEX('04_Property_Economics'!$B$5:$B$404,MATCH($A404,'04_Property_Economics'!$AY$5:$AY$404,0)),""))</f>
        <v/>
      </c>
      <c r="C404" s="2" t="str">
        <f t="array" ref="C404">IF($A404="","",IFERROR(INDEX('04_Property_Economics'!$C$5:$C$404,MATCH($A404,'04_Property_Economics'!$AY$5:$AY$404,0)),""))</f>
        <v/>
      </c>
      <c r="D404" s="24" t="str">
        <f t="array" ref="D404">IF($A404="","",IFERROR(INDEX('04_Property_Economics'!$H$5:$H$404,MATCH($A404,'04_Property_Economics'!$AY$5:$AY$404,0)),""))</f>
        <v/>
      </c>
      <c r="E404" s="25" t="str">
        <f t="array" ref="E404">IF($A404="","",IFERROR(INDEX('04_Property_Economics'!$I$5:$I$404,MATCH($A404,'04_Property_Economics'!$AY$5:$AY$404,0)),""))</f>
        <v/>
      </c>
      <c r="F404" s="25" t="str">
        <f t="array" ref="F404">IF($A404="","",IFERROR(INDEX('04_Property_Economics'!$J$5:$J$404,MATCH($A404,'04_Property_Economics'!$AY$5:$AY$404,0)),""))</f>
        <v/>
      </c>
      <c r="G404" s="26" t="str">
        <f t="array" ref="G404">IF($A404="","",IFERROR(INDEX('04_Property_Economics'!$AC$5:$AC$404,MATCH($A404,'04_Property_Economics'!$AY$5:$AY$404,0)),""))</f>
        <v/>
      </c>
      <c r="H404" s="24" t="str">
        <f t="array" ref="H404">IF($A404="","",IFERROR(INDEX('04_Property_Economics'!$AD$5:$AD$404,MATCH($A404,'04_Property_Economics'!$AY$5:$AY$404,0)),""))</f>
        <v/>
      </c>
      <c r="I404" s="24" t="str">
        <f t="array" ref="I404">IF($A404="","",IFERROR(INDEX('04_Property_Economics'!$AH$5:$AH$404,MATCH($A404,'04_Property_Economics'!$AY$5:$AY$404,0)),""))</f>
        <v/>
      </c>
      <c r="J404" s="24" t="str">
        <f t="array" ref="J404">IF($A404="","",IFERROR(INDEX('04_Property_Economics'!$AI$5:$AI$404,MATCH($A404,'04_Property_Economics'!$AY$5:$AY$404,0)),""))</f>
        <v/>
      </c>
      <c r="K404" s="24" t="str">
        <f t="array" ref="K404">IF($A404="","",IFERROR(INDEX('04_Property_Economics'!$AJ$5:$AJ$404,MATCH($A404,'04_Property_Economics'!$AY$5:$AY$404,0)),""))</f>
        <v/>
      </c>
      <c r="L404" s="24" t="str">
        <f t="array" ref="L404">IF($A404="","",IFERROR(INDEX('04_Property_Economics'!$AF$5:$AF$404,MATCH($A404,'04_Property_Economics'!$AY$5:$AY$404,0)),""))</f>
        <v/>
      </c>
      <c r="M404" s="24" t="str">
        <f t="array" ref="M404">IF($A404="","",IFERROR(INDEX('04_Property_Economics'!$U$5:$U$404,MATCH($A404,'04_Property_Economics'!$AY$5:$AY$404,0)),""))</f>
        <v/>
      </c>
      <c r="N404" s="24" t="str">
        <f t="array" ref="N404">IF($A404="","",IFERROR(INDEX('04_Property_Economics'!$W$5:$W$404,MATCH($A404,'04_Property_Economics'!$AY$5:$AY$404,0)),""))</f>
        <v/>
      </c>
      <c r="O404" s="24" t="str">
        <f t="shared" si="2"/>
        <v/>
      </c>
      <c r="P404" s="24" t="str">
        <f t="array" ref="P404">IF($A404="","",IFERROR(INDEX('04_Property_Economics'!$S$5:$S$404,MATCH($A404,'04_Property_Economics'!$AY$5:$AY$404,0)),""))</f>
        <v/>
      </c>
      <c r="Q404" s="24" t="str">
        <f t="array" ref="Q404">IF($A404="","",IFERROR(INDEX('04_Property_Economics'!$AQ$5:$AQ$404,MATCH($A404,'04_Property_Economics'!$AY$5:$AY$404,0)),""))</f>
        <v/>
      </c>
      <c r="R404" s="27" t="str">
        <f t="array" ref="R404">IF($A404="","",IFERROR(INDEX('04_Property_Economics'!$AR$5:$AR$404,MATCH($A404,'04_Property_Economics'!$AY$5:$AY$404,0)),""))</f>
        <v/>
      </c>
      <c r="S404" s="2" t="str">
        <f t="array" ref="S404">IF($A404="","",IFERROR(INDEX('04_Property_Economics'!$AS$5:$AS$404,MATCH($A404,'04_Property_Economics'!$AY$5:$AY$404,0)),""))</f>
        <v/>
      </c>
      <c r="T404" s="2" t="str">
        <f t="array" ref="T404">IF($A404="","",IFERROR(INDEX('04_Property_Economics'!$AZ$5:$AZ$404,MATCH($A404,'04_Property_Economics'!$AY$5:$AY$404,0)),""))</f>
        <v/>
      </c>
    </row>
    <row r="405" ht="15.75" customHeight="1">
      <c r="A405" s="2" t="str">
        <f t="shared" si="1"/>
        <v/>
      </c>
      <c r="B405" s="2" t="str">
        <f t="array" ref="B405">IF($A405="","",IFERROR(INDEX('04_Property_Economics'!$B$5:$B$404,MATCH($A405,'04_Property_Economics'!$AY$5:$AY$404,0)),""))</f>
        <v/>
      </c>
      <c r="C405" s="2" t="str">
        <f t="array" ref="C405">IF($A405="","",IFERROR(INDEX('04_Property_Economics'!$C$5:$C$404,MATCH($A405,'04_Property_Economics'!$AY$5:$AY$404,0)),""))</f>
        <v/>
      </c>
      <c r="D405" s="24" t="str">
        <f t="array" ref="D405">IF($A405="","",IFERROR(INDEX('04_Property_Economics'!$H$5:$H$404,MATCH($A405,'04_Property_Economics'!$AY$5:$AY$404,0)),""))</f>
        <v/>
      </c>
      <c r="E405" s="25" t="str">
        <f t="array" ref="E405">IF($A405="","",IFERROR(INDEX('04_Property_Economics'!$I$5:$I$404,MATCH($A405,'04_Property_Economics'!$AY$5:$AY$404,0)),""))</f>
        <v/>
      </c>
      <c r="F405" s="25" t="str">
        <f t="array" ref="F405">IF($A405="","",IFERROR(INDEX('04_Property_Economics'!$J$5:$J$404,MATCH($A405,'04_Property_Economics'!$AY$5:$AY$404,0)),""))</f>
        <v/>
      </c>
      <c r="G405" s="26" t="str">
        <f t="array" ref="G405">IF($A405="","",IFERROR(INDEX('04_Property_Economics'!$AC$5:$AC$404,MATCH($A405,'04_Property_Economics'!$AY$5:$AY$404,0)),""))</f>
        <v/>
      </c>
      <c r="H405" s="24" t="str">
        <f t="array" ref="H405">IF($A405="","",IFERROR(INDEX('04_Property_Economics'!$AD$5:$AD$404,MATCH($A405,'04_Property_Economics'!$AY$5:$AY$404,0)),""))</f>
        <v/>
      </c>
      <c r="I405" s="24" t="str">
        <f t="array" ref="I405">IF($A405="","",IFERROR(INDEX('04_Property_Economics'!$AH$5:$AH$404,MATCH($A405,'04_Property_Economics'!$AY$5:$AY$404,0)),""))</f>
        <v/>
      </c>
      <c r="J405" s="24" t="str">
        <f t="array" ref="J405">IF($A405="","",IFERROR(INDEX('04_Property_Economics'!$AI$5:$AI$404,MATCH($A405,'04_Property_Economics'!$AY$5:$AY$404,0)),""))</f>
        <v/>
      </c>
      <c r="K405" s="24" t="str">
        <f t="array" ref="K405">IF($A405="","",IFERROR(INDEX('04_Property_Economics'!$AJ$5:$AJ$404,MATCH($A405,'04_Property_Economics'!$AY$5:$AY$404,0)),""))</f>
        <v/>
      </c>
      <c r="L405" s="24" t="str">
        <f t="array" ref="L405">IF($A405="","",IFERROR(INDEX('04_Property_Economics'!$AF$5:$AF$404,MATCH($A405,'04_Property_Economics'!$AY$5:$AY$404,0)),""))</f>
        <v/>
      </c>
      <c r="M405" s="24" t="str">
        <f t="array" ref="M405">IF($A405="","",IFERROR(INDEX('04_Property_Economics'!$U$5:$U$404,MATCH($A405,'04_Property_Economics'!$AY$5:$AY$404,0)),""))</f>
        <v/>
      </c>
      <c r="N405" s="24" t="str">
        <f t="array" ref="N405">IF($A405="","",IFERROR(INDEX('04_Property_Economics'!$W$5:$W$404,MATCH($A405,'04_Property_Economics'!$AY$5:$AY$404,0)),""))</f>
        <v/>
      </c>
      <c r="O405" s="24" t="str">
        <f t="shared" si="2"/>
        <v/>
      </c>
      <c r="P405" s="24" t="str">
        <f t="array" ref="P405">IF($A405="","",IFERROR(INDEX('04_Property_Economics'!$S$5:$S$404,MATCH($A405,'04_Property_Economics'!$AY$5:$AY$404,0)),""))</f>
        <v/>
      </c>
      <c r="Q405" s="24" t="str">
        <f t="array" ref="Q405">IF($A405="","",IFERROR(INDEX('04_Property_Economics'!$AQ$5:$AQ$404,MATCH($A405,'04_Property_Economics'!$AY$5:$AY$404,0)),""))</f>
        <v/>
      </c>
      <c r="R405" s="27" t="str">
        <f t="array" ref="R405">IF($A405="","",IFERROR(INDEX('04_Property_Economics'!$AR$5:$AR$404,MATCH($A405,'04_Property_Economics'!$AY$5:$AY$404,0)),""))</f>
        <v/>
      </c>
      <c r="S405" s="2" t="str">
        <f t="array" ref="S405">IF($A405="","",IFERROR(INDEX('04_Property_Economics'!$AS$5:$AS$404,MATCH($A405,'04_Property_Economics'!$AY$5:$AY$404,0)),""))</f>
        <v/>
      </c>
      <c r="T405" s="2" t="str">
        <f t="array" ref="T405">IF($A405="","",IFERROR(INDEX('04_Property_Economics'!$AZ$5:$AZ$404,MATCH($A405,'04_Property_Economics'!$AY$5:$AY$404,0)),""))</f>
        <v/>
      </c>
    </row>
    <row r="406" ht="15.75" customHeight="1">
      <c r="A406" s="2" t="str">
        <f t="shared" si="1"/>
        <v/>
      </c>
      <c r="B406" s="2" t="str">
        <f t="array" ref="B406">IF($A406="","",IFERROR(INDEX('04_Property_Economics'!$B$5:$B$404,MATCH($A406,'04_Property_Economics'!$AY$5:$AY$404,0)),""))</f>
        <v/>
      </c>
      <c r="C406" s="2" t="str">
        <f t="array" ref="C406">IF($A406="","",IFERROR(INDEX('04_Property_Economics'!$C$5:$C$404,MATCH($A406,'04_Property_Economics'!$AY$5:$AY$404,0)),""))</f>
        <v/>
      </c>
      <c r="D406" s="24" t="str">
        <f t="array" ref="D406">IF($A406="","",IFERROR(INDEX('04_Property_Economics'!$H$5:$H$404,MATCH($A406,'04_Property_Economics'!$AY$5:$AY$404,0)),""))</f>
        <v/>
      </c>
      <c r="E406" s="25" t="str">
        <f t="array" ref="E406">IF($A406="","",IFERROR(INDEX('04_Property_Economics'!$I$5:$I$404,MATCH($A406,'04_Property_Economics'!$AY$5:$AY$404,0)),""))</f>
        <v/>
      </c>
      <c r="F406" s="25" t="str">
        <f t="array" ref="F406">IF($A406="","",IFERROR(INDEX('04_Property_Economics'!$J$5:$J$404,MATCH($A406,'04_Property_Economics'!$AY$5:$AY$404,0)),""))</f>
        <v/>
      </c>
      <c r="G406" s="26" t="str">
        <f t="array" ref="G406">IF($A406="","",IFERROR(INDEX('04_Property_Economics'!$AC$5:$AC$404,MATCH($A406,'04_Property_Economics'!$AY$5:$AY$404,0)),""))</f>
        <v/>
      </c>
      <c r="H406" s="24" t="str">
        <f t="array" ref="H406">IF($A406="","",IFERROR(INDEX('04_Property_Economics'!$AD$5:$AD$404,MATCH($A406,'04_Property_Economics'!$AY$5:$AY$404,0)),""))</f>
        <v/>
      </c>
      <c r="I406" s="24" t="str">
        <f t="array" ref="I406">IF($A406="","",IFERROR(INDEX('04_Property_Economics'!$AH$5:$AH$404,MATCH($A406,'04_Property_Economics'!$AY$5:$AY$404,0)),""))</f>
        <v/>
      </c>
      <c r="J406" s="24" t="str">
        <f t="array" ref="J406">IF($A406="","",IFERROR(INDEX('04_Property_Economics'!$AI$5:$AI$404,MATCH($A406,'04_Property_Economics'!$AY$5:$AY$404,0)),""))</f>
        <v/>
      </c>
      <c r="K406" s="24" t="str">
        <f t="array" ref="K406">IF($A406="","",IFERROR(INDEX('04_Property_Economics'!$AJ$5:$AJ$404,MATCH($A406,'04_Property_Economics'!$AY$5:$AY$404,0)),""))</f>
        <v/>
      </c>
      <c r="L406" s="24" t="str">
        <f t="array" ref="L406">IF($A406="","",IFERROR(INDEX('04_Property_Economics'!$AF$5:$AF$404,MATCH($A406,'04_Property_Economics'!$AY$5:$AY$404,0)),""))</f>
        <v/>
      </c>
      <c r="M406" s="24" t="str">
        <f t="array" ref="M406">IF($A406="","",IFERROR(INDEX('04_Property_Economics'!$U$5:$U$404,MATCH($A406,'04_Property_Economics'!$AY$5:$AY$404,0)),""))</f>
        <v/>
      </c>
      <c r="N406" s="24" t="str">
        <f t="array" ref="N406">IF($A406="","",IFERROR(INDEX('04_Property_Economics'!$W$5:$W$404,MATCH($A406,'04_Property_Economics'!$AY$5:$AY$404,0)),""))</f>
        <v/>
      </c>
      <c r="O406" s="24" t="str">
        <f t="shared" si="2"/>
        <v/>
      </c>
      <c r="P406" s="24" t="str">
        <f t="array" ref="P406">IF($A406="","",IFERROR(INDEX('04_Property_Economics'!$S$5:$S$404,MATCH($A406,'04_Property_Economics'!$AY$5:$AY$404,0)),""))</f>
        <v/>
      </c>
      <c r="Q406" s="24" t="str">
        <f t="array" ref="Q406">IF($A406="","",IFERROR(INDEX('04_Property_Economics'!$AQ$5:$AQ$404,MATCH($A406,'04_Property_Economics'!$AY$5:$AY$404,0)),""))</f>
        <v/>
      </c>
      <c r="R406" s="27" t="str">
        <f t="array" ref="R406">IF($A406="","",IFERROR(INDEX('04_Property_Economics'!$AR$5:$AR$404,MATCH($A406,'04_Property_Economics'!$AY$5:$AY$404,0)),""))</f>
        <v/>
      </c>
      <c r="S406" s="2" t="str">
        <f t="array" ref="S406">IF($A406="","",IFERROR(INDEX('04_Property_Economics'!$AS$5:$AS$404,MATCH($A406,'04_Property_Economics'!$AY$5:$AY$404,0)),""))</f>
        <v/>
      </c>
      <c r="T406" s="2" t="str">
        <f t="array" ref="T406">IF($A406="","",IFERROR(INDEX('04_Property_Economics'!$AZ$5:$AZ$404,MATCH($A406,'04_Property_Economics'!$AY$5:$AY$404,0)),""))</f>
        <v/>
      </c>
    </row>
    <row r="407" ht="15.75" customHeight="1">
      <c r="A407" s="2" t="str">
        <f t="shared" si="1"/>
        <v/>
      </c>
      <c r="B407" s="2" t="str">
        <f t="array" ref="B407">IF($A407="","",IFERROR(INDEX('04_Property_Economics'!$B$5:$B$404,MATCH($A407,'04_Property_Economics'!$AY$5:$AY$404,0)),""))</f>
        <v/>
      </c>
      <c r="C407" s="2" t="str">
        <f t="array" ref="C407">IF($A407="","",IFERROR(INDEX('04_Property_Economics'!$C$5:$C$404,MATCH($A407,'04_Property_Economics'!$AY$5:$AY$404,0)),""))</f>
        <v/>
      </c>
      <c r="D407" s="24" t="str">
        <f t="array" ref="D407">IF($A407="","",IFERROR(INDEX('04_Property_Economics'!$H$5:$H$404,MATCH($A407,'04_Property_Economics'!$AY$5:$AY$404,0)),""))</f>
        <v/>
      </c>
      <c r="E407" s="25" t="str">
        <f t="array" ref="E407">IF($A407="","",IFERROR(INDEX('04_Property_Economics'!$I$5:$I$404,MATCH($A407,'04_Property_Economics'!$AY$5:$AY$404,0)),""))</f>
        <v/>
      </c>
      <c r="F407" s="25" t="str">
        <f t="array" ref="F407">IF($A407="","",IFERROR(INDEX('04_Property_Economics'!$J$5:$J$404,MATCH($A407,'04_Property_Economics'!$AY$5:$AY$404,0)),""))</f>
        <v/>
      </c>
      <c r="G407" s="26" t="str">
        <f t="array" ref="G407">IF($A407="","",IFERROR(INDEX('04_Property_Economics'!$AC$5:$AC$404,MATCH($A407,'04_Property_Economics'!$AY$5:$AY$404,0)),""))</f>
        <v/>
      </c>
      <c r="H407" s="24" t="str">
        <f t="array" ref="H407">IF($A407="","",IFERROR(INDEX('04_Property_Economics'!$AD$5:$AD$404,MATCH($A407,'04_Property_Economics'!$AY$5:$AY$404,0)),""))</f>
        <v/>
      </c>
      <c r="I407" s="24" t="str">
        <f t="array" ref="I407">IF($A407="","",IFERROR(INDEX('04_Property_Economics'!$AH$5:$AH$404,MATCH($A407,'04_Property_Economics'!$AY$5:$AY$404,0)),""))</f>
        <v/>
      </c>
      <c r="J407" s="24" t="str">
        <f t="array" ref="J407">IF($A407="","",IFERROR(INDEX('04_Property_Economics'!$AI$5:$AI$404,MATCH($A407,'04_Property_Economics'!$AY$5:$AY$404,0)),""))</f>
        <v/>
      </c>
      <c r="K407" s="24" t="str">
        <f t="array" ref="K407">IF($A407="","",IFERROR(INDEX('04_Property_Economics'!$AJ$5:$AJ$404,MATCH($A407,'04_Property_Economics'!$AY$5:$AY$404,0)),""))</f>
        <v/>
      </c>
      <c r="L407" s="24" t="str">
        <f t="array" ref="L407">IF($A407="","",IFERROR(INDEX('04_Property_Economics'!$AF$5:$AF$404,MATCH($A407,'04_Property_Economics'!$AY$5:$AY$404,0)),""))</f>
        <v/>
      </c>
      <c r="M407" s="24" t="str">
        <f t="array" ref="M407">IF($A407="","",IFERROR(INDEX('04_Property_Economics'!$U$5:$U$404,MATCH($A407,'04_Property_Economics'!$AY$5:$AY$404,0)),""))</f>
        <v/>
      </c>
      <c r="N407" s="24" t="str">
        <f t="array" ref="N407">IF($A407="","",IFERROR(INDEX('04_Property_Economics'!$W$5:$W$404,MATCH($A407,'04_Property_Economics'!$AY$5:$AY$404,0)),""))</f>
        <v/>
      </c>
      <c r="O407" s="24" t="str">
        <f t="shared" si="2"/>
        <v/>
      </c>
      <c r="P407" s="24" t="str">
        <f t="array" ref="P407">IF($A407="","",IFERROR(INDEX('04_Property_Economics'!$S$5:$S$404,MATCH($A407,'04_Property_Economics'!$AY$5:$AY$404,0)),""))</f>
        <v/>
      </c>
      <c r="Q407" s="24" t="str">
        <f t="array" ref="Q407">IF($A407="","",IFERROR(INDEX('04_Property_Economics'!$AQ$5:$AQ$404,MATCH($A407,'04_Property_Economics'!$AY$5:$AY$404,0)),""))</f>
        <v/>
      </c>
      <c r="R407" s="27" t="str">
        <f t="array" ref="R407">IF($A407="","",IFERROR(INDEX('04_Property_Economics'!$AR$5:$AR$404,MATCH($A407,'04_Property_Economics'!$AY$5:$AY$404,0)),""))</f>
        <v/>
      </c>
      <c r="S407" s="2" t="str">
        <f t="array" ref="S407">IF($A407="","",IFERROR(INDEX('04_Property_Economics'!$AS$5:$AS$404,MATCH($A407,'04_Property_Economics'!$AY$5:$AY$404,0)),""))</f>
        <v/>
      </c>
      <c r="T407" s="2" t="str">
        <f t="array" ref="T407">IF($A407="","",IFERROR(INDEX('04_Property_Economics'!$AZ$5:$AZ$404,MATCH($A407,'04_Property_Economics'!$AY$5:$AY$404,0)),""))</f>
        <v/>
      </c>
    </row>
    <row r="408" ht="15.75" customHeight="1">
      <c r="A408" s="2" t="str">
        <f t="shared" si="1"/>
        <v/>
      </c>
      <c r="B408" s="2" t="str">
        <f t="array" ref="B408">IF($A408="","",IFERROR(INDEX('04_Property_Economics'!$B$5:$B$404,MATCH($A408,'04_Property_Economics'!$AY$5:$AY$404,0)),""))</f>
        <v/>
      </c>
      <c r="C408" s="2" t="str">
        <f t="array" ref="C408">IF($A408="","",IFERROR(INDEX('04_Property_Economics'!$C$5:$C$404,MATCH($A408,'04_Property_Economics'!$AY$5:$AY$404,0)),""))</f>
        <v/>
      </c>
      <c r="D408" s="24" t="str">
        <f t="array" ref="D408">IF($A408="","",IFERROR(INDEX('04_Property_Economics'!$H$5:$H$404,MATCH($A408,'04_Property_Economics'!$AY$5:$AY$404,0)),""))</f>
        <v/>
      </c>
      <c r="E408" s="25" t="str">
        <f t="array" ref="E408">IF($A408="","",IFERROR(INDEX('04_Property_Economics'!$I$5:$I$404,MATCH($A408,'04_Property_Economics'!$AY$5:$AY$404,0)),""))</f>
        <v/>
      </c>
      <c r="F408" s="25" t="str">
        <f t="array" ref="F408">IF($A408="","",IFERROR(INDEX('04_Property_Economics'!$J$5:$J$404,MATCH($A408,'04_Property_Economics'!$AY$5:$AY$404,0)),""))</f>
        <v/>
      </c>
      <c r="G408" s="26" t="str">
        <f t="array" ref="G408">IF($A408="","",IFERROR(INDEX('04_Property_Economics'!$AC$5:$AC$404,MATCH($A408,'04_Property_Economics'!$AY$5:$AY$404,0)),""))</f>
        <v/>
      </c>
      <c r="H408" s="24" t="str">
        <f t="array" ref="H408">IF($A408="","",IFERROR(INDEX('04_Property_Economics'!$AD$5:$AD$404,MATCH($A408,'04_Property_Economics'!$AY$5:$AY$404,0)),""))</f>
        <v/>
      </c>
      <c r="I408" s="24" t="str">
        <f t="array" ref="I408">IF($A408="","",IFERROR(INDEX('04_Property_Economics'!$AH$5:$AH$404,MATCH($A408,'04_Property_Economics'!$AY$5:$AY$404,0)),""))</f>
        <v/>
      </c>
      <c r="J408" s="24" t="str">
        <f t="array" ref="J408">IF($A408="","",IFERROR(INDEX('04_Property_Economics'!$AI$5:$AI$404,MATCH($A408,'04_Property_Economics'!$AY$5:$AY$404,0)),""))</f>
        <v/>
      </c>
      <c r="K408" s="24" t="str">
        <f t="array" ref="K408">IF($A408="","",IFERROR(INDEX('04_Property_Economics'!$AJ$5:$AJ$404,MATCH($A408,'04_Property_Economics'!$AY$5:$AY$404,0)),""))</f>
        <v/>
      </c>
      <c r="L408" s="24" t="str">
        <f t="array" ref="L408">IF($A408="","",IFERROR(INDEX('04_Property_Economics'!$AF$5:$AF$404,MATCH($A408,'04_Property_Economics'!$AY$5:$AY$404,0)),""))</f>
        <v/>
      </c>
      <c r="M408" s="24" t="str">
        <f t="array" ref="M408">IF($A408="","",IFERROR(INDEX('04_Property_Economics'!$U$5:$U$404,MATCH($A408,'04_Property_Economics'!$AY$5:$AY$404,0)),""))</f>
        <v/>
      </c>
      <c r="N408" s="24" t="str">
        <f t="array" ref="N408">IF($A408="","",IFERROR(INDEX('04_Property_Economics'!$W$5:$W$404,MATCH($A408,'04_Property_Economics'!$AY$5:$AY$404,0)),""))</f>
        <v/>
      </c>
      <c r="O408" s="24" t="str">
        <f t="shared" si="2"/>
        <v/>
      </c>
      <c r="P408" s="24" t="str">
        <f t="array" ref="P408">IF($A408="","",IFERROR(INDEX('04_Property_Economics'!$S$5:$S$404,MATCH($A408,'04_Property_Economics'!$AY$5:$AY$404,0)),""))</f>
        <v/>
      </c>
      <c r="Q408" s="24" t="str">
        <f t="array" ref="Q408">IF($A408="","",IFERROR(INDEX('04_Property_Economics'!$AQ$5:$AQ$404,MATCH($A408,'04_Property_Economics'!$AY$5:$AY$404,0)),""))</f>
        <v/>
      </c>
      <c r="R408" s="27" t="str">
        <f t="array" ref="R408">IF($A408="","",IFERROR(INDEX('04_Property_Economics'!$AR$5:$AR$404,MATCH($A408,'04_Property_Economics'!$AY$5:$AY$404,0)),""))</f>
        <v/>
      </c>
      <c r="S408" s="2" t="str">
        <f t="array" ref="S408">IF($A408="","",IFERROR(INDEX('04_Property_Economics'!$AS$5:$AS$404,MATCH($A408,'04_Property_Economics'!$AY$5:$AY$404,0)),""))</f>
        <v/>
      </c>
      <c r="T408" s="2" t="str">
        <f t="array" ref="T408">IF($A408="","",IFERROR(INDEX('04_Property_Economics'!$AZ$5:$AZ$404,MATCH($A408,'04_Property_Economics'!$AY$5:$AY$404,0)),""))</f>
        <v/>
      </c>
    </row>
    <row r="409" ht="15.75" customHeight="1">
      <c r="A409" s="2" t="str">
        <f t="shared" si="1"/>
        <v/>
      </c>
      <c r="B409" s="2" t="str">
        <f t="array" ref="B409">IF($A409="","",IFERROR(INDEX('04_Property_Economics'!$B$5:$B$404,MATCH($A409,'04_Property_Economics'!$AY$5:$AY$404,0)),""))</f>
        <v/>
      </c>
      <c r="C409" s="2" t="str">
        <f t="array" ref="C409">IF($A409="","",IFERROR(INDEX('04_Property_Economics'!$C$5:$C$404,MATCH($A409,'04_Property_Economics'!$AY$5:$AY$404,0)),""))</f>
        <v/>
      </c>
      <c r="D409" s="24" t="str">
        <f t="array" ref="D409">IF($A409="","",IFERROR(INDEX('04_Property_Economics'!$H$5:$H$404,MATCH($A409,'04_Property_Economics'!$AY$5:$AY$404,0)),""))</f>
        <v/>
      </c>
      <c r="E409" s="25" t="str">
        <f t="array" ref="E409">IF($A409="","",IFERROR(INDEX('04_Property_Economics'!$I$5:$I$404,MATCH($A409,'04_Property_Economics'!$AY$5:$AY$404,0)),""))</f>
        <v/>
      </c>
      <c r="F409" s="25" t="str">
        <f t="array" ref="F409">IF($A409="","",IFERROR(INDEX('04_Property_Economics'!$J$5:$J$404,MATCH($A409,'04_Property_Economics'!$AY$5:$AY$404,0)),""))</f>
        <v/>
      </c>
      <c r="G409" s="26" t="str">
        <f t="array" ref="G409">IF($A409="","",IFERROR(INDEX('04_Property_Economics'!$AC$5:$AC$404,MATCH($A409,'04_Property_Economics'!$AY$5:$AY$404,0)),""))</f>
        <v/>
      </c>
      <c r="H409" s="24" t="str">
        <f t="array" ref="H409">IF($A409="","",IFERROR(INDEX('04_Property_Economics'!$AD$5:$AD$404,MATCH($A409,'04_Property_Economics'!$AY$5:$AY$404,0)),""))</f>
        <v/>
      </c>
      <c r="I409" s="24" t="str">
        <f t="array" ref="I409">IF($A409="","",IFERROR(INDEX('04_Property_Economics'!$AH$5:$AH$404,MATCH($A409,'04_Property_Economics'!$AY$5:$AY$404,0)),""))</f>
        <v/>
      </c>
      <c r="J409" s="24" t="str">
        <f t="array" ref="J409">IF($A409="","",IFERROR(INDEX('04_Property_Economics'!$AI$5:$AI$404,MATCH($A409,'04_Property_Economics'!$AY$5:$AY$404,0)),""))</f>
        <v/>
      </c>
      <c r="K409" s="24" t="str">
        <f t="array" ref="K409">IF($A409="","",IFERROR(INDEX('04_Property_Economics'!$AJ$5:$AJ$404,MATCH($A409,'04_Property_Economics'!$AY$5:$AY$404,0)),""))</f>
        <v/>
      </c>
      <c r="L409" s="24" t="str">
        <f t="array" ref="L409">IF($A409="","",IFERROR(INDEX('04_Property_Economics'!$AF$5:$AF$404,MATCH($A409,'04_Property_Economics'!$AY$5:$AY$404,0)),""))</f>
        <v/>
      </c>
      <c r="M409" s="24" t="str">
        <f t="array" ref="M409">IF($A409="","",IFERROR(INDEX('04_Property_Economics'!$U$5:$U$404,MATCH($A409,'04_Property_Economics'!$AY$5:$AY$404,0)),""))</f>
        <v/>
      </c>
      <c r="N409" s="24" t="str">
        <f t="array" ref="N409">IF($A409="","",IFERROR(INDEX('04_Property_Economics'!$W$5:$W$404,MATCH($A409,'04_Property_Economics'!$AY$5:$AY$404,0)),""))</f>
        <v/>
      </c>
      <c r="O409" s="24" t="str">
        <f t="shared" si="2"/>
        <v/>
      </c>
      <c r="P409" s="24" t="str">
        <f t="array" ref="P409">IF($A409="","",IFERROR(INDEX('04_Property_Economics'!$S$5:$S$404,MATCH($A409,'04_Property_Economics'!$AY$5:$AY$404,0)),""))</f>
        <v/>
      </c>
      <c r="Q409" s="24" t="str">
        <f t="array" ref="Q409">IF($A409="","",IFERROR(INDEX('04_Property_Economics'!$AQ$5:$AQ$404,MATCH($A409,'04_Property_Economics'!$AY$5:$AY$404,0)),""))</f>
        <v/>
      </c>
      <c r="R409" s="27" t="str">
        <f t="array" ref="R409">IF($A409="","",IFERROR(INDEX('04_Property_Economics'!$AR$5:$AR$404,MATCH($A409,'04_Property_Economics'!$AY$5:$AY$404,0)),""))</f>
        <v/>
      </c>
      <c r="S409" s="2" t="str">
        <f t="array" ref="S409">IF($A409="","",IFERROR(INDEX('04_Property_Economics'!$AS$5:$AS$404,MATCH($A409,'04_Property_Economics'!$AY$5:$AY$404,0)),""))</f>
        <v/>
      </c>
      <c r="T409" s="2" t="str">
        <f t="array" ref="T409">IF($A409="","",IFERROR(INDEX('04_Property_Economics'!$AZ$5:$AZ$404,MATCH($A409,'04_Property_Economics'!$AY$5:$AY$404,0)),""))</f>
        <v/>
      </c>
    </row>
    <row r="410" ht="15.75" customHeight="1">
      <c r="A410" s="2" t="str">
        <f t="shared" si="1"/>
        <v/>
      </c>
      <c r="B410" s="2" t="str">
        <f t="array" ref="B410">IF($A410="","",IFERROR(INDEX('04_Property_Economics'!$B$5:$B$404,MATCH($A410,'04_Property_Economics'!$AY$5:$AY$404,0)),""))</f>
        <v/>
      </c>
      <c r="C410" s="2" t="str">
        <f t="array" ref="C410">IF($A410="","",IFERROR(INDEX('04_Property_Economics'!$C$5:$C$404,MATCH($A410,'04_Property_Economics'!$AY$5:$AY$404,0)),""))</f>
        <v/>
      </c>
      <c r="D410" s="24" t="str">
        <f t="array" ref="D410">IF($A410="","",IFERROR(INDEX('04_Property_Economics'!$H$5:$H$404,MATCH($A410,'04_Property_Economics'!$AY$5:$AY$404,0)),""))</f>
        <v/>
      </c>
      <c r="E410" s="25" t="str">
        <f t="array" ref="E410">IF($A410="","",IFERROR(INDEX('04_Property_Economics'!$I$5:$I$404,MATCH($A410,'04_Property_Economics'!$AY$5:$AY$404,0)),""))</f>
        <v/>
      </c>
      <c r="F410" s="25" t="str">
        <f t="array" ref="F410">IF($A410="","",IFERROR(INDEX('04_Property_Economics'!$J$5:$J$404,MATCH($A410,'04_Property_Economics'!$AY$5:$AY$404,0)),""))</f>
        <v/>
      </c>
      <c r="G410" s="26" t="str">
        <f t="array" ref="G410">IF($A410="","",IFERROR(INDEX('04_Property_Economics'!$AC$5:$AC$404,MATCH($A410,'04_Property_Economics'!$AY$5:$AY$404,0)),""))</f>
        <v/>
      </c>
      <c r="H410" s="24" t="str">
        <f t="array" ref="H410">IF($A410="","",IFERROR(INDEX('04_Property_Economics'!$AD$5:$AD$404,MATCH($A410,'04_Property_Economics'!$AY$5:$AY$404,0)),""))</f>
        <v/>
      </c>
      <c r="I410" s="24" t="str">
        <f t="array" ref="I410">IF($A410="","",IFERROR(INDEX('04_Property_Economics'!$AH$5:$AH$404,MATCH($A410,'04_Property_Economics'!$AY$5:$AY$404,0)),""))</f>
        <v/>
      </c>
      <c r="J410" s="24" t="str">
        <f t="array" ref="J410">IF($A410="","",IFERROR(INDEX('04_Property_Economics'!$AI$5:$AI$404,MATCH($A410,'04_Property_Economics'!$AY$5:$AY$404,0)),""))</f>
        <v/>
      </c>
      <c r="K410" s="24" t="str">
        <f t="array" ref="K410">IF($A410="","",IFERROR(INDEX('04_Property_Economics'!$AJ$5:$AJ$404,MATCH($A410,'04_Property_Economics'!$AY$5:$AY$404,0)),""))</f>
        <v/>
      </c>
      <c r="L410" s="24" t="str">
        <f t="array" ref="L410">IF($A410="","",IFERROR(INDEX('04_Property_Economics'!$AF$5:$AF$404,MATCH($A410,'04_Property_Economics'!$AY$5:$AY$404,0)),""))</f>
        <v/>
      </c>
      <c r="M410" s="24" t="str">
        <f t="array" ref="M410">IF($A410="","",IFERROR(INDEX('04_Property_Economics'!$U$5:$U$404,MATCH($A410,'04_Property_Economics'!$AY$5:$AY$404,0)),""))</f>
        <v/>
      </c>
      <c r="N410" s="24" t="str">
        <f t="array" ref="N410">IF($A410="","",IFERROR(INDEX('04_Property_Economics'!$W$5:$W$404,MATCH($A410,'04_Property_Economics'!$AY$5:$AY$404,0)),""))</f>
        <v/>
      </c>
      <c r="O410" s="24" t="str">
        <f t="shared" si="2"/>
        <v/>
      </c>
      <c r="P410" s="24" t="str">
        <f t="array" ref="P410">IF($A410="","",IFERROR(INDEX('04_Property_Economics'!$S$5:$S$404,MATCH($A410,'04_Property_Economics'!$AY$5:$AY$404,0)),""))</f>
        <v/>
      </c>
      <c r="Q410" s="24" t="str">
        <f t="array" ref="Q410">IF($A410="","",IFERROR(INDEX('04_Property_Economics'!$AQ$5:$AQ$404,MATCH($A410,'04_Property_Economics'!$AY$5:$AY$404,0)),""))</f>
        <v/>
      </c>
      <c r="R410" s="27" t="str">
        <f t="array" ref="R410">IF($A410="","",IFERROR(INDEX('04_Property_Economics'!$AR$5:$AR$404,MATCH($A410,'04_Property_Economics'!$AY$5:$AY$404,0)),""))</f>
        <v/>
      </c>
      <c r="S410" s="2" t="str">
        <f t="array" ref="S410">IF($A410="","",IFERROR(INDEX('04_Property_Economics'!$AS$5:$AS$404,MATCH($A410,'04_Property_Economics'!$AY$5:$AY$404,0)),""))</f>
        <v/>
      </c>
      <c r="T410" s="2" t="str">
        <f t="array" ref="T410">IF($A410="","",IFERROR(INDEX('04_Property_Economics'!$AZ$5:$AZ$404,MATCH($A410,'04_Property_Economics'!$AY$5:$AY$404,0)),""))</f>
        <v/>
      </c>
    </row>
    <row r="411" ht="15.75" customHeight="1">
      <c r="A411" s="2" t="str">
        <f t="shared" si="1"/>
        <v/>
      </c>
      <c r="B411" s="2" t="str">
        <f t="array" ref="B411">IF($A411="","",IFERROR(INDEX('04_Property_Economics'!$B$5:$B$404,MATCH($A411,'04_Property_Economics'!$AY$5:$AY$404,0)),""))</f>
        <v/>
      </c>
      <c r="C411" s="2" t="str">
        <f t="array" ref="C411">IF($A411="","",IFERROR(INDEX('04_Property_Economics'!$C$5:$C$404,MATCH($A411,'04_Property_Economics'!$AY$5:$AY$404,0)),""))</f>
        <v/>
      </c>
      <c r="D411" s="24" t="str">
        <f t="array" ref="D411">IF($A411="","",IFERROR(INDEX('04_Property_Economics'!$H$5:$H$404,MATCH($A411,'04_Property_Economics'!$AY$5:$AY$404,0)),""))</f>
        <v/>
      </c>
      <c r="E411" s="25" t="str">
        <f t="array" ref="E411">IF($A411="","",IFERROR(INDEX('04_Property_Economics'!$I$5:$I$404,MATCH($A411,'04_Property_Economics'!$AY$5:$AY$404,0)),""))</f>
        <v/>
      </c>
      <c r="F411" s="25" t="str">
        <f t="array" ref="F411">IF($A411="","",IFERROR(INDEX('04_Property_Economics'!$J$5:$J$404,MATCH($A411,'04_Property_Economics'!$AY$5:$AY$404,0)),""))</f>
        <v/>
      </c>
      <c r="G411" s="26" t="str">
        <f t="array" ref="G411">IF($A411="","",IFERROR(INDEX('04_Property_Economics'!$AC$5:$AC$404,MATCH($A411,'04_Property_Economics'!$AY$5:$AY$404,0)),""))</f>
        <v/>
      </c>
      <c r="H411" s="24" t="str">
        <f t="array" ref="H411">IF($A411="","",IFERROR(INDEX('04_Property_Economics'!$AD$5:$AD$404,MATCH($A411,'04_Property_Economics'!$AY$5:$AY$404,0)),""))</f>
        <v/>
      </c>
      <c r="I411" s="24" t="str">
        <f t="array" ref="I411">IF($A411="","",IFERROR(INDEX('04_Property_Economics'!$AH$5:$AH$404,MATCH($A411,'04_Property_Economics'!$AY$5:$AY$404,0)),""))</f>
        <v/>
      </c>
      <c r="J411" s="24" t="str">
        <f t="array" ref="J411">IF($A411="","",IFERROR(INDEX('04_Property_Economics'!$AI$5:$AI$404,MATCH($A411,'04_Property_Economics'!$AY$5:$AY$404,0)),""))</f>
        <v/>
      </c>
      <c r="K411" s="24" t="str">
        <f t="array" ref="K411">IF($A411="","",IFERROR(INDEX('04_Property_Economics'!$AJ$5:$AJ$404,MATCH($A411,'04_Property_Economics'!$AY$5:$AY$404,0)),""))</f>
        <v/>
      </c>
      <c r="L411" s="24" t="str">
        <f t="array" ref="L411">IF($A411="","",IFERROR(INDEX('04_Property_Economics'!$AF$5:$AF$404,MATCH($A411,'04_Property_Economics'!$AY$5:$AY$404,0)),""))</f>
        <v/>
      </c>
      <c r="M411" s="24" t="str">
        <f t="array" ref="M411">IF($A411="","",IFERROR(INDEX('04_Property_Economics'!$U$5:$U$404,MATCH($A411,'04_Property_Economics'!$AY$5:$AY$404,0)),""))</f>
        <v/>
      </c>
      <c r="N411" s="24" t="str">
        <f t="array" ref="N411">IF($A411="","",IFERROR(INDEX('04_Property_Economics'!$W$5:$W$404,MATCH($A411,'04_Property_Economics'!$AY$5:$AY$404,0)),""))</f>
        <v/>
      </c>
      <c r="O411" s="24" t="str">
        <f t="shared" si="2"/>
        <v/>
      </c>
      <c r="P411" s="24" t="str">
        <f t="array" ref="P411">IF($A411="","",IFERROR(INDEX('04_Property_Economics'!$S$5:$S$404,MATCH($A411,'04_Property_Economics'!$AY$5:$AY$404,0)),""))</f>
        <v/>
      </c>
      <c r="Q411" s="24" t="str">
        <f t="array" ref="Q411">IF($A411="","",IFERROR(INDEX('04_Property_Economics'!$AQ$5:$AQ$404,MATCH($A411,'04_Property_Economics'!$AY$5:$AY$404,0)),""))</f>
        <v/>
      </c>
      <c r="R411" s="27" t="str">
        <f t="array" ref="R411">IF($A411="","",IFERROR(INDEX('04_Property_Economics'!$AR$5:$AR$404,MATCH($A411,'04_Property_Economics'!$AY$5:$AY$404,0)),""))</f>
        <v/>
      </c>
      <c r="S411" s="2" t="str">
        <f t="array" ref="S411">IF($A411="","",IFERROR(INDEX('04_Property_Economics'!$AS$5:$AS$404,MATCH($A411,'04_Property_Economics'!$AY$5:$AY$404,0)),""))</f>
        <v/>
      </c>
      <c r="T411" s="2" t="str">
        <f t="array" ref="T411">IF($A411="","",IFERROR(INDEX('04_Property_Economics'!$AZ$5:$AZ$404,MATCH($A411,'04_Property_Economics'!$AY$5:$AY$404,0)),""))</f>
        <v/>
      </c>
    </row>
    <row r="412" ht="15.75" customHeight="1">
      <c r="A412" s="2" t="str">
        <f t="shared" si="1"/>
        <v/>
      </c>
      <c r="B412" s="2" t="str">
        <f t="array" ref="B412">IF($A412="","",IFERROR(INDEX('04_Property_Economics'!$B$5:$B$404,MATCH($A412,'04_Property_Economics'!$AY$5:$AY$404,0)),""))</f>
        <v/>
      </c>
      <c r="C412" s="2" t="str">
        <f t="array" ref="C412">IF($A412="","",IFERROR(INDEX('04_Property_Economics'!$C$5:$C$404,MATCH($A412,'04_Property_Economics'!$AY$5:$AY$404,0)),""))</f>
        <v/>
      </c>
      <c r="D412" s="24" t="str">
        <f t="array" ref="D412">IF($A412="","",IFERROR(INDEX('04_Property_Economics'!$H$5:$H$404,MATCH($A412,'04_Property_Economics'!$AY$5:$AY$404,0)),""))</f>
        <v/>
      </c>
      <c r="E412" s="25" t="str">
        <f t="array" ref="E412">IF($A412="","",IFERROR(INDEX('04_Property_Economics'!$I$5:$I$404,MATCH($A412,'04_Property_Economics'!$AY$5:$AY$404,0)),""))</f>
        <v/>
      </c>
      <c r="F412" s="25" t="str">
        <f t="array" ref="F412">IF($A412="","",IFERROR(INDEX('04_Property_Economics'!$J$5:$J$404,MATCH($A412,'04_Property_Economics'!$AY$5:$AY$404,0)),""))</f>
        <v/>
      </c>
      <c r="G412" s="26" t="str">
        <f t="array" ref="G412">IF($A412="","",IFERROR(INDEX('04_Property_Economics'!$AC$5:$AC$404,MATCH($A412,'04_Property_Economics'!$AY$5:$AY$404,0)),""))</f>
        <v/>
      </c>
      <c r="H412" s="24" t="str">
        <f t="array" ref="H412">IF($A412="","",IFERROR(INDEX('04_Property_Economics'!$AD$5:$AD$404,MATCH($A412,'04_Property_Economics'!$AY$5:$AY$404,0)),""))</f>
        <v/>
      </c>
      <c r="I412" s="24" t="str">
        <f t="array" ref="I412">IF($A412="","",IFERROR(INDEX('04_Property_Economics'!$AH$5:$AH$404,MATCH($A412,'04_Property_Economics'!$AY$5:$AY$404,0)),""))</f>
        <v/>
      </c>
      <c r="J412" s="24" t="str">
        <f t="array" ref="J412">IF($A412="","",IFERROR(INDEX('04_Property_Economics'!$AI$5:$AI$404,MATCH($A412,'04_Property_Economics'!$AY$5:$AY$404,0)),""))</f>
        <v/>
      </c>
      <c r="K412" s="24" t="str">
        <f t="array" ref="K412">IF($A412="","",IFERROR(INDEX('04_Property_Economics'!$AJ$5:$AJ$404,MATCH($A412,'04_Property_Economics'!$AY$5:$AY$404,0)),""))</f>
        <v/>
      </c>
      <c r="L412" s="24" t="str">
        <f t="array" ref="L412">IF($A412="","",IFERROR(INDEX('04_Property_Economics'!$AF$5:$AF$404,MATCH($A412,'04_Property_Economics'!$AY$5:$AY$404,0)),""))</f>
        <v/>
      </c>
      <c r="M412" s="24" t="str">
        <f t="array" ref="M412">IF($A412="","",IFERROR(INDEX('04_Property_Economics'!$U$5:$U$404,MATCH($A412,'04_Property_Economics'!$AY$5:$AY$404,0)),""))</f>
        <v/>
      </c>
      <c r="N412" s="24" t="str">
        <f t="array" ref="N412">IF($A412="","",IFERROR(INDEX('04_Property_Economics'!$W$5:$W$404,MATCH($A412,'04_Property_Economics'!$AY$5:$AY$404,0)),""))</f>
        <v/>
      </c>
      <c r="O412" s="24" t="str">
        <f t="shared" si="2"/>
        <v/>
      </c>
      <c r="P412" s="24" t="str">
        <f t="array" ref="P412">IF($A412="","",IFERROR(INDEX('04_Property_Economics'!$S$5:$S$404,MATCH($A412,'04_Property_Economics'!$AY$5:$AY$404,0)),""))</f>
        <v/>
      </c>
      <c r="Q412" s="24" t="str">
        <f t="array" ref="Q412">IF($A412="","",IFERROR(INDEX('04_Property_Economics'!$AQ$5:$AQ$404,MATCH($A412,'04_Property_Economics'!$AY$5:$AY$404,0)),""))</f>
        <v/>
      </c>
      <c r="R412" s="27" t="str">
        <f t="array" ref="R412">IF($A412="","",IFERROR(INDEX('04_Property_Economics'!$AR$5:$AR$404,MATCH($A412,'04_Property_Economics'!$AY$5:$AY$404,0)),""))</f>
        <v/>
      </c>
      <c r="S412" s="2" t="str">
        <f t="array" ref="S412">IF($A412="","",IFERROR(INDEX('04_Property_Economics'!$AS$5:$AS$404,MATCH($A412,'04_Property_Economics'!$AY$5:$AY$404,0)),""))</f>
        <v/>
      </c>
      <c r="T412" s="2" t="str">
        <f t="array" ref="T412">IF($A412="","",IFERROR(INDEX('04_Property_Economics'!$AZ$5:$AZ$404,MATCH($A412,'04_Property_Economics'!$AY$5:$AY$404,0)),""))</f>
        <v/>
      </c>
    </row>
    <row r="413" ht="15.75" customHeight="1">
      <c r="A413" s="2" t="str">
        <f t="shared" si="1"/>
        <v/>
      </c>
      <c r="B413" s="2" t="str">
        <f t="array" ref="B413">IF($A413="","",IFERROR(INDEX('04_Property_Economics'!$B$5:$B$404,MATCH($A413,'04_Property_Economics'!$AY$5:$AY$404,0)),""))</f>
        <v/>
      </c>
      <c r="C413" s="2" t="str">
        <f t="array" ref="C413">IF($A413="","",IFERROR(INDEX('04_Property_Economics'!$C$5:$C$404,MATCH($A413,'04_Property_Economics'!$AY$5:$AY$404,0)),""))</f>
        <v/>
      </c>
      <c r="D413" s="24" t="str">
        <f t="array" ref="D413">IF($A413="","",IFERROR(INDEX('04_Property_Economics'!$H$5:$H$404,MATCH($A413,'04_Property_Economics'!$AY$5:$AY$404,0)),""))</f>
        <v/>
      </c>
      <c r="E413" s="25" t="str">
        <f t="array" ref="E413">IF($A413="","",IFERROR(INDEX('04_Property_Economics'!$I$5:$I$404,MATCH($A413,'04_Property_Economics'!$AY$5:$AY$404,0)),""))</f>
        <v/>
      </c>
      <c r="F413" s="25" t="str">
        <f t="array" ref="F413">IF($A413="","",IFERROR(INDEX('04_Property_Economics'!$J$5:$J$404,MATCH($A413,'04_Property_Economics'!$AY$5:$AY$404,0)),""))</f>
        <v/>
      </c>
      <c r="G413" s="26" t="str">
        <f t="array" ref="G413">IF($A413="","",IFERROR(INDEX('04_Property_Economics'!$AC$5:$AC$404,MATCH($A413,'04_Property_Economics'!$AY$5:$AY$404,0)),""))</f>
        <v/>
      </c>
      <c r="H413" s="24" t="str">
        <f t="array" ref="H413">IF($A413="","",IFERROR(INDEX('04_Property_Economics'!$AD$5:$AD$404,MATCH($A413,'04_Property_Economics'!$AY$5:$AY$404,0)),""))</f>
        <v/>
      </c>
      <c r="I413" s="24" t="str">
        <f t="array" ref="I413">IF($A413="","",IFERROR(INDEX('04_Property_Economics'!$AH$5:$AH$404,MATCH($A413,'04_Property_Economics'!$AY$5:$AY$404,0)),""))</f>
        <v/>
      </c>
      <c r="J413" s="24" t="str">
        <f t="array" ref="J413">IF($A413="","",IFERROR(INDEX('04_Property_Economics'!$AI$5:$AI$404,MATCH($A413,'04_Property_Economics'!$AY$5:$AY$404,0)),""))</f>
        <v/>
      </c>
      <c r="K413" s="24" t="str">
        <f t="array" ref="K413">IF($A413="","",IFERROR(INDEX('04_Property_Economics'!$AJ$5:$AJ$404,MATCH($A413,'04_Property_Economics'!$AY$5:$AY$404,0)),""))</f>
        <v/>
      </c>
      <c r="L413" s="24" t="str">
        <f t="array" ref="L413">IF($A413="","",IFERROR(INDEX('04_Property_Economics'!$AF$5:$AF$404,MATCH($A413,'04_Property_Economics'!$AY$5:$AY$404,0)),""))</f>
        <v/>
      </c>
      <c r="M413" s="24" t="str">
        <f t="array" ref="M413">IF($A413="","",IFERROR(INDEX('04_Property_Economics'!$U$5:$U$404,MATCH($A413,'04_Property_Economics'!$AY$5:$AY$404,0)),""))</f>
        <v/>
      </c>
      <c r="N413" s="24" t="str">
        <f t="array" ref="N413">IF($A413="","",IFERROR(INDEX('04_Property_Economics'!$W$5:$W$404,MATCH($A413,'04_Property_Economics'!$AY$5:$AY$404,0)),""))</f>
        <v/>
      </c>
      <c r="O413" s="24" t="str">
        <f t="shared" si="2"/>
        <v/>
      </c>
      <c r="P413" s="24" t="str">
        <f t="array" ref="P413">IF($A413="","",IFERROR(INDEX('04_Property_Economics'!$S$5:$S$404,MATCH($A413,'04_Property_Economics'!$AY$5:$AY$404,0)),""))</f>
        <v/>
      </c>
      <c r="Q413" s="24" t="str">
        <f t="array" ref="Q413">IF($A413="","",IFERROR(INDEX('04_Property_Economics'!$AQ$5:$AQ$404,MATCH($A413,'04_Property_Economics'!$AY$5:$AY$404,0)),""))</f>
        <v/>
      </c>
      <c r="R413" s="27" t="str">
        <f t="array" ref="R413">IF($A413="","",IFERROR(INDEX('04_Property_Economics'!$AR$5:$AR$404,MATCH($A413,'04_Property_Economics'!$AY$5:$AY$404,0)),""))</f>
        <v/>
      </c>
      <c r="S413" s="2" t="str">
        <f t="array" ref="S413">IF($A413="","",IFERROR(INDEX('04_Property_Economics'!$AS$5:$AS$404,MATCH($A413,'04_Property_Economics'!$AY$5:$AY$404,0)),""))</f>
        <v/>
      </c>
      <c r="T413" s="2" t="str">
        <f t="array" ref="T413">IF($A413="","",IFERROR(INDEX('04_Property_Economics'!$AZ$5:$AZ$404,MATCH($A413,'04_Property_Economics'!$AY$5:$AY$404,0)),""))</f>
        <v/>
      </c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T1"/>
    <mergeCell ref="A2:T2"/>
  </mergeCells>
  <conditionalFormatting sqref="B6:B7">
    <cfRule type="cellIs" dxfId="0" priority="1" operator="lessThan">
      <formula>0</formula>
    </cfRule>
  </conditionalFormatting>
  <conditionalFormatting sqref="I14:K38">
    <cfRule type="cellIs" dxfId="0" priority="2" operator="lessThan">
      <formula>0</formula>
    </cfRule>
  </conditionalFormatting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0"/>
    <col customWidth="1" min="2" max="2" width="11.0"/>
    <col customWidth="1" min="3" max="3" width="24.0"/>
    <col customWidth="1" min="4" max="4" width="9.0"/>
    <col customWidth="1" min="5" max="5" width="24.0"/>
    <col customWidth="1" min="6" max="6" width="12.0"/>
    <col customWidth="1" min="7" max="7" width="10.0"/>
    <col customWidth="1" min="8" max="8" width="16.0"/>
    <col customWidth="1" min="9" max="11" width="10.0"/>
    <col customWidth="1" min="12" max="13" width="16.0"/>
    <col customWidth="1" min="14" max="14" width="12.0"/>
    <col customWidth="1" min="15" max="15" width="16.0"/>
    <col customWidth="1" min="16" max="18" width="12.0"/>
    <col customWidth="1" min="19" max="19" width="16.0"/>
    <col customWidth="1" min="20" max="20" width="12.0"/>
    <col customWidth="1" min="21" max="24" width="16.0"/>
    <col customWidth="1" min="25" max="25" width="13.0"/>
    <col customWidth="1" min="26" max="27" width="18.0"/>
    <col customWidth="1" min="28" max="29" width="14.0"/>
    <col customWidth="1" min="30" max="31" width="16.0"/>
    <col customWidth="1" min="32" max="35" width="18.0"/>
    <col customWidth="1" min="36" max="36" width="20.0"/>
    <col customWidth="1" min="37" max="37" width="24.0"/>
    <col customWidth="1" min="38" max="38" width="16.0"/>
    <col customWidth="1" min="39" max="39" width="12.0"/>
    <col customWidth="1" min="40" max="41" width="16.0"/>
    <col customWidth="1" min="42" max="43" width="18.0"/>
    <col customWidth="1" min="44" max="44" width="13.0"/>
    <col customWidth="1" min="45" max="46" width="14.0"/>
    <col customWidth="1" min="47" max="47" width="18.0"/>
    <col customWidth="1" min="48" max="50" width="10.0"/>
    <col customWidth="1" min="51" max="51" width="38.0"/>
    <col customWidth="1" min="52" max="52" width="8.63"/>
  </cols>
  <sheetData>
    <row r="1" ht="31.5" customHeight="1">
      <c r="A1" s="1" t="s">
        <v>165</v>
      </c>
    </row>
    <row r="2">
      <c r="A2" s="12" t="s">
        <v>166</v>
      </c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>
      <c r="A4" s="13" t="s">
        <v>167</v>
      </c>
      <c r="B4" s="13" t="s">
        <v>135</v>
      </c>
      <c r="C4" s="13" t="s">
        <v>136</v>
      </c>
      <c r="D4" s="13" t="s">
        <v>168</v>
      </c>
      <c r="E4" s="13" t="s">
        <v>169</v>
      </c>
      <c r="F4" s="13" t="s">
        <v>170</v>
      </c>
      <c r="G4" s="13" t="s">
        <v>171</v>
      </c>
      <c r="H4" s="13" t="s">
        <v>137</v>
      </c>
      <c r="I4" s="13" t="s">
        <v>138</v>
      </c>
      <c r="J4" s="13" t="s">
        <v>139</v>
      </c>
      <c r="K4" s="13" t="s">
        <v>172</v>
      </c>
      <c r="L4" s="13" t="s">
        <v>173</v>
      </c>
      <c r="M4" s="13" t="s">
        <v>174</v>
      </c>
      <c r="N4" s="13" t="s">
        <v>175</v>
      </c>
      <c r="O4" s="13" t="s">
        <v>176</v>
      </c>
      <c r="P4" s="13" t="s">
        <v>177</v>
      </c>
      <c r="Q4" s="13" t="s">
        <v>178</v>
      </c>
      <c r="R4" s="13" t="s">
        <v>179</v>
      </c>
      <c r="S4" s="13" t="s">
        <v>149</v>
      </c>
      <c r="T4" s="13" t="s">
        <v>180</v>
      </c>
      <c r="U4" s="13" t="s">
        <v>181</v>
      </c>
      <c r="V4" s="13" t="s">
        <v>182</v>
      </c>
      <c r="W4" s="13" t="s">
        <v>183</v>
      </c>
      <c r="X4" s="13" t="s">
        <v>184</v>
      </c>
      <c r="Y4" s="13" t="s">
        <v>185</v>
      </c>
      <c r="Z4" s="13" t="s">
        <v>186</v>
      </c>
      <c r="AA4" s="13" t="s">
        <v>187</v>
      </c>
      <c r="AB4" s="13" t="s">
        <v>188</v>
      </c>
      <c r="AC4" s="13" t="s">
        <v>189</v>
      </c>
      <c r="AD4" s="13" t="s">
        <v>190</v>
      </c>
      <c r="AE4" s="13" t="s">
        <v>191</v>
      </c>
      <c r="AF4" s="13" t="s">
        <v>192</v>
      </c>
      <c r="AG4" s="13" t="s">
        <v>193</v>
      </c>
      <c r="AH4" s="13" t="s">
        <v>194</v>
      </c>
      <c r="AI4" s="13" t="s">
        <v>195</v>
      </c>
      <c r="AJ4" s="13" t="s">
        <v>196</v>
      </c>
      <c r="AK4" s="13" t="s">
        <v>197</v>
      </c>
      <c r="AL4" s="13" t="s">
        <v>198</v>
      </c>
      <c r="AM4" s="13" t="s">
        <v>199</v>
      </c>
      <c r="AN4" s="13" t="s">
        <v>200</v>
      </c>
      <c r="AO4" s="13" t="s">
        <v>201</v>
      </c>
      <c r="AP4" s="13" t="s">
        <v>202</v>
      </c>
      <c r="AQ4" s="13" t="s">
        <v>150</v>
      </c>
      <c r="AR4" s="13" t="s">
        <v>151</v>
      </c>
      <c r="AS4" s="13" t="s">
        <v>203</v>
      </c>
      <c r="AT4" s="13" t="s">
        <v>204</v>
      </c>
      <c r="AU4" s="13" t="s">
        <v>205</v>
      </c>
      <c r="AV4" s="13" t="s">
        <v>206</v>
      </c>
      <c r="AW4" s="13" t="s">
        <v>207</v>
      </c>
      <c r="AX4" s="13" t="s">
        <v>208</v>
      </c>
      <c r="AY4" s="13" t="s">
        <v>209</v>
      </c>
      <c r="AZ4" s="13" t="s">
        <v>153</v>
      </c>
    </row>
    <row r="5">
      <c r="A5" s="2">
        <v>1.0</v>
      </c>
      <c r="B5" s="29" t="str">
        <f t="array" ref="B5">IF(INDEX('10_Redfin_Source_Data'!$E:$E,$A5+4)="","","SF-"&amp;TEXT($A5,"000"))</f>
        <v>SF-001</v>
      </c>
      <c r="C5" s="29" t="str">
        <f t="array" ref="C5">INDEX('10_Redfin_Source_Data'!$E:$E,$A5+4)</f>
        <v>1358 Clement St</v>
      </c>
      <c r="D5" s="29" t="str">
        <f t="array" ref="D5">INDEX('10_Redfin_Source_Data'!$G:$G,$A5+4)</f>
        <v>94118</v>
      </c>
      <c r="E5" s="29" t="str">
        <f t="array" ref="E5">INDEX('10_Redfin_Source_Data'!$N:$N,$A5+4)</f>
        <v>Triplex / 3 residential units</v>
      </c>
      <c r="F5" s="29" t="str">
        <f t="array" ref="F5">INDEX('10_Redfin_Source_Data'!$C:$C,$A5+4)</f>
        <v>Active</v>
      </c>
      <c r="G5" s="29" t="str">
        <f t="array" ref="G5">INDEX('10_Redfin_Source_Data'!$Z:$Z,$A5+4)</f>
        <v>Yes</v>
      </c>
      <c r="H5" s="22">
        <f t="array" ref="H5">N(INDEX('10_Redfin_Source_Data'!$H:$H,$A5+4))</f>
        <v>1828000</v>
      </c>
      <c r="I5" s="22">
        <f t="array" ref="I5">N(INDEX('10_Redfin_Source_Data'!$M:$M,$A5+4))</f>
        <v>3</v>
      </c>
      <c r="J5" s="22">
        <f t="array" ref="J5">IF(H5&gt;0,MAX(I5,IFERROR(N(INDEX('10_Redfin_Source_Data'!$I:$I,$A5+4)),0)),"")</f>
        <v>5</v>
      </c>
      <c r="K5" s="22">
        <f t="array" ref="K5">N(INDEX('10_Redfin_Source_Data'!$K:$K,$A5+4))</f>
        <v>3256</v>
      </c>
      <c r="L5" s="22">
        <f t="array" ref="L5">IF(H5&gt;0,IFERROR(INDEX('09_Rent_Benchmarks'!$C:$C,MATCH(D5,'09_Rent_Benchmarks'!$A:$A,0)),'01_Global_Assumptions'!$B$10),"")</f>
        <v>2850</v>
      </c>
      <c r="M5" s="22">
        <f t="shared" ref="M5:M404" si="1">IF(H5&gt;0,J5*L5,"")</f>
        <v>14250</v>
      </c>
      <c r="N5" s="22">
        <f>IF(H5&gt;0,'01_Global_Assumptions'!$B$11,"")</f>
        <v>0.95</v>
      </c>
      <c r="O5" s="22">
        <f t="shared" ref="O5:O404" si="2">IF(H5&gt;0,M5*N5,"")</f>
        <v>13537.5</v>
      </c>
      <c r="P5" s="30">
        <f>IF(H5&gt;0,'01_Global_Assumptions'!$B$7,"")</f>
        <v>0.25</v>
      </c>
      <c r="Q5" s="30">
        <f>IF(H5&gt;0,'01_Global_Assumptions'!$B$8,"")</f>
        <v>0.25</v>
      </c>
      <c r="R5" s="30">
        <f>IF(H5&gt;0,'01_Global_Assumptions'!$B$9,"")</f>
        <v>0.02</v>
      </c>
      <c r="S5" s="22">
        <f>IF(H5&gt;0,H5*'01_Global_Assumptions'!$B$12,"")</f>
        <v>1828000</v>
      </c>
      <c r="T5" s="22">
        <f>IF(H5&gt;0,'01_Global_Assumptions'!$B$23,"")</f>
        <v>0</v>
      </c>
      <c r="U5" s="22">
        <f>IF(H5&gt;0,S5/('01_Global_Assumptions'!$B$13*12),"")</f>
        <v>5077.777778</v>
      </c>
      <c r="V5" s="22">
        <f>IF(H5&gt;0,I5*('01_Global_Assumptions'!$B$19+'01_Global_Assumptions'!$B$20+'01_Global_Assumptions'!$B$21)+'01_Global_Assumptions'!$B$22,"")</f>
        <v>2515</v>
      </c>
      <c r="W5" s="22">
        <f>IF(H5&gt;0,S5*'01_Global_Assumptions'!$B$14/12,"")</f>
        <v>9140</v>
      </c>
      <c r="X5" s="22">
        <f>IF(H5&gt;0,H5*'01_Global_Assumptions'!$B$16/('01_Global_Assumptions'!$B$17*12),"")</f>
        <v>1523.333333</v>
      </c>
      <c r="Y5" s="30">
        <f>IF(H5&gt;0,'01_Global_Assumptions'!$B$18,"")</f>
        <v>0.05</v>
      </c>
      <c r="Z5" s="22">
        <f t="shared" ref="Z5:Z404" si="3">IF(H5&gt;0,U5+V5+W5+X5,"")</f>
        <v>18256.11111</v>
      </c>
      <c r="AA5" s="22">
        <f t="shared" ref="AA5:AA404" si="4">IF(H5&gt;0,IF(Y5&gt;=1,0,Z5/(1-Y5)),"")</f>
        <v>19216.95906</v>
      </c>
      <c r="AB5" s="22">
        <f t="shared" ref="AB5:AB404" si="5">IF(H5&gt;0,MAX(0,1-AA5/O5),"")</f>
        <v>0</v>
      </c>
      <c r="AC5" s="30">
        <f t="shared" ref="AC5:AC404" si="6">IF(H5&gt;0,IF(AB5&gt;=P5+R5,P5,MAX(0,AB5-R5)),"")</f>
        <v>0</v>
      </c>
      <c r="AD5" s="22">
        <f t="shared" ref="AD5:AD404" si="7">IF(H5&gt;0,O5*(1-AC5),"")</f>
        <v>13537.5</v>
      </c>
      <c r="AE5" s="22">
        <f t="shared" ref="AE5:AE404" si="8">IF(H5&gt;0,O5-AD5,"")</f>
        <v>0</v>
      </c>
      <c r="AF5" s="22">
        <f t="shared" ref="AF5:AF404" si="9">IF(H5&gt;0,AD5*Y5,"")</f>
        <v>676.875</v>
      </c>
      <c r="AG5" s="22">
        <f t="shared" ref="AG5:AG404" si="10">IF(H5&gt;0,Z5+AF5,"")</f>
        <v>18932.98611</v>
      </c>
      <c r="AH5" s="22">
        <f t="shared" ref="AH5:AH404" si="11">IF(H5&gt;0,AD5-AG5,"")</f>
        <v>-5395.486111</v>
      </c>
      <c r="AI5" s="22">
        <f t="shared" ref="AI5:AI404" si="12">IF(H5&gt;0,AD5-(V5+W5+X5+AF5),"")</f>
        <v>-317.7083333</v>
      </c>
      <c r="AJ5" s="22">
        <f t="shared" ref="AJ5:AJ404" si="13">IF(H5&gt;0,AD5-(V5+X5+AF5),"")</f>
        <v>8822.291667</v>
      </c>
      <c r="AK5" s="29" t="str">
        <f t="shared" ref="AK5:AK404" si="14">IF(H5&gt;0,IF(AH5&gt;=0,"Positive today",IF(AI5&gt;=0,"Positive after principal payoff",IF(AJ5&gt;=0,"Positive after principal + investor cap","Structurally negative at modeled rent"))),"")</f>
        <v>Positive after principal + investor cap</v>
      </c>
      <c r="AL5" s="22">
        <f>IF(H5&gt;0,H5*(1-'01_Global_Assumptions'!$B$16),"")</f>
        <v>1645200</v>
      </c>
      <c r="AM5" s="31">
        <f>IF(H5&gt;0,'01_Global_Assumptions'!$B$13*'01_Global_Assumptions'!$B$15,"")</f>
        <v>60</v>
      </c>
      <c r="AN5" s="22">
        <f t="shared" ref="AN5:AN404" si="15">IF(H5&gt;0,S5,"")</f>
        <v>1828000</v>
      </c>
      <c r="AO5" s="22">
        <f t="shared" ref="AO5:AO404" si="16">IF(H5&gt;0,W5*12*AM5,"")</f>
        <v>6580800</v>
      </c>
      <c r="AP5" s="22">
        <f t="shared" ref="AP5:AP404" si="17">IF(H5&gt;0,AN5+AO5,"")</f>
        <v>8408800</v>
      </c>
      <c r="AQ5" s="23">
        <f t="shared" ref="AQ5:AQ404" si="18">IF(H5&gt;0,AP5-S5,"")</f>
        <v>6580800</v>
      </c>
      <c r="AR5" s="32">
        <f t="shared" ref="AR5:AR404" si="19">IF(H5&gt;0,IFERROR(AP5/S5,0),"")</f>
        <v>4.6</v>
      </c>
      <c r="AS5" s="29" t="str">
        <f t="shared" ref="AS5:AS404" si="20">IF(H5&gt;0,IF(AH5&gt;=0,"YES","NO"),"")</f>
        <v>NO</v>
      </c>
      <c r="AT5" s="22" t="str">
        <f t="shared" ref="AT5:AT404" si="21">IF(H5&gt;0,IF(AND(G5="Yes",AH5&gt;=0),"YES","NO"),"")</f>
        <v>NO</v>
      </c>
      <c r="AU5" s="29" t="str">
        <f t="shared" ref="AU5:AU404" si="22">IF(H5&gt;0,IF(AC5&gt;=Q5,"YES","NO"),"")</f>
        <v>NO</v>
      </c>
      <c r="AV5" s="29" t="str">
        <f t="shared" ref="AV5:AV404" si="23">IF(H5&gt;0,IF(AND(AT5="YES",AU5="YES"),"YES","NO - REVIEW"),"")</f>
        <v>NO - REVIEW</v>
      </c>
      <c r="AW5" s="29">
        <f t="shared" ref="AW5:AW404" si="24">IF(H5&gt;0,AE5*12,"")</f>
        <v>0</v>
      </c>
      <c r="AX5" s="29" t="str">
        <f t="shared" ref="AX5:AX404" si="25">IF(AT5="YES",COUNTIF($AT$5:AT5,"YES"),"")</f>
        <v/>
      </c>
      <c r="AY5" s="29">
        <f t="shared" ref="AY5:AY404" si="26">IF(AND($H5&gt;0,AT5="NO"),COUNTIF($AT$5:AT5,"NO"),"")</f>
        <v>1</v>
      </c>
      <c r="AZ5" s="33" t="str">
        <f t="array" ref="AZ5">INDEX('10_Redfin_Source_Data'!$X:$X,$A5+4)</f>
        <v>https://www.redfin.com/AA/home/1910158</v>
      </c>
    </row>
    <row r="6">
      <c r="A6" s="2">
        <v>2.0</v>
      </c>
      <c r="B6" s="29" t="str">
        <f t="array" ref="B6">IF(INDEX('10_Redfin_Source_Data'!$E:$E,$A6+4)="","","SF-"&amp;TEXT($A6,"000"))</f>
        <v>SF-002</v>
      </c>
      <c r="C6" s="29" t="str">
        <f t="array" ref="C6">INDEX('10_Redfin_Source_Data'!$E:$E,$A6+4)</f>
        <v>4727-4731 California St</v>
      </c>
      <c r="D6" s="29" t="str">
        <f t="array" ref="D6">INDEX('10_Redfin_Source_Data'!$G:$G,$A6+4)</f>
        <v>94118</v>
      </c>
      <c r="E6" s="29" t="str">
        <f t="array" ref="E6">INDEX('10_Redfin_Source_Data'!$N:$N,$A6+4)</f>
        <v>4-unit apartment building</v>
      </c>
      <c r="F6" s="29" t="str">
        <f t="array" ref="F6">INDEX('10_Redfin_Source_Data'!$C:$C,$A6+4)</f>
        <v>Active</v>
      </c>
      <c r="G6" s="29" t="str">
        <f t="array" ref="G6">INDEX('10_Redfin_Source_Data'!$Z:$Z,$A6+4)</f>
        <v>Yes</v>
      </c>
      <c r="H6" s="22">
        <f t="array" ref="H6">N(INDEX('10_Redfin_Source_Data'!$H:$H,$A6+4))</f>
        <v>2150000</v>
      </c>
      <c r="I6" s="22">
        <f t="array" ref="I6">N(INDEX('10_Redfin_Source_Data'!$M:$M,$A6+4))</f>
        <v>4</v>
      </c>
      <c r="J6" s="22">
        <f t="array" ref="J6">IF(H6&gt;0,MAX(I6,IFERROR(N(INDEX('10_Redfin_Source_Data'!$I:$I,$A6+4)),0)),"")</f>
        <v>7</v>
      </c>
      <c r="K6" s="22">
        <f t="array" ref="K6">N(INDEX('10_Redfin_Source_Data'!$K:$K,$A6+4))</f>
        <v>4200</v>
      </c>
      <c r="L6" s="22">
        <f t="array" ref="L6">IF(H6&gt;0,IFERROR(INDEX('09_Rent_Benchmarks'!$C:$C,MATCH(D6,'09_Rent_Benchmarks'!$A:$A,0)),'01_Global_Assumptions'!$B$10),"")</f>
        <v>2850</v>
      </c>
      <c r="M6" s="22">
        <f t="shared" si="1"/>
        <v>19950</v>
      </c>
      <c r="N6" s="22">
        <f>IF(H6&gt;0,'01_Global_Assumptions'!$B$11,"")</f>
        <v>0.95</v>
      </c>
      <c r="O6" s="22">
        <f t="shared" si="2"/>
        <v>18952.5</v>
      </c>
      <c r="P6" s="30">
        <f>IF(H6&gt;0,'01_Global_Assumptions'!$B$7,"")</f>
        <v>0.25</v>
      </c>
      <c r="Q6" s="30">
        <f>IF(H6&gt;0,'01_Global_Assumptions'!$B$8,"")</f>
        <v>0.25</v>
      </c>
      <c r="R6" s="30">
        <f>IF(H6&gt;0,'01_Global_Assumptions'!$B$9,"")</f>
        <v>0.02</v>
      </c>
      <c r="S6" s="22">
        <f>IF(H6&gt;0,H6*'01_Global_Assumptions'!$B$12,"")</f>
        <v>2150000</v>
      </c>
      <c r="T6" s="22">
        <f>IF(H6&gt;0,'01_Global_Assumptions'!$B$23,"")</f>
        <v>0</v>
      </c>
      <c r="U6" s="22">
        <f>IF(H6&gt;0,S6/('01_Global_Assumptions'!$B$13*12),"")</f>
        <v>5972.222222</v>
      </c>
      <c r="V6" s="22">
        <f>IF(H6&gt;0,I6*('01_Global_Assumptions'!$B$19+'01_Global_Assumptions'!$B$20+'01_Global_Assumptions'!$B$21)+'01_Global_Assumptions'!$B$22,"")</f>
        <v>3120</v>
      </c>
      <c r="W6" s="22">
        <f>IF(H6&gt;0,S6*'01_Global_Assumptions'!$B$14/12,"")</f>
        <v>10750</v>
      </c>
      <c r="X6" s="22">
        <f>IF(H6&gt;0,H6*'01_Global_Assumptions'!$B$16/('01_Global_Assumptions'!$B$17*12),"")</f>
        <v>1791.666667</v>
      </c>
      <c r="Y6" s="30">
        <f>IF(H6&gt;0,'01_Global_Assumptions'!$B$18,"")</f>
        <v>0.05</v>
      </c>
      <c r="Z6" s="22">
        <f t="shared" si="3"/>
        <v>21633.88889</v>
      </c>
      <c r="AA6" s="22">
        <f t="shared" si="4"/>
        <v>22772.51462</v>
      </c>
      <c r="AB6" s="22">
        <f t="shared" si="5"/>
        <v>0</v>
      </c>
      <c r="AC6" s="30">
        <f t="shared" si="6"/>
        <v>0</v>
      </c>
      <c r="AD6" s="22">
        <f t="shared" si="7"/>
        <v>18952.5</v>
      </c>
      <c r="AE6" s="22">
        <f t="shared" si="8"/>
        <v>0</v>
      </c>
      <c r="AF6" s="22">
        <f t="shared" si="9"/>
        <v>947.625</v>
      </c>
      <c r="AG6" s="22">
        <f t="shared" si="10"/>
        <v>22581.51389</v>
      </c>
      <c r="AH6" s="22">
        <f t="shared" si="11"/>
        <v>-3629.013889</v>
      </c>
      <c r="AI6" s="22">
        <f t="shared" si="12"/>
        <v>2343.208333</v>
      </c>
      <c r="AJ6" s="22">
        <f t="shared" si="13"/>
        <v>13093.20833</v>
      </c>
      <c r="AK6" s="29" t="str">
        <f t="shared" si="14"/>
        <v>Positive after principal payoff</v>
      </c>
      <c r="AL6" s="22">
        <f>IF(H6&gt;0,H6*(1-'01_Global_Assumptions'!$B$16),"")</f>
        <v>1935000</v>
      </c>
      <c r="AM6" s="31">
        <f>IF(H6&gt;0,'01_Global_Assumptions'!$B$13*'01_Global_Assumptions'!$B$15,"")</f>
        <v>60</v>
      </c>
      <c r="AN6" s="22">
        <f t="shared" si="15"/>
        <v>2150000</v>
      </c>
      <c r="AO6" s="22">
        <f t="shared" si="16"/>
        <v>7740000</v>
      </c>
      <c r="AP6" s="22">
        <f t="shared" si="17"/>
        <v>9890000</v>
      </c>
      <c r="AQ6" s="23">
        <f t="shared" si="18"/>
        <v>7740000</v>
      </c>
      <c r="AR6" s="32">
        <f t="shared" si="19"/>
        <v>4.6</v>
      </c>
      <c r="AS6" s="29" t="str">
        <f t="shared" si="20"/>
        <v>NO</v>
      </c>
      <c r="AT6" s="22" t="str">
        <f t="shared" si="21"/>
        <v>NO</v>
      </c>
      <c r="AU6" s="29" t="str">
        <f t="shared" si="22"/>
        <v>NO</v>
      </c>
      <c r="AV6" s="29" t="str">
        <f t="shared" si="23"/>
        <v>NO - REVIEW</v>
      </c>
      <c r="AW6" s="29">
        <f t="shared" si="24"/>
        <v>0</v>
      </c>
      <c r="AX6" s="29" t="str">
        <f t="shared" si="25"/>
        <v/>
      </c>
      <c r="AY6" s="29">
        <f t="shared" si="26"/>
        <v>2</v>
      </c>
      <c r="AZ6" s="33" t="str">
        <f t="array" ref="AZ6">INDEX('10_Redfin_Source_Data'!$X:$X,$A6+4)</f>
        <v>https://www.redfin.com/AA/home/1772277</v>
      </c>
    </row>
    <row r="7">
      <c r="A7" s="2">
        <v>3.0</v>
      </c>
      <c r="B7" s="29" t="str">
        <f t="array" ref="B7">IF(INDEX('10_Redfin_Source_Data'!$E:$E,$A7+4)="","","SF-"&amp;TEXT($A7,"000"))</f>
        <v>SF-003</v>
      </c>
      <c r="C7" s="29" t="str">
        <f t="array" ref="C7">INDEX('10_Redfin_Source_Data'!$E:$E,$A7+4)</f>
        <v>3015-3017 Irving St</v>
      </c>
      <c r="D7" s="29" t="str">
        <f t="array" ref="D7">INDEX('10_Redfin_Source_Data'!$G:$G,$A7+4)</f>
        <v>94122</v>
      </c>
      <c r="E7" s="29" t="str">
        <f t="array" ref="E7">INDEX('10_Redfin_Source_Data'!$N:$N,$A7+4)</f>
        <v>Duplex</v>
      </c>
      <c r="F7" s="29" t="str">
        <f t="array" ref="F7">INDEX('10_Redfin_Source_Data'!$C:$C,$A7+4)</f>
        <v>Active</v>
      </c>
      <c r="G7" s="29" t="str">
        <f t="array" ref="G7">INDEX('10_Redfin_Source_Data'!$Z:$Z,$A7+4)</f>
        <v>Yes</v>
      </c>
      <c r="H7" s="22">
        <f t="array" ref="H7">N(INDEX('10_Redfin_Source_Data'!$H:$H,$A7+4))</f>
        <v>1395000</v>
      </c>
      <c r="I7" s="22">
        <f t="array" ref="I7">N(INDEX('10_Redfin_Source_Data'!$M:$M,$A7+4))</f>
        <v>2</v>
      </c>
      <c r="J7" s="22">
        <f t="array" ref="J7">IF(H7&gt;0,MAX(I7,IFERROR(N(INDEX('10_Redfin_Source_Data'!$I:$I,$A7+4)),0)),"")</f>
        <v>4</v>
      </c>
      <c r="K7" s="22">
        <f t="array" ref="K7">N(INDEX('10_Redfin_Source_Data'!$K:$K,$A7+4))</f>
        <v>2300</v>
      </c>
      <c r="L7" s="22">
        <f t="array" ref="L7">IF(H7&gt;0,IFERROR(INDEX('09_Rent_Benchmarks'!$C:$C,MATCH(D7,'09_Rent_Benchmarks'!$A:$A,0)),'01_Global_Assumptions'!$B$10),"")</f>
        <v>2500</v>
      </c>
      <c r="M7" s="22">
        <f t="shared" si="1"/>
        <v>10000</v>
      </c>
      <c r="N7" s="22">
        <f>IF(H7&gt;0,'01_Global_Assumptions'!$B$11,"")</f>
        <v>0.95</v>
      </c>
      <c r="O7" s="22">
        <f t="shared" si="2"/>
        <v>9500</v>
      </c>
      <c r="P7" s="30">
        <f>IF(H7&gt;0,'01_Global_Assumptions'!$B$7,"")</f>
        <v>0.25</v>
      </c>
      <c r="Q7" s="30">
        <f>IF(H7&gt;0,'01_Global_Assumptions'!$B$8,"")</f>
        <v>0.25</v>
      </c>
      <c r="R7" s="30">
        <f>IF(H7&gt;0,'01_Global_Assumptions'!$B$9,"")</f>
        <v>0.02</v>
      </c>
      <c r="S7" s="22">
        <f>IF(H7&gt;0,H7*'01_Global_Assumptions'!$B$12,"")</f>
        <v>1395000</v>
      </c>
      <c r="T7" s="22">
        <f>IF(H7&gt;0,'01_Global_Assumptions'!$B$23,"")</f>
        <v>0</v>
      </c>
      <c r="U7" s="22">
        <f>IF(H7&gt;0,S7/('01_Global_Assumptions'!$B$13*12),"")</f>
        <v>3875</v>
      </c>
      <c r="V7" s="22">
        <f>IF(H7&gt;0,I7*('01_Global_Assumptions'!$B$19+'01_Global_Assumptions'!$B$20+'01_Global_Assumptions'!$B$21)+'01_Global_Assumptions'!$B$22,"")</f>
        <v>1910</v>
      </c>
      <c r="W7" s="22">
        <f>IF(H7&gt;0,S7*'01_Global_Assumptions'!$B$14/12,"")</f>
        <v>6975</v>
      </c>
      <c r="X7" s="22">
        <f>IF(H7&gt;0,H7*'01_Global_Assumptions'!$B$16/('01_Global_Assumptions'!$B$17*12),"")</f>
        <v>1162.5</v>
      </c>
      <c r="Y7" s="30">
        <f>IF(H7&gt;0,'01_Global_Assumptions'!$B$18,"")</f>
        <v>0.05</v>
      </c>
      <c r="Z7" s="22">
        <f t="shared" si="3"/>
        <v>13922.5</v>
      </c>
      <c r="AA7" s="22">
        <f t="shared" si="4"/>
        <v>14655.26316</v>
      </c>
      <c r="AB7" s="22">
        <f t="shared" si="5"/>
        <v>0</v>
      </c>
      <c r="AC7" s="30">
        <f t="shared" si="6"/>
        <v>0</v>
      </c>
      <c r="AD7" s="22">
        <f t="shared" si="7"/>
        <v>9500</v>
      </c>
      <c r="AE7" s="22">
        <f t="shared" si="8"/>
        <v>0</v>
      </c>
      <c r="AF7" s="22">
        <f t="shared" si="9"/>
        <v>475</v>
      </c>
      <c r="AG7" s="22">
        <f t="shared" si="10"/>
        <v>14397.5</v>
      </c>
      <c r="AH7" s="22">
        <f t="shared" si="11"/>
        <v>-4897.5</v>
      </c>
      <c r="AI7" s="22">
        <f t="shared" si="12"/>
        <v>-1022.5</v>
      </c>
      <c r="AJ7" s="22">
        <f t="shared" si="13"/>
        <v>5952.5</v>
      </c>
      <c r="AK7" s="29" t="str">
        <f t="shared" si="14"/>
        <v>Positive after principal + investor cap</v>
      </c>
      <c r="AL7" s="22">
        <f>IF(H7&gt;0,H7*(1-'01_Global_Assumptions'!$B$16),"")</f>
        <v>1255500</v>
      </c>
      <c r="AM7" s="31">
        <f>IF(H7&gt;0,'01_Global_Assumptions'!$B$13*'01_Global_Assumptions'!$B$15,"")</f>
        <v>60</v>
      </c>
      <c r="AN7" s="22">
        <f t="shared" si="15"/>
        <v>1395000</v>
      </c>
      <c r="AO7" s="22">
        <f t="shared" si="16"/>
        <v>5022000</v>
      </c>
      <c r="AP7" s="22">
        <f t="shared" si="17"/>
        <v>6417000</v>
      </c>
      <c r="AQ7" s="23">
        <f t="shared" si="18"/>
        <v>5022000</v>
      </c>
      <c r="AR7" s="32">
        <f t="shared" si="19"/>
        <v>4.6</v>
      </c>
      <c r="AS7" s="29" t="str">
        <f t="shared" si="20"/>
        <v>NO</v>
      </c>
      <c r="AT7" s="22" t="str">
        <f t="shared" si="21"/>
        <v>NO</v>
      </c>
      <c r="AU7" s="29" t="str">
        <f t="shared" si="22"/>
        <v>NO</v>
      </c>
      <c r="AV7" s="29" t="str">
        <f t="shared" si="23"/>
        <v>NO - REVIEW</v>
      </c>
      <c r="AW7" s="29">
        <f t="shared" si="24"/>
        <v>0</v>
      </c>
      <c r="AX7" s="29" t="str">
        <f t="shared" si="25"/>
        <v/>
      </c>
      <c r="AY7" s="29">
        <f t="shared" si="26"/>
        <v>3</v>
      </c>
      <c r="AZ7" s="33" t="str">
        <f t="array" ref="AZ7">INDEX('10_Redfin_Source_Data'!$X:$X,$A7+4)</f>
        <v>https://www.redfin.com/AA/home/1427743</v>
      </c>
    </row>
    <row r="8">
      <c r="A8" s="2">
        <v>4.0</v>
      </c>
      <c r="B8" s="29" t="str">
        <f t="array" ref="B8">IF(INDEX('10_Redfin_Source_Data'!$E:$E,$A8+4)="","","SF-"&amp;TEXT($A8,"000"))</f>
        <v>SF-004</v>
      </c>
      <c r="C8" s="29" t="str">
        <f t="array" ref="C8">INDEX('10_Redfin_Source_Data'!$E:$E,$A8+4)</f>
        <v>630 Haight St</v>
      </c>
      <c r="D8" s="29" t="str">
        <f t="array" ref="D8">INDEX('10_Redfin_Source_Data'!$G:$G,$A8+4)</f>
        <v>94117</v>
      </c>
      <c r="E8" s="29" t="str">
        <f t="array" ref="E8">INDEX('10_Redfin_Source_Data'!$N:$N,$A8+4)</f>
        <v>3-unit multifamily</v>
      </c>
      <c r="F8" s="29" t="str">
        <f t="array" ref="F8">INDEX('10_Redfin_Source_Data'!$C:$C,$A8+4)</f>
        <v>Active</v>
      </c>
      <c r="G8" s="29" t="str">
        <f t="array" ref="G8">INDEX('10_Redfin_Source_Data'!$Z:$Z,$A8+4)</f>
        <v>Yes</v>
      </c>
      <c r="H8" s="22">
        <f t="array" ref="H8">N(INDEX('10_Redfin_Source_Data'!$H:$H,$A8+4))</f>
        <v>3100000</v>
      </c>
      <c r="I8" s="22">
        <f t="array" ref="I8">N(INDEX('10_Redfin_Source_Data'!$M:$M,$A8+4))</f>
        <v>3</v>
      </c>
      <c r="J8" s="22">
        <f t="array" ref="J8">IF(H8&gt;0,MAX(I8,IFERROR(N(INDEX('10_Redfin_Source_Data'!$I:$I,$A8+4)),0)),"")</f>
        <v>11</v>
      </c>
      <c r="K8" s="22">
        <f t="array" ref="K8">N(INDEX('10_Redfin_Source_Data'!$K:$K,$A8+4))</f>
        <v>4600</v>
      </c>
      <c r="L8" s="22">
        <f t="array" ref="L8">IF(H8&gt;0,IFERROR(INDEX('09_Rent_Benchmarks'!$C:$C,MATCH(D8,'09_Rent_Benchmarks'!$A:$A,0)),'01_Global_Assumptions'!$B$10),"")</f>
        <v>3000</v>
      </c>
      <c r="M8" s="22">
        <f t="shared" si="1"/>
        <v>33000</v>
      </c>
      <c r="N8" s="22">
        <f>IF(H8&gt;0,'01_Global_Assumptions'!$B$11,"")</f>
        <v>0.95</v>
      </c>
      <c r="O8" s="22">
        <f t="shared" si="2"/>
        <v>31350</v>
      </c>
      <c r="P8" s="30">
        <f>IF(H8&gt;0,'01_Global_Assumptions'!$B$7,"")</f>
        <v>0.25</v>
      </c>
      <c r="Q8" s="30">
        <f>IF(H8&gt;0,'01_Global_Assumptions'!$B$8,"")</f>
        <v>0.25</v>
      </c>
      <c r="R8" s="30">
        <f>IF(H8&gt;0,'01_Global_Assumptions'!$B$9,"")</f>
        <v>0.02</v>
      </c>
      <c r="S8" s="22">
        <f>IF(H8&gt;0,H8*'01_Global_Assumptions'!$B$12,"")</f>
        <v>3100000</v>
      </c>
      <c r="T8" s="22">
        <f>IF(H8&gt;0,'01_Global_Assumptions'!$B$23,"")</f>
        <v>0</v>
      </c>
      <c r="U8" s="22">
        <f>IF(H8&gt;0,S8/('01_Global_Assumptions'!$B$13*12),"")</f>
        <v>8611.111111</v>
      </c>
      <c r="V8" s="22">
        <f>IF(H8&gt;0,I8*('01_Global_Assumptions'!$B$19+'01_Global_Assumptions'!$B$20+'01_Global_Assumptions'!$B$21)+'01_Global_Assumptions'!$B$22,"")</f>
        <v>2515</v>
      </c>
      <c r="W8" s="22">
        <f>IF(H8&gt;0,S8*'01_Global_Assumptions'!$B$14/12,"")</f>
        <v>15500</v>
      </c>
      <c r="X8" s="22">
        <f>IF(H8&gt;0,H8*'01_Global_Assumptions'!$B$16/('01_Global_Assumptions'!$B$17*12),"")</f>
        <v>2583.333333</v>
      </c>
      <c r="Y8" s="30">
        <f>IF(H8&gt;0,'01_Global_Assumptions'!$B$18,"")</f>
        <v>0.05</v>
      </c>
      <c r="Z8" s="22">
        <f t="shared" si="3"/>
        <v>29209.44444</v>
      </c>
      <c r="AA8" s="22">
        <f t="shared" si="4"/>
        <v>30746.78363</v>
      </c>
      <c r="AB8" s="22">
        <f t="shared" si="5"/>
        <v>0.01924135165</v>
      </c>
      <c r="AC8" s="30">
        <f t="shared" si="6"/>
        <v>0</v>
      </c>
      <c r="AD8" s="22">
        <f t="shared" si="7"/>
        <v>31350</v>
      </c>
      <c r="AE8" s="22">
        <f t="shared" si="8"/>
        <v>0</v>
      </c>
      <c r="AF8" s="22">
        <f t="shared" si="9"/>
        <v>1567.5</v>
      </c>
      <c r="AG8" s="22">
        <f t="shared" si="10"/>
        <v>30776.94444</v>
      </c>
      <c r="AH8" s="22">
        <f t="shared" si="11"/>
        <v>573.0555556</v>
      </c>
      <c r="AI8" s="22">
        <f t="shared" si="12"/>
        <v>9184.166667</v>
      </c>
      <c r="AJ8" s="22">
        <f t="shared" si="13"/>
        <v>24684.16667</v>
      </c>
      <c r="AK8" s="29" t="str">
        <f t="shared" si="14"/>
        <v>Positive today</v>
      </c>
      <c r="AL8" s="22">
        <f>IF(H8&gt;0,H8*(1-'01_Global_Assumptions'!$B$16),"")</f>
        <v>2790000</v>
      </c>
      <c r="AM8" s="31">
        <f>IF(H8&gt;0,'01_Global_Assumptions'!$B$13*'01_Global_Assumptions'!$B$15,"")</f>
        <v>60</v>
      </c>
      <c r="AN8" s="22">
        <f t="shared" si="15"/>
        <v>3100000</v>
      </c>
      <c r="AO8" s="22">
        <f t="shared" si="16"/>
        <v>11160000</v>
      </c>
      <c r="AP8" s="22">
        <f t="shared" si="17"/>
        <v>14260000</v>
      </c>
      <c r="AQ8" s="23">
        <f t="shared" si="18"/>
        <v>11160000</v>
      </c>
      <c r="AR8" s="32">
        <f t="shared" si="19"/>
        <v>4.6</v>
      </c>
      <c r="AS8" s="29" t="str">
        <f t="shared" si="20"/>
        <v>YES</v>
      </c>
      <c r="AT8" s="22" t="str">
        <f t="shared" si="21"/>
        <v>YES</v>
      </c>
      <c r="AU8" s="29" t="str">
        <f t="shared" si="22"/>
        <v>NO</v>
      </c>
      <c r="AV8" s="29" t="str">
        <f t="shared" si="23"/>
        <v>NO - REVIEW</v>
      </c>
      <c r="AW8" s="29">
        <f t="shared" si="24"/>
        <v>0</v>
      </c>
      <c r="AX8" s="29">
        <f t="shared" si="25"/>
        <v>1</v>
      </c>
      <c r="AY8" s="29" t="str">
        <f t="shared" si="26"/>
        <v/>
      </c>
      <c r="AZ8" s="33" t="str">
        <f t="array" ref="AZ8">INDEX('10_Redfin_Source_Data'!$X:$X,$A8+4)</f>
        <v>https://www.redfin.com/AA/home/21967537</v>
      </c>
    </row>
    <row r="9">
      <c r="A9" s="2">
        <v>5.0</v>
      </c>
      <c r="B9" s="29" t="str">
        <f t="array" ref="B9">IF(INDEX('10_Redfin_Source_Data'!$E:$E,$A9+4)="","","SF-"&amp;TEXT($A9,"000"))</f>
        <v>SF-005</v>
      </c>
      <c r="C9" s="29" t="str">
        <f t="array" ref="C9">INDEX('10_Redfin_Source_Data'!$E:$E,$A9+4)</f>
        <v>614 Monterey Blvd</v>
      </c>
      <c r="D9" s="29" t="str">
        <f t="array" ref="D9">INDEX('10_Redfin_Source_Data'!$G:$G,$A9+4)</f>
        <v>94127</v>
      </c>
      <c r="E9" s="29" t="str">
        <f t="array" ref="E9">INDEX('10_Redfin_Source_Data'!$N:$N,$A9+4)</f>
        <v>4-unit investment property</v>
      </c>
      <c r="F9" s="29" t="str">
        <f t="array" ref="F9">INDEX('10_Redfin_Source_Data'!$C:$C,$A9+4)</f>
        <v>Active</v>
      </c>
      <c r="G9" s="29" t="str">
        <f t="array" ref="G9">INDEX('10_Redfin_Source_Data'!$Z:$Z,$A9+4)</f>
        <v>Yes</v>
      </c>
      <c r="H9" s="22">
        <f t="array" ref="H9">N(INDEX('10_Redfin_Source_Data'!$H:$H,$A9+4))</f>
        <v>1395000</v>
      </c>
      <c r="I9" s="22">
        <f t="array" ref="I9">N(INDEX('10_Redfin_Source_Data'!$M:$M,$A9+4))</f>
        <v>4</v>
      </c>
      <c r="J9" s="22">
        <f t="array" ref="J9">IF(H9&gt;0,MAX(I9,IFERROR(N(INDEX('10_Redfin_Source_Data'!$I:$I,$A9+4)),0)),"")</f>
        <v>6</v>
      </c>
      <c r="K9" s="22">
        <f t="array" ref="K9">N(INDEX('10_Redfin_Source_Data'!$K:$K,$A9+4))</f>
        <v>3222</v>
      </c>
      <c r="L9" s="22">
        <f t="array" ref="L9">IF(H9&gt;0,IFERROR(INDEX('09_Rent_Benchmarks'!$C:$C,MATCH(D9,'09_Rent_Benchmarks'!$A:$A,0)),'01_Global_Assumptions'!$B$10),"")</f>
        <v>2400</v>
      </c>
      <c r="M9" s="22">
        <f t="shared" si="1"/>
        <v>14400</v>
      </c>
      <c r="N9" s="22">
        <f>IF(H9&gt;0,'01_Global_Assumptions'!$B$11,"")</f>
        <v>0.95</v>
      </c>
      <c r="O9" s="22">
        <f t="shared" si="2"/>
        <v>13680</v>
      </c>
      <c r="P9" s="30">
        <f>IF(H9&gt;0,'01_Global_Assumptions'!$B$7,"")</f>
        <v>0.25</v>
      </c>
      <c r="Q9" s="30">
        <f>IF(H9&gt;0,'01_Global_Assumptions'!$B$8,"")</f>
        <v>0.25</v>
      </c>
      <c r="R9" s="30">
        <f>IF(H9&gt;0,'01_Global_Assumptions'!$B$9,"")</f>
        <v>0.02</v>
      </c>
      <c r="S9" s="22">
        <f>IF(H9&gt;0,H9*'01_Global_Assumptions'!$B$12,"")</f>
        <v>1395000</v>
      </c>
      <c r="T9" s="22">
        <f>IF(H9&gt;0,'01_Global_Assumptions'!$B$23,"")</f>
        <v>0</v>
      </c>
      <c r="U9" s="22">
        <f>IF(H9&gt;0,S9/('01_Global_Assumptions'!$B$13*12),"")</f>
        <v>3875</v>
      </c>
      <c r="V9" s="22">
        <f>IF(H9&gt;0,I9*('01_Global_Assumptions'!$B$19+'01_Global_Assumptions'!$B$20+'01_Global_Assumptions'!$B$21)+'01_Global_Assumptions'!$B$22,"")</f>
        <v>3120</v>
      </c>
      <c r="W9" s="22">
        <f>IF(H9&gt;0,S9*'01_Global_Assumptions'!$B$14/12,"")</f>
        <v>6975</v>
      </c>
      <c r="X9" s="22">
        <f>IF(H9&gt;0,H9*'01_Global_Assumptions'!$B$16/('01_Global_Assumptions'!$B$17*12),"")</f>
        <v>1162.5</v>
      </c>
      <c r="Y9" s="30">
        <f>IF(H9&gt;0,'01_Global_Assumptions'!$B$18,"")</f>
        <v>0.05</v>
      </c>
      <c r="Z9" s="22">
        <f t="shared" si="3"/>
        <v>15132.5</v>
      </c>
      <c r="AA9" s="22">
        <f t="shared" si="4"/>
        <v>15928.94737</v>
      </c>
      <c r="AB9" s="22">
        <f t="shared" si="5"/>
        <v>0</v>
      </c>
      <c r="AC9" s="30">
        <f t="shared" si="6"/>
        <v>0</v>
      </c>
      <c r="AD9" s="22">
        <f t="shared" si="7"/>
        <v>13680</v>
      </c>
      <c r="AE9" s="22">
        <f t="shared" si="8"/>
        <v>0</v>
      </c>
      <c r="AF9" s="22">
        <f t="shared" si="9"/>
        <v>684</v>
      </c>
      <c r="AG9" s="22">
        <f t="shared" si="10"/>
        <v>15816.5</v>
      </c>
      <c r="AH9" s="22">
        <f t="shared" si="11"/>
        <v>-2136.5</v>
      </c>
      <c r="AI9" s="22">
        <f t="shared" si="12"/>
        <v>1738.5</v>
      </c>
      <c r="AJ9" s="22">
        <f t="shared" si="13"/>
        <v>8713.5</v>
      </c>
      <c r="AK9" s="29" t="str">
        <f t="shared" si="14"/>
        <v>Positive after principal payoff</v>
      </c>
      <c r="AL9" s="22">
        <f>IF(H9&gt;0,H9*(1-'01_Global_Assumptions'!$B$16),"")</f>
        <v>1255500</v>
      </c>
      <c r="AM9" s="31">
        <f>IF(H9&gt;0,'01_Global_Assumptions'!$B$13*'01_Global_Assumptions'!$B$15,"")</f>
        <v>60</v>
      </c>
      <c r="AN9" s="22">
        <f t="shared" si="15"/>
        <v>1395000</v>
      </c>
      <c r="AO9" s="22">
        <f t="shared" si="16"/>
        <v>5022000</v>
      </c>
      <c r="AP9" s="22">
        <f t="shared" si="17"/>
        <v>6417000</v>
      </c>
      <c r="AQ9" s="23">
        <f t="shared" si="18"/>
        <v>5022000</v>
      </c>
      <c r="AR9" s="32">
        <f t="shared" si="19"/>
        <v>4.6</v>
      </c>
      <c r="AS9" s="29" t="str">
        <f t="shared" si="20"/>
        <v>NO</v>
      </c>
      <c r="AT9" s="22" t="str">
        <f t="shared" si="21"/>
        <v>NO</v>
      </c>
      <c r="AU9" s="29" t="str">
        <f t="shared" si="22"/>
        <v>NO</v>
      </c>
      <c r="AV9" s="29" t="str">
        <f t="shared" si="23"/>
        <v>NO - REVIEW</v>
      </c>
      <c r="AW9" s="29">
        <f t="shared" si="24"/>
        <v>0</v>
      </c>
      <c r="AX9" s="29" t="str">
        <f t="shared" si="25"/>
        <v/>
      </c>
      <c r="AY9" s="29">
        <f t="shared" si="26"/>
        <v>4</v>
      </c>
      <c r="AZ9" s="33" t="str">
        <f t="array" ref="AZ9">INDEX('10_Redfin_Source_Data'!$X:$X,$A9+4)</f>
        <v>https://www.redfin.com/AA/home/1014452</v>
      </c>
    </row>
    <row r="10">
      <c r="A10" s="2">
        <v>6.0</v>
      </c>
      <c r="B10" s="29" t="str">
        <f t="array" ref="B10">IF(INDEX('10_Redfin_Source_Data'!$E:$E,$A10+4)="","","SF-"&amp;TEXT($A10,"000"))</f>
        <v>SF-006</v>
      </c>
      <c r="C10" s="29" t="str">
        <f t="array" ref="C10">INDEX('10_Redfin_Source_Data'!$E:$E,$A10+4)</f>
        <v>431 Delano Ave</v>
      </c>
      <c r="D10" s="29" t="str">
        <f t="array" ref="D10">INDEX('10_Redfin_Source_Data'!$G:$G,$A10+4)</f>
        <v>94112</v>
      </c>
      <c r="E10" s="29" t="str">
        <f t="array" ref="E10">INDEX('10_Redfin_Source_Data'!$N:$N,$A10+4)</f>
        <v>Duplex</v>
      </c>
      <c r="F10" s="29" t="str">
        <f t="array" ref="F10">INDEX('10_Redfin_Source_Data'!$C:$C,$A10+4)</f>
        <v>Active</v>
      </c>
      <c r="G10" s="29" t="str">
        <f t="array" ref="G10">INDEX('10_Redfin_Source_Data'!$Z:$Z,$A10+4)</f>
        <v>Yes</v>
      </c>
      <c r="H10" s="22">
        <f t="array" ref="H10">N(INDEX('10_Redfin_Source_Data'!$H:$H,$A10+4))</f>
        <v>1598000</v>
      </c>
      <c r="I10" s="22">
        <f t="array" ref="I10">N(INDEX('10_Redfin_Source_Data'!$M:$M,$A10+4))</f>
        <v>2</v>
      </c>
      <c r="J10" s="22">
        <f t="array" ref="J10">IF(H10&gt;0,MAX(I10,IFERROR(N(INDEX('10_Redfin_Source_Data'!$I:$I,$A10+4)),0)),"")</f>
        <v>4</v>
      </c>
      <c r="K10" s="22">
        <f t="array" ref="K10">N(INDEX('10_Redfin_Source_Data'!$K:$K,$A10+4))</f>
        <v>2300</v>
      </c>
      <c r="L10" s="22">
        <f t="array" ref="L10">IF(H10&gt;0,IFERROR(INDEX('09_Rent_Benchmarks'!$C:$C,MATCH(D10,'09_Rent_Benchmarks'!$A:$A,0)),'01_Global_Assumptions'!$B$10),"")</f>
        <v>2250</v>
      </c>
      <c r="M10" s="22">
        <f t="shared" si="1"/>
        <v>9000</v>
      </c>
      <c r="N10" s="22">
        <f>IF(H10&gt;0,'01_Global_Assumptions'!$B$11,"")</f>
        <v>0.95</v>
      </c>
      <c r="O10" s="22">
        <f t="shared" si="2"/>
        <v>8550</v>
      </c>
      <c r="P10" s="30">
        <f>IF(H10&gt;0,'01_Global_Assumptions'!$B$7,"")</f>
        <v>0.25</v>
      </c>
      <c r="Q10" s="30">
        <f>IF(H10&gt;0,'01_Global_Assumptions'!$B$8,"")</f>
        <v>0.25</v>
      </c>
      <c r="R10" s="30">
        <f>IF(H10&gt;0,'01_Global_Assumptions'!$B$9,"")</f>
        <v>0.02</v>
      </c>
      <c r="S10" s="22">
        <f>IF(H10&gt;0,H10*'01_Global_Assumptions'!$B$12,"")</f>
        <v>1598000</v>
      </c>
      <c r="T10" s="22">
        <f>IF(H10&gt;0,'01_Global_Assumptions'!$B$23,"")</f>
        <v>0</v>
      </c>
      <c r="U10" s="22">
        <f>IF(H10&gt;0,S10/('01_Global_Assumptions'!$B$13*12),"")</f>
        <v>4438.888889</v>
      </c>
      <c r="V10" s="22">
        <f>IF(H10&gt;0,I10*('01_Global_Assumptions'!$B$19+'01_Global_Assumptions'!$B$20+'01_Global_Assumptions'!$B$21)+'01_Global_Assumptions'!$B$22,"")</f>
        <v>1910</v>
      </c>
      <c r="W10" s="22">
        <f>IF(H10&gt;0,S10*'01_Global_Assumptions'!$B$14/12,"")</f>
        <v>7990</v>
      </c>
      <c r="X10" s="22">
        <f>IF(H10&gt;0,H10*'01_Global_Assumptions'!$B$16/('01_Global_Assumptions'!$B$17*12),"")</f>
        <v>1331.666667</v>
      </c>
      <c r="Y10" s="30">
        <f>IF(H10&gt;0,'01_Global_Assumptions'!$B$18,"")</f>
        <v>0.05</v>
      </c>
      <c r="Z10" s="22">
        <f t="shared" si="3"/>
        <v>15670.55556</v>
      </c>
      <c r="AA10" s="22">
        <f t="shared" si="4"/>
        <v>16495.32164</v>
      </c>
      <c r="AB10" s="22">
        <f t="shared" si="5"/>
        <v>0</v>
      </c>
      <c r="AC10" s="30">
        <f t="shared" si="6"/>
        <v>0</v>
      </c>
      <c r="AD10" s="22">
        <f t="shared" si="7"/>
        <v>8550</v>
      </c>
      <c r="AE10" s="22">
        <f t="shared" si="8"/>
        <v>0</v>
      </c>
      <c r="AF10" s="22">
        <f t="shared" si="9"/>
        <v>427.5</v>
      </c>
      <c r="AG10" s="22">
        <f t="shared" si="10"/>
        <v>16098.05556</v>
      </c>
      <c r="AH10" s="22">
        <f t="shared" si="11"/>
        <v>-7548.055556</v>
      </c>
      <c r="AI10" s="22">
        <f t="shared" si="12"/>
        <v>-3109.166667</v>
      </c>
      <c r="AJ10" s="22">
        <f t="shared" si="13"/>
        <v>4880.833333</v>
      </c>
      <c r="AK10" s="29" t="str">
        <f t="shared" si="14"/>
        <v>Positive after principal + investor cap</v>
      </c>
      <c r="AL10" s="22">
        <f>IF(H10&gt;0,H10*(1-'01_Global_Assumptions'!$B$16),"")</f>
        <v>1438200</v>
      </c>
      <c r="AM10" s="31">
        <f>IF(H10&gt;0,'01_Global_Assumptions'!$B$13*'01_Global_Assumptions'!$B$15,"")</f>
        <v>60</v>
      </c>
      <c r="AN10" s="22">
        <f t="shared" si="15"/>
        <v>1598000</v>
      </c>
      <c r="AO10" s="22">
        <f t="shared" si="16"/>
        <v>5752800</v>
      </c>
      <c r="AP10" s="22">
        <f t="shared" si="17"/>
        <v>7350800</v>
      </c>
      <c r="AQ10" s="23">
        <f t="shared" si="18"/>
        <v>5752800</v>
      </c>
      <c r="AR10" s="32">
        <f t="shared" si="19"/>
        <v>4.6</v>
      </c>
      <c r="AS10" s="29" t="str">
        <f t="shared" si="20"/>
        <v>NO</v>
      </c>
      <c r="AT10" s="22" t="str">
        <f t="shared" si="21"/>
        <v>NO</v>
      </c>
      <c r="AU10" s="29" t="str">
        <f t="shared" si="22"/>
        <v>NO</v>
      </c>
      <c r="AV10" s="29" t="str">
        <f t="shared" si="23"/>
        <v>NO - REVIEW</v>
      </c>
      <c r="AW10" s="29">
        <f t="shared" si="24"/>
        <v>0</v>
      </c>
      <c r="AX10" s="29" t="str">
        <f t="shared" si="25"/>
        <v/>
      </c>
      <c r="AY10" s="29">
        <f t="shared" si="26"/>
        <v>5</v>
      </c>
      <c r="AZ10" s="33" t="str">
        <f t="array" ref="AZ10">INDEX('10_Redfin_Source_Data'!$X:$X,$A10+4)</f>
        <v>https://www.redfin.com/AA/home/202103998</v>
      </c>
    </row>
    <row r="11">
      <c r="A11" s="2">
        <v>7.0</v>
      </c>
      <c r="B11" s="29" t="str">
        <f t="array" ref="B11">IF(INDEX('10_Redfin_Source_Data'!$E:$E,$A11+4)="","","SF-"&amp;TEXT($A11,"000"))</f>
        <v>SF-007</v>
      </c>
      <c r="C11" s="29" t="str">
        <f t="array" ref="C11">INDEX('10_Redfin_Source_Data'!$E:$E,$A11+4)</f>
        <v>2735-2737 Hyde St</v>
      </c>
      <c r="D11" s="29" t="str">
        <f t="array" ref="D11">INDEX('10_Redfin_Source_Data'!$G:$G,$A11+4)</f>
        <v>94109</v>
      </c>
      <c r="E11" s="29" t="str">
        <f t="array" ref="E11">INDEX('10_Redfin_Source_Data'!$N:$N,$A11+4)</f>
        <v>Mixed-use: 3 residential + 1 restaurant</v>
      </c>
      <c r="F11" s="29" t="str">
        <f t="array" ref="F11">INDEX('10_Redfin_Source_Data'!$C:$C,$A11+4)</f>
        <v>Active</v>
      </c>
      <c r="G11" s="29" t="str">
        <f t="array" ref="G11">INDEX('10_Redfin_Source_Data'!$Z:$Z,$A11+4)</f>
        <v>Yes</v>
      </c>
      <c r="H11" s="22">
        <f t="array" ref="H11">N(INDEX('10_Redfin_Source_Data'!$H:$H,$A11+4))</f>
        <v>2950000</v>
      </c>
      <c r="I11" s="22">
        <f t="array" ref="I11">N(INDEX('10_Redfin_Source_Data'!$M:$M,$A11+4))</f>
        <v>4</v>
      </c>
      <c r="J11" s="22">
        <f t="array" ref="J11">IF(H11&gt;0,MAX(I11,IFERROR(N(INDEX('10_Redfin_Source_Data'!$I:$I,$A11+4)),0)),"")</f>
        <v>4</v>
      </c>
      <c r="K11" s="22">
        <f t="array" ref="K11">N(INDEX('10_Redfin_Source_Data'!$K:$K,$A11+4))</f>
        <v>2880</v>
      </c>
      <c r="L11" s="22">
        <f t="array" ref="L11">IF(H11&gt;0,IFERROR(INDEX('09_Rent_Benchmarks'!$C:$C,MATCH(D11,'09_Rent_Benchmarks'!$A:$A,0)),'01_Global_Assumptions'!$B$10),"")</f>
        <v>3200</v>
      </c>
      <c r="M11" s="22">
        <f t="shared" si="1"/>
        <v>12800</v>
      </c>
      <c r="N11" s="22">
        <f>IF(H11&gt;0,'01_Global_Assumptions'!$B$11,"")</f>
        <v>0.95</v>
      </c>
      <c r="O11" s="22">
        <f t="shared" si="2"/>
        <v>12160</v>
      </c>
      <c r="P11" s="30">
        <f>IF(H11&gt;0,'01_Global_Assumptions'!$B$7,"")</f>
        <v>0.25</v>
      </c>
      <c r="Q11" s="30">
        <f>IF(H11&gt;0,'01_Global_Assumptions'!$B$8,"")</f>
        <v>0.25</v>
      </c>
      <c r="R11" s="30">
        <f>IF(H11&gt;0,'01_Global_Assumptions'!$B$9,"")</f>
        <v>0.02</v>
      </c>
      <c r="S11" s="22">
        <f>IF(H11&gt;0,H11*'01_Global_Assumptions'!$B$12,"")</f>
        <v>2950000</v>
      </c>
      <c r="T11" s="22">
        <f>IF(H11&gt;0,'01_Global_Assumptions'!$B$23,"")</f>
        <v>0</v>
      </c>
      <c r="U11" s="22">
        <f>IF(H11&gt;0,S11/('01_Global_Assumptions'!$B$13*12),"")</f>
        <v>8194.444444</v>
      </c>
      <c r="V11" s="22">
        <f>IF(H11&gt;0,I11*('01_Global_Assumptions'!$B$19+'01_Global_Assumptions'!$B$20+'01_Global_Assumptions'!$B$21)+'01_Global_Assumptions'!$B$22,"")</f>
        <v>3120</v>
      </c>
      <c r="W11" s="22">
        <f>IF(H11&gt;0,S11*'01_Global_Assumptions'!$B$14/12,"")</f>
        <v>14750</v>
      </c>
      <c r="X11" s="22">
        <f>IF(H11&gt;0,H11*'01_Global_Assumptions'!$B$16/('01_Global_Assumptions'!$B$17*12),"")</f>
        <v>2458.333333</v>
      </c>
      <c r="Y11" s="30">
        <f>IF(H11&gt;0,'01_Global_Assumptions'!$B$18,"")</f>
        <v>0.05</v>
      </c>
      <c r="Z11" s="22">
        <f t="shared" si="3"/>
        <v>28522.77778</v>
      </c>
      <c r="AA11" s="22">
        <f t="shared" si="4"/>
        <v>30023.97661</v>
      </c>
      <c r="AB11" s="22">
        <f t="shared" si="5"/>
        <v>0</v>
      </c>
      <c r="AC11" s="30">
        <f t="shared" si="6"/>
        <v>0</v>
      </c>
      <c r="AD11" s="22">
        <f t="shared" si="7"/>
        <v>12160</v>
      </c>
      <c r="AE11" s="22">
        <f t="shared" si="8"/>
        <v>0</v>
      </c>
      <c r="AF11" s="22">
        <f t="shared" si="9"/>
        <v>608</v>
      </c>
      <c r="AG11" s="22">
        <f t="shared" si="10"/>
        <v>29130.77778</v>
      </c>
      <c r="AH11" s="22">
        <f t="shared" si="11"/>
        <v>-16970.77778</v>
      </c>
      <c r="AI11" s="22">
        <f t="shared" si="12"/>
        <v>-8776.333333</v>
      </c>
      <c r="AJ11" s="22">
        <f t="shared" si="13"/>
        <v>5973.666667</v>
      </c>
      <c r="AK11" s="29" t="str">
        <f t="shared" si="14"/>
        <v>Positive after principal + investor cap</v>
      </c>
      <c r="AL11" s="22">
        <f>IF(H11&gt;0,H11*(1-'01_Global_Assumptions'!$B$16),"")</f>
        <v>2655000</v>
      </c>
      <c r="AM11" s="31">
        <f>IF(H11&gt;0,'01_Global_Assumptions'!$B$13*'01_Global_Assumptions'!$B$15,"")</f>
        <v>60</v>
      </c>
      <c r="AN11" s="22">
        <f t="shared" si="15"/>
        <v>2950000</v>
      </c>
      <c r="AO11" s="22">
        <f t="shared" si="16"/>
        <v>10620000</v>
      </c>
      <c r="AP11" s="22">
        <f t="shared" si="17"/>
        <v>13570000</v>
      </c>
      <c r="AQ11" s="23">
        <f t="shared" si="18"/>
        <v>10620000</v>
      </c>
      <c r="AR11" s="32">
        <f t="shared" si="19"/>
        <v>4.6</v>
      </c>
      <c r="AS11" s="29" t="str">
        <f t="shared" si="20"/>
        <v>NO</v>
      </c>
      <c r="AT11" s="22" t="str">
        <f t="shared" si="21"/>
        <v>NO</v>
      </c>
      <c r="AU11" s="29" t="str">
        <f t="shared" si="22"/>
        <v>NO</v>
      </c>
      <c r="AV11" s="29" t="str">
        <f t="shared" si="23"/>
        <v>NO - REVIEW</v>
      </c>
      <c r="AW11" s="29">
        <f t="shared" si="24"/>
        <v>0</v>
      </c>
      <c r="AX11" s="29" t="str">
        <f t="shared" si="25"/>
        <v/>
      </c>
      <c r="AY11" s="29">
        <f t="shared" si="26"/>
        <v>6</v>
      </c>
      <c r="AZ11" s="33" t="str">
        <f t="array" ref="AZ11">INDEX('10_Redfin_Source_Data'!$X:$X,$A11+4)</f>
        <v>https://www.redfin.com/AA/home/1497879</v>
      </c>
    </row>
    <row r="12">
      <c r="A12" s="2">
        <v>8.0</v>
      </c>
      <c r="B12" s="29" t="str">
        <f t="array" ref="B12">IF(INDEX('10_Redfin_Source_Data'!$E:$E,$A12+4)="","","SF-"&amp;TEXT($A12,"000"))</f>
        <v>SF-008</v>
      </c>
      <c r="C12" s="29" t="str">
        <f t="array" ref="C12">INDEX('10_Redfin_Source_Data'!$E:$E,$A12+4)</f>
        <v>201 Moraga St</v>
      </c>
      <c r="D12" s="29" t="str">
        <f t="array" ref="D12">INDEX('10_Redfin_Source_Data'!$G:$G,$A12+4)</f>
        <v>94122</v>
      </c>
      <c r="E12" s="29" t="str">
        <f t="array" ref="E12">INDEX('10_Redfin_Source_Data'!$N:$N,$A12+4)</f>
        <v>6-unit apartment building</v>
      </c>
      <c r="F12" s="29" t="str">
        <f t="array" ref="F12">INDEX('10_Redfin_Source_Data'!$C:$C,$A12+4)</f>
        <v>Active</v>
      </c>
      <c r="G12" s="29" t="str">
        <f t="array" ref="G12">INDEX('10_Redfin_Source_Data'!$Z:$Z,$A12+4)</f>
        <v>Yes</v>
      </c>
      <c r="H12" s="22">
        <f t="array" ref="H12">N(INDEX('10_Redfin_Source_Data'!$H:$H,$A12+4))</f>
        <v>2500000</v>
      </c>
      <c r="I12" s="22">
        <f t="array" ref="I12">N(INDEX('10_Redfin_Source_Data'!$M:$M,$A12+4))</f>
        <v>6</v>
      </c>
      <c r="J12" s="22">
        <f t="array" ref="J12">IF(H12&gt;0,MAX(I12,IFERROR(N(INDEX('10_Redfin_Source_Data'!$I:$I,$A12+4)),0)),"")</f>
        <v>6</v>
      </c>
      <c r="K12" s="22">
        <f t="array" ref="K12">N(INDEX('10_Redfin_Source_Data'!$K:$K,$A12+4))</f>
        <v>4080</v>
      </c>
      <c r="L12" s="22">
        <f t="array" ref="L12">IF(H12&gt;0,IFERROR(INDEX('09_Rent_Benchmarks'!$C:$C,MATCH(D12,'09_Rent_Benchmarks'!$A:$A,0)),'01_Global_Assumptions'!$B$10),"")</f>
        <v>2500</v>
      </c>
      <c r="M12" s="22">
        <f t="shared" si="1"/>
        <v>15000</v>
      </c>
      <c r="N12" s="22">
        <f>IF(H12&gt;0,'01_Global_Assumptions'!$B$11,"")</f>
        <v>0.95</v>
      </c>
      <c r="O12" s="22">
        <f t="shared" si="2"/>
        <v>14250</v>
      </c>
      <c r="P12" s="30">
        <f>IF(H12&gt;0,'01_Global_Assumptions'!$B$7,"")</f>
        <v>0.25</v>
      </c>
      <c r="Q12" s="30">
        <f>IF(H12&gt;0,'01_Global_Assumptions'!$B$8,"")</f>
        <v>0.25</v>
      </c>
      <c r="R12" s="30">
        <f>IF(H12&gt;0,'01_Global_Assumptions'!$B$9,"")</f>
        <v>0.02</v>
      </c>
      <c r="S12" s="22">
        <f>IF(H12&gt;0,H12*'01_Global_Assumptions'!$B$12,"")</f>
        <v>2500000</v>
      </c>
      <c r="T12" s="22">
        <f>IF(H12&gt;0,'01_Global_Assumptions'!$B$23,"")</f>
        <v>0</v>
      </c>
      <c r="U12" s="22">
        <f>IF(H12&gt;0,S12/('01_Global_Assumptions'!$B$13*12),"")</f>
        <v>6944.444444</v>
      </c>
      <c r="V12" s="22">
        <f>IF(H12&gt;0,I12*('01_Global_Assumptions'!$B$19+'01_Global_Assumptions'!$B$20+'01_Global_Assumptions'!$B$21)+'01_Global_Assumptions'!$B$22,"")</f>
        <v>4330</v>
      </c>
      <c r="W12" s="22">
        <f>IF(H12&gt;0,S12*'01_Global_Assumptions'!$B$14/12,"")</f>
        <v>12500</v>
      </c>
      <c r="X12" s="22">
        <f>IF(H12&gt;0,H12*'01_Global_Assumptions'!$B$16/('01_Global_Assumptions'!$B$17*12),"")</f>
        <v>2083.333333</v>
      </c>
      <c r="Y12" s="30">
        <f>IF(H12&gt;0,'01_Global_Assumptions'!$B$18,"")</f>
        <v>0.05</v>
      </c>
      <c r="Z12" s="22">
        <f t="shared" si="3"/>
        <v>25857.77778</v>
      </c>
      <c r="AA12" s="22">
        <f t="shared" si="4"/>
        <v>27218.71345</v>
      </c>
      <c r="AB12" s="22">
        <f t="shared" si="5"/>
        <v>0</v>
      </c>
      <c r="AC12" s="30">
        <f t="shared" si="6"/>
        <v>0</v>
      </c>
      <c r="AD12" s="22">
        <f t="shared" si="7"/>
        <v>14250</v>
      </c>
      <c r="AE12" s="22">
        <f t="shared" si="8"/>
        <v>0</v>
      </c>
      <c r="AF12" s="22">
        <f t="shared" si="9"/>
        <v>712.5</v>
      </c>
      <c r="AG12" s="22">
        <f t="shared" si="10"/>
        <v>26570.27778</v>
      </c>
      <c r="AH12" s="22">
        <f t="shared" si="11"/>
        <v>-12320.27778</v>
      </c>
      <c r="AI12" s="22">
        <f t="shared" si="12"/>
        <v>-5375.833333</v>
      </c>
      <c r="AJ12" s="22">
        <f t="shared" si="13"/>
        <v>7124.166667</v>
      </c>
      <c r="AK12" s="29" t="str">
        <f t="shared" si="14"/>
        <v>Positive after principal + investor cap</v>
      </c>
      <c r="AL12" s="22">
        <f>IF(H12&gt;0,H12*(1-'01_Global_Assumptions'!$B$16),"")</f>
        <v>2250000</v>
      </c>
      <c r="AM12" s="31">
        <f>IF(H12&gt;0,'01_Global_Assumptions'!$B$13*'01_Global_Assumptions'!$B$15,"")</f>
        <v>60</v>
      </c>
      <c r="AN12" s="22">
        <f t="shared" si="15"/>
        <v>2500000</v>
      </c>
      <c r="AO12" s="22">
        <f t="shared" si="16"/>
        <v>9000000</v>
      </c>
      <c r="AP12" s="22">
        <f t="shared" si="17"/>
        <v>11500000</v>
      </c>
      <c r="AQ12" s="23">
        <f t="shared" si="18"/>
        <v>9000000</v>
      </c>
      <c r="AR12" s="32">
        <f t="shared" si="19"/>
        <v>4.6</v>
      </c>
      <c r="AS12" s="29" t="str">
        <f t="shared" si="20"/>
        <v>NO</v>
      </c>
      <c r="AT12" s="22" t="str">
        <f t="shared" si="21"/>
        <v>NO</v>
      </c>
      <c r="AU12" s="29" t="str">
        <f t="shared" si="22"/>
        <v>NO</v>
      </c>
      <c r="AV12" s="29" t="str">
        <f t="shared" si="23"/>
        <v>NO - REVIEW</v>
      </c>
      <c r="AW12" s="29">
        <f t="shared" si="24"/>
        <v>0</v>
      </c>
      <c r="AX12" s="29" t="str">
        <f t="shared" si="25"/>
        <v/>
      </c>
      <c r="AY12" s="29">
        <f t="shared" si="26"/>
        <v>7</v>
      </c>
      <c r="AZ12" s="33" t="str">
        <f t="array" ref="AZ12">INDEX('10_Redfin_Source_Data'!$X:$X,$A12+4)</f>
        <v>https://www.redfin.com/AA/home/643161</v>
      </c>
    </row>
    <row r="13">
      <c r="A13" s="2">
        <v>9.0</v>
      </c>
      <c r="B13" s="29" t="str">
        <f t="array" ref="B13">IF(INDEX('10_Redfin_Source_Data'!$E:$E,$A13+4)="","","SF-"&amp;TEXT($A13,"000"))</f>
        <v>SF-009</v>
      </c>
      <c r="C13" s="29" t="str">
        <f t="array" ref="C13">INDEX('10_Redfin_Source_Data'!$E:$E,$A13+4)</f>
        <v>1530 California St</v>
      </c>
      <c r="D13" s="29" t="str">
        <f t="array" ref="D13">INDEX('10_Redfin_Source_Data'!$G:$G,$A13+4)</f>
        <v>94109</v>
      </c>
      <c r="E13" s="29" t="str">
        <f t="array" ref="E13">INDEX('10_Redfin_Source_Data'!$N:$N,$A13+4)</f>
        <v>Mixed-use: 7 residential + 1 commercial</v>
      </c>
      <c r="F13" s="29" t="str">
        <f t="array" ref="F13">INDEX('10_Redfin_Source_Data'!$C:$C,$A13+4)</f>
        <v>Active</v>
      </c>
      <c r="G13" s="29" t="str">
        <f t="array" ref="G13">INDEX('10_Redfin_Source_Data'!$Z:$Z,$A13+4)</f>
        <v>Yes</v>
      </c>
      <c r="H13" s="22">
        <f t="array" ref="H13">N(INDEX('10_Redfin_Source_Data'!$H:$H,$A13+4))</f>
        <v>3000000</v>
      </c>
      <c r="I13" s="22">
        <f t="array" ref="I13">N(INDEX('10_Redfin_Source_Data'!$M:$M,$A13+4))</f>
        <v>8</v>
      </c>
      <c r="J13" s="22">
        <f t="array" ref="J13">IF(H13&gt;0,MAX(I13,IFERROR(N(INDEX('10_Redfin_Source_Data'!$I:$I,$A13+4)),0)),"")</f>
        <v>10</v>
      </c>
      <c r="K13" s="22">
        <f t="array" ref="K13">N(INDEX('10_Redfin_Source_Data'!$K:$K,$A13+4))</f>
        <v>6231</v>
      </c>
      <c r="L13" s="22">
        <f t="array" ref="L13">IF(H13&gt;0,IFERROR(INDEX('09_Rent_Benchmarks'!$C:$C,MATCH(D13,'09_Rent_Benchmarks'!$A:$A,0)),'01_Global_Assumptions'!$B$10),"")</f>
        <v>3200</v>
      </c>
      <c r="M13" s="22">
        <f t="shared" si="1"/>
        <v>32000</v>
      </c>
      <c r="N13" s="22">
        <f>IF(H13&gt;0,'01_Global_Assumptions'!$B$11,"")</f>
        <v>0.95</v>
      </c>
      <c r="O13" s="22">
        <f t="shared" si="2"/>
        <v>30400</v>
      </c>
      <c r="P13" s="30">
        <f>IF(H13&gt;0,'01_Global_Assumptions'!$B$7,"")</f>
        <v>0.25</v>
      </c>
      <c r="Q13" s="30">
        <f>IF(H13&gt;0,'01_Global_Assumptions'!$B$8,"")</f>
        <v>0.25</v>
      </c>
      <c r="R13" s="30">
        <f>IF(H13&gt;0,'01_Global_Assumptions'!$B$9,"")</f>
        <v>0.02</v>
      </c>
      <c r="S13" s="22">
        <f>IF(H13&gt;0,H13*'01_Global_Assumptions'!$B$12,"")</f>
        <v>3000000</v>
      </c>
      <c r="T13" s="22">
        <f>IF(H13&gt;0,'01_Global_Assumptions'!$B$23,"")</f>
        <v>0</v>
      </c>
      <c r="U13" s="22">
        <f>IF(H13&gt;0,S13/('01_Global_Assumptions'!$B$13*12),"")</f>
        <v>8333.333333</v>
      </c>
      <c r="V13" s="22">
        <f>IF(H13&gt;0,I13*('01_Global_Assumptions'!$B$19+'01_Global_Assumptions'!$B$20+'01_Global_Assumptions'!$B$21)+'01_Global_Assumptions'!$B$22,"")</f>
        <v>5540</v>
      </c>
      <c r="W13" s="22">
        <f>IF(H13&gt;0,S13*'01_Global_Assumptions'!$B$14/12,"")</f>
        <v>15000</v>
      </c>
      <c r="X13" s="22">
        <f>IF(H13&gt;0,H13*'01_Global_Assumptions'!$B$16/('01_Global_Assumptions'!$B$17*12),"")</f>
        <v>2500</v>
      </c>
      <c r="Y13" s="30">
        <f>IF(H13&gt;0,'01_Global_Assumptions'!$B$18,"")</f>
        <v>0.05</v>
      </c>
      <c r="Z13" s="22">
        <f t="shared" si="3"/>
        <v>31373.33333</v>
      </c>
      <c r="AA13" s="22">
        <f t="shared" si="4"/>
        <v>33024.5614</v>
      </c>
      <c r="AB13" s="22">
        <f t="shared" si="5"/>
        <v>0</v>
      </c>
      <c r="AC13" s="30">
        <f t="shared" si="6"/>
        <v>0</v>
      </c>
      <c r="AD13" s="22">
        <f t="shared" si="7"/>
        <v>30400</v>
      </c>
      <c r="AE13" s="22">
        <f t="shared" si="8"/>
        <v>0</v>
      </c>
      <c r="AF13" s="22">
        <f t="shared" si="9"/>
        <v>1520</v>
      </c>
      <c r="AG13" s="22">
        <f t="shared" si="10"/>
        <v>32893.33333</v>
      </c>
      <c r="AH13" s="22">
        <f t="shared" si="11"/>
        <v>-2493.333333</v>
      </c>
      <c r="AI13" s="22">
        <f t="shared" si="12"/>
        <v>5840</v>
      </c>
      <c r="AJ13" s="22">
        <f t="shared" si="13"/>
        <v>20840</v>
      </c>
      <c r="AK13" s="29" t="str">
        <f t="shared" si="14"/>
        <v>Positive after principal payoff</v>
      </c>
      <c r="AL13" s="22">
        <f>IF(H13&gt;0,H13*(1-'01_Global_Assumptions'!$B$16),"")</f>
        <v>2700000</v>
      </c>
      <c r="AM13" s="31">
        <f>IF(H13&gt;0,'01_Global_Assumptions'!$B$13*'01_Global_Assumptions'!$B$15,"")</f>
        <v>60</v>
      </c>
      <c r="AN13" s="22">
        <f t="shared" si="15"/>
        <v>3000000</v>
      </c>
      <c r="AO13" s="22">
        <f t="shared" si="16"/>
        <v>10800000</v>
      </c>
      <c r="AP13" s="22">
        <f t="shared" si="17"/>
        <v>13800000</v>
      </c>
      <c r="AQ13" s="23">
        <f t="shared" si="18"/>
        <v>10800000</v>
      </c>
      <c r="AR13" s="32">
        <f t="shared" si="19"/>
        <v>4.6</v>
      </c>
      <c r="AS13" s="29" t="str">
        <f t="shared" si="20"/>
        <v>NO</v>
      </c>
      <c r="AT13" s="22" t="str">
        <f t="shared" si="21"/>
        <v>NO</v>
      </c>
      <c r="AU13" s="29" t="str">
        <f t="shared" si="22"/>
        <v>NO</v>
      </c>
      <c r="AV13" s="29" t="str">
        <f t="shared" si="23"/>
        <v>NO - REVIEW</v>
      </c>
      <c r="AW13" s="29">
        <f t="shared" si="24"/>
        <v>0</v>
      </c>
      <c r="AX13" s="29" t="str">
        <f t="shared" si="25"/>
        <v/>
      </c>
      <c r="AY13" s="29">
        <f t="shared" si="26"/>
        <v>8</v>
      </c>
      <c r="AZ13" s="33" t="str">
        <f t="array" ref="AZ13">INDEX('10_Redfin_Source_Data'!$X:$X,$A13+4)</f>
        <v>https://www.redfin.com/AA/home/1089708</v>
      </c>
    </row>
    <row r="14">
      <c r="A14" s="2">
        <v>10.0</v>
      </c>
      <c r="B14" s="29" t="str">
        <f t="array" ref="B14">IF(INDEX('10_Redfin_Source_Data'!$E:$E,$A14+4)="","","SF-"&amp;TEXT($A14,"000"))</f>
        <v>SF-010</v>
      </c>
      <c r="C14" s="29" t="str">
        <f t="array" ref="C14">INDEX('10_Redfin_Source_Data'!$E:$E,$A14+4)</f>
        <v>2445 Harrison St</v>
      </c>
      <c r="D14" s="29" t="str">
        <f t="array" ref="D14">INDEX('10_Redfin_Source_Data'!$G:$G,$A14+4)</f>
        <v>94110</v>
      </c>
      <c r="E14" s="29" t="str">
        <f t="array" ref="E14">INDEX('10_Redfin_Source_Data'!$N:$N,$A14+4)</f>
        <v>6-unit multifamily</v>
      </c>
      <c r="F14" s="29" t="str">
        <f t="array" ref="F14">INDEX('10_Redfin_Source_Data'!$C:$C,$A14+4)</f>
        <v>Active</v>
      </c>
      <c r="G14" s="29" t="str">
        <f t="array" ref="G14">INDEX('10_Redfin_Source_Data'!$Z:$Z,$A14+4)</f>
        <v>Yes</v>
      </c>
      <c r="H14" s="22">
        <f t="array" ref="H14">N(INDEX('10_Redfin_Source_Data'!$H:$H,$A14+4))</f>
        <v>3500000</v>
      </c>
      <c r="I14" s="22">
        <f t="array" ref="I14">N(INDEX('10_Redfin_Source_Data'!$M:$M,$A14+4))</f>
        <v>6</v>
      </c>
      <c r="J14" s="22">
        <f t="array" ref="J14">IF(H14&gt;0,MAX(I14,IFERROR(N(INDEX('10_Redfin_Source_Data'!$I:$I,$A14+4)),0)),"")</f>
        <v>18</v>
      </c>
      <c r="K14" s="22">
        <f t="array" ref="K14">N(INDEX('10_Redfin_Source_Data'!$K:$K,$A14+4))</f>
        <v>6465</v>
      </c>
      <c r="L14" s="22">
        <f t="array" ref="L14">IF(H14&gt;0,IFERROR(INDEX('09_Rent_Benchmarks'!$C:$C,MATCH(D14,'09_Rent_Benchmarks'!$A:$A,0)),'01_Global_Assumptions'!$B$10),"")</f>
        <v>2850</v>
      </c>
      <c r="M14" s="22">
        <f t="shared" si="1"/>
        <v>51300</v>
      </c>
      <c r="N14" s="22">
        <f>IF(H14&gt;0,'01_Global_Assumptions'!$B$11,"")</f>
        <v>0.95</v>
      </c>
      <c r="O14" s="22">
        <f t="shared" si="2"/>
        <v>48735</v>
      </c>
      <c r="P14" s="30">
        <f>IF(H14&gt;0,'01_Global_Assumptions'!$B$7,"")</f>
        <v>0.25</v>
      </c>
      <c r="Q14" s="30">
        <f>IF(H14&gt;0,'01_Global_Assumptions'!$B$8,"")</f>
        <v>0.25</v>
      </c>
      <c r="R14" s="30">
        <f>IF(H14&gt;0,'01_Global_Assumptions'!$B$9,"")</f>
        <v>0.02</v>
      </c>
      <c r="S14" s="22">
        <f>IF(H14&gt;0,H14*'01_Global_Assumptions'!$B$12,"")</f>
        <v>3500000</v>
      </c>
      <c r="T14" s="22">
        <f>IF(H14&gt;0,'01_Global_Assumptions'!$B$23,"")</f>
        <v>0</v>
      </c>
      <c r="U14" s="22">
        <f>IF(H14&gt;0,S14/('01_Global_Assumptions'!$B$13*12),"")</f>
        <v>9722.222222</v>
      </c>
      <c r="V14" s="22">
        <f>IF(H14&gt;0,I14*('01_Global_Assumptions'!$B$19+'01_Global_Assumptions'!$B$20+'01_Global_Assumptions'!$B$21)+'01_Global_Assumptions'!$B$22,"")</f>
        <v>4330</v>
      </c>
      <c r="W14" s="22">
        <f>IF(H14&gt;0,S14*'01_Global_Assumptions'!$B$14/12,"")</f>
        <v>17500</v>
      </c>
      <c r="X14" s="22">
        <f>IF(H14&gt;0,H14*'01_Global_Assumptions'!$B$16/('01_Global_Assumptions'!$B$17*12),"")</f>
        <v>2916.666667</v>
      </c>
      <c r="Y14" s="30">
        <f>IF(H14&gt;0,'01_Global_Assumptions'!$B$18,"")</f>
        <v>0.05</v>
      </c>
      <c r="Z14" s="22">
        <f t="shared" si="3"/>
        <v>34468.88889</v>
      </c>
      <c r="AA14" s="22">
        <f t="shared" si="4"/>
        <v>36283.04094</v>
      </c>
      <c r="AB14" s="22">
        <f t="shared" si="5"/>
        <v>0.2555034178</v>
      </c>
      <c r="AC14" s="30">
        <f t="shared" si="6"/>
        <v>0.2355034178</v>
      </c>
      <c r="AD14" s="22">
        <f t="shared" si="7"/>
        <v>37257.74094</v>
      </c>
      <c r="AE14" s="22">
        <f t="shared" si="8"/>
        <v>11477.25906</v>
      </c>
      <c r="AF14" s="22">
        <f t="shared" si="9"/>
        <v>1862.887047</v>
      </c>
      <c r="AG14" s="22">
        <f t="shared" si="10"/>
        <v>36331.77594</v>
      </c>
      <c r="AH14" s="22">
        <f t="shared" si="11"/>
        <v>925.965</v>
      </c>
      <c r="AI14" s="22">
        <f t="shared" si="12"/>
        <v>10648.18722</v>
      </c>
      <c r="AJ14" s="22">
        <f t="shared" si="13"/>
        <v>28148.18722</v>
      </c>
      <c r="AK14" s="29" t="str">
        <f t="shared" si="14"/>
        <v>Positive today</v>
      </c>
      <c r="AL14" s="22">
        <f>IF(H14&gt;0,H14*(1-'01_Global_Assumptions'!$B$16),"")</f>
        <v>3150000</v>
      </c>
      <c r="AM14" s="31">
        <f>IF(H14&gt;0,'01_Global_Assumptions'!$B$13*'01_Global_Assumptions'!$B$15,"")</f>
        <v>60</v>
      </c>
      <c r="AN14" s="22">
        <f t="shared" si="15"/>
        <v>3500000</v>
      </c>
      <c r="AO14" s="22">
        <f t="shared" si="16"/>
        <v>12600000</v>
      </c>
      <c r="AP14" s="22">
        <f t="shared" si="17"/>
        <v>16100000</v>
      </c>
      <c r="AQ14" s="23">
        <f t="shared" si="18"/>
        <v>12600000</v>
      </c>
      <c r="AR14" s="32">
        <f t="shared" si="19"/>
        <v>4.6</v>
      </c>
      <c r="AS14" s="29" t="str">
        <f t="shared" si="20"/>
        <v>YES</v>
      </c>
      <c r="AT14" s="22" t="str">
        <f t="shared" si="21"/>
        <v>YES</v>
      </c>
      <c r="AU14" s="29" t="str">
        <f t="shared" si="22"/>
        <v>NO</v>
      </c>
      <c r="AV14" s="29" t="str">
        <f t="shared" si="23"/>
        <v>NO - REVIEW</v>
      </c>
      <c r="AW14" s="29">
        <f t="shared" si="24"/>
        <v>137727.1088</v>
      </c>
      <c r="AX14" s="29">
        <f t="shared" si="25"/>
        <v>2</v>
      </c>
      <c r="AY14" s="29" t="str">
        <f t="shared" si="26"/>
        <v/>
      </c>
      <c r="AZ14" s="33" t="str">
        <f t="array" ref="AZ14">INDEX('10_Redfin_Source_Data'!$X:$X,$A14+4)</f>
        <v>https://www.redfin.com/AA/home/194644344</v>
      </c>
    </row>
    <row r="15">
      <c r="A15" s="2">
        <v>11.0</v>
      </c>
      <c r="B15" s="29" t="str">
        <f t="array" ref="B15">IF(INDEX('10_Redfin_Source_Data'!$E:$E,$A15+4)="","","SF-"&amp;TEXT($A15,"000"))</f>
        <v>SF-011</v>
      </c>
      <c r="C15" s="29" t="str">
        <f t="array" ref="C15">INDEX('10_Redfin_Source_Data'!$E:$E,$A15+4)</f>
        <v>379-381 25th Ave</v>
      </c>
      <c r="D15" s="29" t="str">
        <f t="array" ref="D15">INDEX('10_Redfin_Source_Data'!$G:$G,$A15+4)</f>
        <v>94121</v>
      </c>
      <c r="E15" s="29" t="str">
        <f t="array" ref="E15">INDEX('10_Redfin_Source_Data'!$N:$N,$A15+4)</f>
        <v>Duplex / 2-unit building</v>
      </c>
      <c r="F15" s="29" t="str">
        <f t="array" ref="F15">INDEX('10_Redfin_Source_Data'!$C:$C,$A15+4)</f>
        <v>Active</v>
      </c>
      <c r="G15" s="29" t="str">
        <f t="array" ref="G15">INDEX('10_Redfin_Source_Data'!$Z:$Z,$A15+4)</f>
        <v>Yes</v>
      </c>
      <c r="H15" s="22">
        <f t="array" ref="H15">N(INDEX('10_Redfin_Source_Data'!$H:$H,$A15+4))</f>
        <v>1799999</v>
      </c>
      <c r="I15" s="22">
        <f t="array" ref="I15">N(INDEX('10_Redfin_Source_Data'!$M:$M,$A15+4))</f>
        <v>2</v>
      </c>
      <c r="J15" s="22">
        <f t="array" ref="J15">IF(H15&gt;0,MAX(I15,IFERROR(N(INDEX('10_Redfin_Source_Data'!$I:$I,$A15+4)),0)),"")</f>
        <v>3</v>
      </c>
      <c r="K15" s="22">
        <f t="array" ref="K15">N(INDEX('10_Redfin_Source_Data'!$K:$K,$A15+4))</f>
        <v>2656</v>
      </c>
      <c r="L15" s="22">
        <f t="array" ref="L15">IF(H15&gt;0,IFERROR(INDEX('09_Rent_Benchmarks'!$C:$C,MATCH(D15,'09_Rent_Benchmarks'!$A:$A,0)),'01_Global_Assumptions'!$B$10),"")</f>
        <v>2650</v>
      </c>
      <c r="M15" s="22">
        <f t="shared" si="1"/>
        <v>7950</v>
      </c>
      <c r="N15" s="22">
        <f>IF(H15&gt;0,'01_Global_Assumptions'!$B$11,"")</f>
        <v>0.95</v>
      </c>
      <c r="O15" s="22">
        <f t="shared" si="2"/>
        <v>7552.5</v>
      </c>
      <c r="P15" s="30">
        <f>IF(H15&gt;0,'01_Global_Assumptions'!$B$7,"")</f>
        <v>0.25</v>
      </c>
      <c r="Q15" s="30">
        <f>IF(H15&gt;0,'01_Global_Assumptions'!$B$8,"")</f>
        <v>0.25</v>
      </c>
      <c r="R15" s="30">
        <f>IF(H15&gt;0,'01_Global_Assumptions'!$B$9,"")</f>
        <v>0.02</v>
      </c>
      <c r="S15" s="22">
        <f>IF(H15&gt;0,H15*'01_Global_Assumptions'!$B$12,"")</f>
        <v>1799999</v>
      </c>
      <c r="T15" s="22">
        <f>IF(H15&gt;0,'01_Global_Assumptions'!$B$23,"")</f>
        <v>0</v>
      </c>
      <c r="U15" s="22">
        <f>IF(H15&gt;0,S15/('01_Global_Assumptions'!$B$13*12),"")</f>
        <v>4999.997222</v>
      </c>
      <c r="V15" s="22">
        <f>IF(H15&gt;0,I15*('01_Global_Assumptions'!$B$19+'01_Global_Assumptions'!$B$20+'01_Global_Assumptions'!$B$21)+'01_Global_Assumptions'!$B$22,"")</f>
        <v>1910</v>
      </c>
      <c r="W15" s="22">
        <f>IF(H15&gt;0,S15*'01_Global_Assumptions'!$B$14/12,"")</f>
        <v>8999.995</v>
      </c>
      <c r="X15" s="22">
        <f>IF(H15&gt;0,H15*'01_Global_Assumptions'!$B$16/('01_Global_Assumptions'!$B$17*12),"")</f>
        <v>1499.999167</v>
      </c>
      <c r="Y15" s="30">
        <f>IF(H15&gt;0,'01_Global_Assumptions'!$B$18,"")</f>
        <v>0.05</v>
      </c>
      <c r="Z15" s="22">
        <f t="shared" si="3"/>
        <v>17409.99139</v>
      </c>
      <c r="AA15" s="22">
        <f t="shared" si="4"/>
        <v>18326.30673</v>
      </c>
      <c r="AB15" s="22">
        <f t="shared" si="5"/>
        <v>0</v>
      </c>
      <c r="AC15" s="30">
        <f t="shared" si="6"/>
        <v>0</v>
      </c>
      <c r="AD15" s="22">
        <f t="shared" si="7"/>
        <v>7552.5</v>
      </c>
      <c r="AE15" s="22">
        <f t="shared" si="8"/>
        <v>0</v>
      </c>
      <c r="AF15" s="22">
        <f t="shared" si="9"/>
        <v>377.625</v>
      </c>
      <c r="AG15" s="22">
        <f t="shared" si="10"/>
        <v>17787.61639</v>
      </c>
      <c r="AH15" s="22">
        <f t="shared" si="11"/>
        <v>-10235.11639</v>
      </c>
      <c r="AI15" s="22">
        <f t="shared" si="12"/>
        <v>-5235.119167</v>
      </c>
      <c r="AJ15" s="22">
        <f t="shared" si="13"/>
        <v>3764.875833</v>
      </c>
      <c r="AK15" s="29" t="str">
        <f t="shared" si="14"/>
        <v>Positive after principal + investor cap</v>
      </c>
      <c r="AL15" s="22">
        <f>IF(H15&gt;0,H15*(1-'01_Global_Assumptions'!$B$16),"")</f>
        <v>1619999.1</v>
      </c>
      <c r="AM15" s="31">
        <f>IF(H15&gt;0,'01_Global_Assumptions'!$B$13*'01_Global_Assumptions'!$B$15,"")</f>
        <v>60</v>
      </c>
      <c r="AN15" s="22">
        <f t="shared" si="15"/>
        <v>1799999</v>
      </c>
      <c r="AO15" s="22">
        <f t="shared" si="16"/>
        <v>6479996.4</v>
      </c>
      <c r="AP15" s="22">
        <f t="shared" si="17"/>
        <v>8279995.4</v>
      </c>
      <c r="AQ15" s="23">
        <f t="shared" si="18"/>
        <v>6479996.4</v>
      </c>
      <c r="AR15" s="32">
        <f t="shared" si="19"/>
        <v>4.6</v>
      </c>
      <c r="AS15" s="29" t="str">
        <f t="shared" si="20"/>
        <v>NO</v>
      </c>
      <c r="AT15" s="22" t="str">
        <f t="shared" si="21"/>
        <v>NO</v>
      </c>
      <c r="AU15" s="29" t="str">
        <f t="shared" si="22"/>
        <v>NO</v>
      </c>
      <c r="AV15" s="29" t="str">
        <f t="shared" si="23"/>
        <v>NO - REVIEW</v>
      </c>
      <c r="AW15" s="29">
        <f t="shared" si="24"/>
        <v>0</v>
      </c>
      <c r="AX15" s="29" t="str">
        <f t="shared" si="25"/>
        <v/>
      </c>
      <c r="AY15" s="29">
        <f t="shared" si="26"/>
        <v>9</v>
      </c>
      <c r="AZ15" s="33" t="str">
        <f t="array" ref="AZ15">INDEX('10_Redfin_Source_Data'!$X:$X,$A15+4)</f>
        <v>https://www.redfin.com/AA/home/1375664</v>
      </c>
    </row>
    <row r="16">
      <c r="A16" s="2">
        <v>12.0</v>
      </c>
      <c r="B16" s="29" t="str">
        <f t="array" ref="B16">IF(INDEX('10_Redfin_Source_Data'!$E:$E,$A16+4)="","","SF-"&amp;TEXT($A16,"000"))</f>
        <v>SF-012</v>
      </c>
      <c r="C16" s="29" t="str">
        <f t="array" ref="C16">INDEX('10_Redfin_Source_Data'!$E:$E,$A16+4)</f>
        <v>559-561 Minna St</v>
      </c>
      <c r="D16" s="29" t="str">
        <f t="array" ref="D16">INDEX('10_Redfin_Source_Data'!$G:$G,$A16+4)</f>
        <v>94103</v>
      </c>
      <c r="E16" s="29" t="str">
        <f t="array" ref="E16">INDEX('10_Redfin_Source_Data'!$N:$N,$A16+4)</f>
        <v>Fourplex with possible ADU</v>
      </c>
      <c r="F16" s="29" t="str">
        <f t="array" ref="F16">INDEX('10_Redfin_Source_Data'!$C:$C,$A16+4)</f>
        <v>Active</v>
      </c>
      <c r="G16" s="29" t="str">
        <f t="array" ref="G16">INDEX('10_Redfin_Source_Data'!$Z:$Z,$A16+4)</f>
        <v>Yes</v>
      </c>
      <c r="H16" s="22">
        <f t="array" ref="H16">N(INDEX('10_Redfin_Source_Data'!$H:$H,$A16+4))</f>
        <v>1898000</v>
      </c>
      <c r="I16" s="22">
        <f t="array" ref="I16">N(INDEX('10_Redfin_Source_Data'!$M:$M,$A16+4))</f>
        <v>4</v>
      </c>
      <c r="J16" s="22">
        <f t="array" ref="J16">IF(H16&gt;0,MAX(I16,IFERROR(N(INDEX('10_Redfin_Source_Data'!$I:$I,$A16+4)),0)),"")</f>
        <v>8</v>
      </c>
      <c r="K16" s="22">
        <f t="array" ref="K16">N(INDEX('10_Redfin_Source_Data'!$K:$K,$A16+4))</f>
        <v>3038</v>
      </c>
      <c r="L16" s="22">
        <f t="array" ref="L16">IF(H16&gt;0,IFERROR(INDEX('09_Rent_Benchmarks'!$C:$C,MATCH(D16,'09_Rent_Benchmarks'!$A:$A,0)),'01_Global_Assumptions'!$B$10),"")</f>
        <v>3000</v>
      </c>
      <c r="M16" s="22">
        <f t="shared" si="1"/>
        <v>24000</v>
      </c>
      <c r="N16" s="22">
        <f>IF(H16&gt;0,'01_Global_Assumptions'!$B$11,"")</f>
        <v>0.95</v>
      </c>
      <c r="O16" s="22">
        <f t="shared" si="2"/>
        <v>22800</v>
      </c>
      <c r="P16" s="30">
        <f>IF(H16&gt;0,'01_Global_Assumptions'!$B$7,"")</f>
        <v>0.25</v>
      </c>
      <c r="Q16" s="30">
        <f>IF(H16&gt;0,'01_Global_Assumptions'!$B$8,"")</f>
        <v>0.25</v>
      </c>
      <c r="R16" s="30">
        <f>IF(H16&gt;0,'01_Global_Assumptions'!$B$9,"")</f>
        <v>0.02</v>
      </c>
      <c r="S16" s="22">
        <f>IF(H16&gt;0,H16*'01_Global_Assumptions'!$B$12,"")</f>
        <v>1898000</v>
      </c>
      <c r="T16" s="22">
        <f>IF(H16&gt;0,'01_Global_Assumptions'!$B$23,"")</f>
        <v>0</v>
      </c>
      <c r="U16" s="22">
        <f>IF(H16&gt;0,S16/('01_Global_Assumptions'!$B$13*12),"")</f>
        <v>5272.222222</v>
      </c>
      <c r="V16" s="22">
        <f>IF(H16&gt;0,I16*('01_Global_Assumptions'!$B$19+'01_Global_Assumptions'!$B$20+'01_Global_Assumptions'!$B$21)+'01_Global_Assumptions'!$B$22,"")</f>
        <v>3120</v>
      </c>
      <c r="W16" s="22">
        <f>IF(H16&gt;0,S16*'01_Global_Assumptions'!$B$14/12,"")</f>
        <v>9490</v>
      </c>
      <c r="X16" s="22">
        <f>IF(H16&gt;0,H16*'01_Global_Assumptions'!$B$16/('01_Global_Assumptions'!$B$17*12),"")</f>
        <v>1581.666667</v>
      </c>
      <c r="Y16" s="30">
        <f>IF(H16&gt;0,'01_Global_Assumptions'!$B$18,"")</f>
        <v>0.05</v>
      </c>
      <c r="Z16" s="22">
        <f t="shared" si="3"/>
        <v>19463.88889</v>
      </c>
      <c r="AA16" s="22">
        <f t="shared" si="4"/>
        <v>20488.30409</v>
      </c>
      <c r="AB16" s="22">
        <f t="shared" si="5"/>
        <v>0.1013901713</v>
      </c>
      <c r="AC16" s="30">
        <f t="shared" si="6"/>
        <v>0.08139017133</v>
      </c>
      <c r="AD16" s="22">
        <f t="shared" si="7"/>
        <v>20944.30409</v>
      </c>
      <c r="AE16" s="22">
        <f t="shared" si="8"/>
        <v>1855.695906</v>
      </c>
      <c r="AF16" s="22">
        <f t="shared" si="9"/>
        <v>1047.215205</v>
      </c>
      <c r="AG16" s="22">
        <f t="shared" si="10"/>
        <v>20511.10409</v>
      </c>
      <c r="AH16" s="22">
        <f t="shared" si="11"/>
        <v>433.2</v>
      </c>
      <c r="AI16" s="22">
        <f t="shared" si="12"/>
        <v>5705.422222</v>
      </c>
      <c r="AJ16" s="22">
        <f t="shared" si="13"/>
        <v>15195.42222</v>
      </c>
      <c r="AK16" s="29" t="str">
        <f t="shared" si="14"/>
        <v>Positive today</v>
      </c>
      <c r="AL16" s="22">
        <f>IF(H16&gt;0,H16*(1-'01_Global_Assumptions'!$B$16),"")</f>
        <v>1708200</v>
      </c>
      <c r="AM16" s="31">
        <f>IF(H16&gt;0,'01_Global_Assumptions'!$B$13*'01_Global_Assumptions'!$B$15,"")</f>
        <v>60</v>
      </c>
      <c r="AN16" s="22">
        <f t="shared" si="15"/>
        <v>1898000</v>
      </c>
      <c r="AO16" s="22">
        <f t="shared" si="16"/>
        <v>6832800</v>
      </c>
      <c r="AP16" s="22">
        <f t="shared" si="17"/>
        <v>8730800</v>
      </c>
      <c r="AQ16" s="23">
        <f t="shared" si="18"/>
        <v>6832800</v>
      </c>
      <c r="AR16" s="32">
        <f t="shared" si="19"/>
        <v>4.6</v>
      </c>
      <c r="AS16" s="29" t="str">
        <f t="shared" si="20"/>
        <v>YES</v>
      </c>
      <c r="AT16" s="22" t="str">
        <f t="shared" si="21"/>
        <v>YES</v>
      </c>
      <c r="AU16" s="29" t="str">
        <f t="shared" si="22"/>
        <v>NO</v>
      </c>
      <c r="AV16" s="29" t="str">
        <f t="shared" si="23"/>
        <v>NO - REVIEW</v>
      </c>
      <c r="AW16" s="29">
        <f t="shared" si="24"/>
        <v>22268.35088</v>
      </c>
      <c r="AX16" s="29">
        <f t="shared" si="25"/>
        <v>3</v>
      </c>
      <c r="AY16" s="29" t="str">
        <f t="shared" si="26"/>
        <v/>
      </c>
      <c r="AZ16" s="33" t="str">
        <f t="array" ref="AZ16">INDEX('10_Redfin_Source_Data'!$X:$X,$A16+4)</f>
        <v>https://www.redfin.com/AA/home/178278439</v>
      </c>
    </row>
    <row r="17">
      <c r="A17" s="2">
        <v>13.0</v>
      </c>
      <c r="B17" s="29" t="str">
        <f t="array" ref="B17">IF(INDEX('10_Redfin_Source_Data'!$E:$E,$A17+4)="","","SF-"&amp;TEXT($A17,"000"))</f>
        <v>SF-013</v>
      </c>
      <c r="C17" s="29" t="str">
        <f t="array" ref="C17">INDEX('10_Redfin_Source_Data'!$E:$E,$A17+4)</f>
        <v>308-316 25th Ave</v>
      </c>
      <c r="D17" s="29" t="str">
        <f t="array" ref="D17">INDEX('10_Redfin_Source_Data'!$G:$G,$A17+4)</f>
        <v>94121</v>
      </c>
      <c r="E17" s="29" t="str">
        <f t="array" ref="E17">INDEX('10_Redfin_Source_Data'!$N:$N,$A17+4)</f>
        <v>Mixed-use: 4 residential + 2 commercial</v>
      </c>
      <c r="F17" s="29" t="str">
        <f t="array" ref="F17">INDEX('10_Redfin_Source_Data'!$C:$C,$A17+4)</f>
        <v>Active</v>
      </c>
      <c r="G17" s="29" t="str">
        <f t="array" ref="G17">INDEX('10_Redfin_Source_Data'!$Z:$Z,$A17+4)</f>
        <v>Yes</v>
      </c>
      <c r="H17" s="22">
        <f t="array" ref="H17">N(INDEX('10_Redfin_Source_Data'!$H:$H,$A17+4))</f>
        <v>2130000</v>
      </c>
      <c r="I17" s="22">
        <f t="array" ref="I17">N(INDEX('10_Redfin_Source_Data'!$M:$M,$A17+4))</f>
        <v>6</v>
      </c>
      <c r="J17" s="22">
        <f t="array" ref="J17">IF(H17&gt;0,MAX(I17,IFERROR(N(INDEX('10_Redfin_Source_Data'!$I:$I,$A17+4)),0)),"")</f>
        <v>8</v>
      </c>
      <c r="K17" s="22">
        <f t="array" ref="K17">N(INDEX('10_Redfin_Source_Data'!$K:$K,$A17+4))</f>
        <v>4935</v>
      </c>
      <c r="L17" s="22">
        <f t="array" ref="L17">IF(H17&gt;0,IFERROR(INDEX('09_Rent_Benchmarks'!$C:$C,MATCH(D17,'09_Rent_Benchmarks'!$A:$A,0)),'01_Global_Assumptions'!$B$10),"")</f>
        <v>2650</v>
      </c>
      <c r="M17" s="22">
        <f t="shared" si="1"/>
        <v>21200</v>
      </c>
      <c r="N17" s="22">
        <f>IF(H17&gt;0,'01_Global_Assumptions'!$B$11,"")</f>
        <v>0.95</v>
      </c>
      <c r="O17" s="22">
        <f t="shared" si="2"/>
        <v>20140</v>
      </c>
      <c r="P17" s="30">
        <f>IF(H17&gt;0,'01_Global_Assumptions'!$B$7,"")</f>
        <v>0.25</v>
      </c>
      <c r="Q17" s="30">
        <f>IF(H17&gt;0,'01_Global_Assumptions'!$B$8,"")</f>
        <v>0.25</v>
      </c>
      <c r="R17" s="30">
        <f>IF(H17&gt;0,'01_Global_Assumptions'!$B$9,"")</f>
        <v>0.02</v>
      </c>
      <c r="S17" s="22">
        <f>IF(H17&gt;0,H17*'01_Global_Assumptions'!$B$12,"")</f>
        <v>2130000</v>
      </c>
      <c r="T17" s="22">
        <f>IF(H17&gt;0,'01_Global_Assumptions'!$B$23,"")</f>
        <v>0</v>
      </c>
      <c r="U17" s="22">
        <f>IF(H17&gt;0,S17/('01_Global_Assumptions'!$B$13*12),"")</f>
        <v>5916.666667</v>
      </c>
      <c r="V17" s="22">
        <f>IF(H17&gt;0,I17*('01_Global_Assumptions'!$B$19+'01_Global_Assumptions'!$B$20+'01_Global_Assumptions'!$B$21)+'01_Global_Assumptions'!$B$22,"")</f>
        <v>4330</v>
      </c>
      <c r="W17" s="22">
        <f>IF(H17&gt;0,S17*'01_Global_Assumptions'!$B$14/12,"")</f>
        <v>10650</v>
      </c>
      <c r="X17" s="22">
        <f>IF(H17&gt;0,H17*'01_Global_Assumptions'!$B$16/('01_Global_Assumptions'!$B$17*12),"")</f>
        <v>1775</v>
      </c>
      <c r="Y17" s="30">
        <f>IF(H17&gt;0,'01_Global_Assumptions'!$B$18,"")</f>
        <v>0.05</v>
      </c>
      <c r="Z17" s="22">
        <f t="shared" si="3"/>
        <v>22671.66667</v>
      </c>
      <c r="AA17" s="22">
        <f t="shared" si="4"/>
        <v>23864.91228</v>
      </c>
      <c r="AB17" s="22">
        <f t="shared" si="5"/>
        <v>0</v>
      </c>
      <c r="AC17" s="30">
        <f t="shared" si="6"/>
        <v>0</v>
      </c>
      <c r="AD17" s="22">
        <f t="shared" si="7"/>
        <v>20140</v>
      </c>
      <c r="AE17" s="22">
        <f t="shared" si="8"/>
        <v>0</v>
      </c>
      <c r="AF17" s="22">
        <f t="shared" si="9"/>
        <v>1007</v>
      </c>
      <c r="AG17" s="22">
        <f t="shared" si="10"/>
        <v>23678.66667</v>
      </c>
      <c r="AH17" s="22">
        <f t="shared" si="11"/>
        <v>-3538.666667</v>
      </c>
      <c r="AI17" s="22">
        <f t="shared" si="12"/>
        <v>2378</v>
      </c>
      <c r="AJ17" s="22">
        <f t="shared" si="13"/>
        <v>13028</v>
      </c>
      <c r="AK17" s="29" t="str">
        <f t="shared" si="14"/>
        <v>Positive after principal payoff</v>
      </c>
      <c r="AL17" s="22">
        <f>IF(H17&gt;0,H17*(1-'01_Global_Assumptions'!$B$16),"")</f>
        <v>1917000</v>
      </c>
      <c r="AM17" s="31">
        <f>IF(H17&gt;0,'01_Global_Assumptions'!$B$13*'01_Global_Assumptions'!$B$15,"")</f>
        <v>60</v>
      </c>
      <c r="AN17" s="22">
        <f t="shared" si="15"/>
        <v>2130000</v>
      </c>
      <c r="AO17" s="22">
        <f t="shared" si="16"/>
        <v>7668000</v>
      </c>
      <c r="AP17" s="22">
        <f t="shared" si="17"/>
        <v>9798000</v>
      </c>
      <c r="AQ17" s="23">
        <f t="shared" si="18"/>
        <v>7668000</v>
      </c>
      <c r="AR17" s="32">
        <f t="shared" si="19"/>
        <v>4.6</v>
      </c>
      <c r="AS17" s="29" t="str">
        <f t="shared" si="20"/>
        <v>NO</v>
      </c>
      <c r="AT17" s="22" t="str">
        <f t="shared" si="21"/>
        <v>NO</v>
      </c>
      <c r="AU17" s="29" t="str">
        <f t="shared" si="22"/>
        <v>NO</v>
      </c>
      <c r="AV17" s="29" t="str">
        <f t="shared" si="23"/>
        <v>NO - REVIEW</v>
      </c>
      <c r="AW17" s="29">
        <f t="shared" si="24"/>
        <v>0</v>
      </c>
      <c r="AX17" s="29" t="str">
        <f t="shared" si="25"/>
        <v/>
      </c>
      <c r="AY17" s="29">
        <f t="shared" si="26"/>
        <v>10</v>
      </c>
      <c r="AZ17" s="33" t="str">
        <f t="array" ref="AZ17">INDEX('10_Redfin_Source_Data'!$X:$X,$A17+4)</f>
        <v>https://www.redfin.com/AA/home/196246933</v>
      </c>
    </row>
    <row r="18">
      <c r="A18" s="2">
        <v>14.0</v>
      </c>
      <c r="B18" s="29" t="str">
        <f t="array" ref="B18">IF(INDEX('10_Redfin_Source_Data'!$E:$E,$A18+4)="","","SF-"&amp;TEXT($A18,"000"))</f>
        <v>SF-014</v>
      </c>
      <c r="C18" s="29" t="str">
        <f t="array" ref="C18">INDEX('10_Redfin_Source_Data'!$E:$E,$A18+4)</f>
        <v>4632-4638 Irving St</v>
      </c>
      <c r="D18" s="29" t="str">
        <f t="array" ref="D18">INDEX('10_Redfin_Source_Data'!$G:$G,$A18+4)</f>
        <v>94122</v>
      </c>
      <c r="E18" s="29" t="str">
        <f t="array" ref="E18">INDEX('10_Redfin_Source_Data'!$N:$N,$A18+4)</f>
        <v>Two-unit flats / duplex</v>
      </c>
      <c r="F18" s="29" t="str">
        <f t="array" ref="F18">INDEX('10_Redfin_Source_Data'!$C:$C,$A18+4)</f>
        <v>Active</v>
      </c>
      <c r="G18" s="29" t="str">
        <f t="array" ref="G18">INDEX('10_Redfin_Source_Data'!$Z:$Z,$A18+4)</f>
        <v>Yes</v>
      </c>
      <c r="H18" s="22">
        <f t="array" ref="H18">N(INDEX('10_Redfin_Source_Data'!$H:$H,$A18+4))</f>
        <v>1349000</v>
      </c>
      <c r="I18" s="22">
        <f t="array" ref="I18">N(INDEX('10_Redfin_Source_Data'!$M:$M,$A18+4))</f>
        <v>2</v>
      </c>
      <c r="J18" s="22">
        <f t="array" ref="J18">IF(H18&gt;0,MAX(I18,IFERROR(N(INDEX('10_Redfin_Source_Data'!$I:$I,$A18+4)),0)),"")</f>
        <v>2</v>
      </c>
      <c r="K18" s="22">
        <f t="array" ref="K18">N(INDEX('10_Redfin_Source_Data'!$K:$K,$A18+4))</f>
        <v>2362</v>
      </c>
      <c r="L18" s="22">
        <f t="array" ref="L18">IF(H18&gt;0,IFERROR(INDEX('09_Rent_Benchmarks'!$C:$C,MATCH(D18,'09_Rent_Benchmarks'!$A:$A,0)),'01_Global_Assumptions'!$B$10),"")</f>
        <v>2500</v>
      </c>
      <c r="M18" s="22">
        <f t="shared" si="1"/>
        <v>5000</v>
      </c>
      <c r="N18" s="22">
        <f>IF(H18&gt;0,'01_Global_Assumptions'!$B$11,"")</f>
        <v>0.95</v>
      </c>
      <c r="O18" s="22">
        <f t="shared" si="2"/>
        <v>4750</v>
      </c>
      <c r="P18" s="30">
        <f>IF(H18&gt;0,'01_Global_Assumptions'!$B$7,"")</f>
        <v>0.25</v>
      </c>
      <c r="Q18" s="30">
        <f>IF(H18&gt;0,'01_Global_Assumptions'!$B$8,"")</f>
        <v>0.25</v>
      </c>
      <c r="R18" s="30">
        <f>IF(H18&gt;0,'01_Global_Assumptions'!$B$9,"")</f>
        <v>0.02</v>
      </c>
      <c r="S18" s="22">
        <f>IF(H18&gt;0,H18*'01_Global_Assumptions'!$B$12,"")</f>
        <v>1349000</v>
      </c>
      <c r="T18" s="22">
        <f>IF(H18&gt;0,'01_Global_Assumptions'!$B$23,"")</f>
        <v>0</v>
      </c>
      <c r="U18" s="22">
        <f>IF(H18&gt;0,S18/('01_Global_Assumptions'!$B$13*12),"")</f>
        <v>3747.222222</v>
      </c>
      <c r="V18" s="22">
        <f>IF(H18&gt;0,I18*('01_Global_Assumptions'!$B$19+'01_Global_Assumptions'!$B$20+'01_Global_Assumptions'!$B$21)+'01_Global_Assumptions'!$B$22,"")</f>
        <v>1910</v>
      </c>
      <c r="W18" s="22">
        <f>IF(H18&gt;0,S18*'01_Global_Assumptions'!$B$14/12,"")</f>
        <v>6745</v>
      </c>
      <c r="X18" s="22">
        <f>IF(H18&gt;0,H18*'01_Global_Assumptions'!$B$16/('01_Global_Assumptions'!$B$17*12),"")</f>
        <v>1124.166667</v>
      </c>
      <c r="Y18" s="30">
        <f>IF(H18&gt;0,'01_Global_Assumptions'!$B$18,"")</f>
        <v>0.05</v>
      </c>
      <c r="Z18" s="22">
        <f t="shared" si="3"/>
        <v>13526.38889</v>
      </c>
      <c r="AA18" s="22">
        <f t="shared" si="4"/>
        <v>14238.30409</v>
      </c>
      <c r="AB18" s="22">
        <f t="shared" si="5"/>
        <v>0</v>
      </c>
      <c r="AC18" s="30">
        <f t="shared" si="6"/>
        <v>0</v>
      </c>
      <c r="AD18" s="22">
        <f t="shared" si="7"/>
        <v>4750</v>
      </c>
      <c r="AE18" s="22">
        <f t="shared" si="8"/>
        <v>0</v>
      </c>
      <c r="AF18" s="22">
        <f t="shared" si="9"/>
        <v>237.5</v>
      </c>
      <c r="AG18" s="22">
        <f t="shared" si="10"/>
        <v>13763.88889</v>
      </c>
      <c r="AH18" s="22">
        <f t="shared" si="11"/>
        <v>-9013.888889</v>
      </c>
      <c r="AI18" s="22">
        <f t="shared" si="12"/>
        <v>-5266.666667</v>
      </c>
      <c r="AJ18" s="22">
        <f t="shared" si="13"/>
        <v>1478.333333</v>
      </c>
      <c r="AK18" s="29" t="str">
        <f t="shared" si="14"/>
        <v>Positive after principal + investor cap</v>
      </c>
      <c r="AL18" s="22">
        <f>IF(H18&gt;0,H18*(1-'01_Global_Assumptions'!$B$16),"")</f>
        <v>1214100</v>
      </c>
      <c r="AM18" s="31">
        <f>IF(H18&gt;0,'01_Global_Assumptions'!$B$13*'01_Global_Assumptions'!$B$15,"")</f>
        <v>60</v>
      </c>
      <c r="AN18" s="22">
        <f t="shared" si="15"/>
        <v>1349000</v>
      </c>
      <c r="AO18" s="22">
        <f t="shared" si="16"/>
        <v>4856400</v>
      </c>
      <c r="AP18" s="22">
        <f t="shared" si="17"/>
        <v>6205400</v>
      </c>
      <c r="AQ18" s="23">
        <f t="shared" si="18"/>
        <v>4856400</v>
      </c>
      <c r="AR18" s="32">
        <f t="shared" si="19"/>
        <v>4.6</v>
      </c>
      <c r="AS18" s="29" t="str">
        <f t="shared" si="20"/>
        <v>NO</v>
      </c>
      <c r="AT18" s="22" t="str">
        <f t="shared" si="21"/>
        <v>NO</v>
      </c>
      <c r="AU18" s="29" t="str">
        <f t="shared" si="22"/>
        <v>NO</v>
      </c>
      <c r="AV18" s="29" t="str">
        <f t="shared" si="23"/>
        <v>NO - REVIEW</v>
      </c>
      <c r="AW18" s="29">
        <f t="shared" si="24"/>
        <v>0</v>
      </c>
      <c r="AX18" s="29" t="str">
        <f t="shared" si="25"/>
        <v/>
      </c>
      <c r="AY18" s="29">
        <f t="shared" si="26"/>
        <v>11</v>
      </c>
      <c r="AZ18" s="33" t="str">
        <f t="array" ref="AZ18">INDEX('10_Redfin_Source_Data'!$X:$X,$A18+4)</f>
        <v>https://www.redfin.com/AA/home/1261809</v>
      </c>
    </row>
    <row r="19">
      <c r="A19" s="2">
        <v>15.0</v>
      </c>
      <c r="B19" s="29" t="str">
        <f t="array" ref="B19">IF(INDEX('10_Redfin_Source_Data'!$E:$E,$A19+4)="","","SF-"&amp;TEXT($A19,"000"))</f>
        <v>SF-015</v>
      </c>
      <c r="C19" s="29" t="str">
        <f t="array" ref="C19">INDEX('10_Redfin_Source_Data'!$E:$E,$A19+4)</f>
        <v>19 Joost Ave</v>
      </c>
      <c r="D19" s="29" t="str">
        <f t="array" ref="D19">INDEX('10_Redfin_Source_Data'!$G:$G,$A19+4)</f>
        <v>94131</v>
      </c>
      <c r="E19" s="29" t="str">
        <f t="array" ref="E19">INDEX('10_Redfin_Source_Data'!$N:$N,$A19+4)</f>
        <v>Mixed-use: 2 residential + 1 commercial</v>
      </c>
      <c r="F19" s="29" t="str">
        <f t="array" ref="F19">INDEX('10_Redfin_Source_Data'!$C:$C,$A19+4)</f>
        <v>Active</v>
      </c>
      <c r="G19" s="29" t="str">
        <f t="array" ref="G19">INDEX('10_Redfin_Source_Data'!$Z:$Z,$A19+4)</f>
        <v>Yes</v>
      </c>
      <c r="H19" s="22">
        <f t="array" ref="H19">N(INDEX('10_Redfin_Source_Data'!$H:$H,$A19+4))</f>
        <v>1350000</v>
      </c>
      <c r="I19" s="22">
        <f t="array" ref="I19">N(INDEX('10_Redfin_Source_Data'!$M:$M,$A19+4))</f>
        <v>3</v>
      </c>
      <c r="J19" s="22">
        <f t="array" ref="J19">IF(H19&gt;0,MAX(I19,IFERROR(N(INDEX('10_Redfin_Source_Data'!$I:$I,$A19+4)),0)),"")</f>
        <v>3</v>
      </c>
      <c r="K19" s="22">
        <f t="array" ref="K19">N(INDEX('10_Redfin_Source_Data'!$K:$K,$A19+4))</f>
        <v>3510</v>
      </c>
      <c r="L19" s="22">
        <f t="array" ref="L19">IF(H19&gt;0,IFERROR(INDEX('09_Rent_Benchmarks'!$C:$C,MATCH(D19,'09_Rent_Benchmarks'!$A:$A,0)),'01_Global_Assumptions'!$B$10),"")</f>
        <v>2600</v>
      </c>
      <c r="M19" s="22">
        <f t="shared" si="1"/>
        <v>7800</v>
      </c>
      <c r="N19" s="22">
        <f>IF(H19&gt;0,'01_Global_Assumptions'!$B$11,"")</f>
        <v>0.95</v>
      </c>
      <c r="O19" s="22">
        <f t="shared" si="2"/>
        <v>7410</v>
      </c>
      <c r="P19" s="30">
        <f>IF(H19&gt;0,'01_Global_Assumptions'!$B$7,"")</f>
        <v>0.25</v>
      </c>
      <c r="Q19" s="30">
        <f>IF(H19&gt;0,'01_Global_Assumptions'!$B$8,"")</f>
        <v>0.25</v>
      </c>
      <c r="R19" s="30">
        <f>IF(H19&gt;0,'01_Global_Assumptions'!$B$9,"")</f>
        <v>0.02</v>
      </c>
      <c r="S19" s="22">
        <f>IF(H19&gt;0,H19*'01_Global_Assumptions'!$B$12,"")</f>
        <v>1350000</v>
      </c>
      <c r="T19" s="22">
        <f>IF(H19&gt;0,'01_Global_Assumptions'!$B$23,"")</f>
        <v>0</v>
      </c>
      <c r="U19" s="22">
        <f>IF(H19&gt;0,S19/('01_Global_Assumptions'!$B$13*12),"")</f>
        <v>3750</v>
      </c>
      <c r="V19" s="22">
        <f>IF(H19&gt;0,I19*('01_Global_Assumptions'!$B$19+'01_Global_Assumptions'!$B$20+'01_Global_Assumptions'!$B$21)+'01_Global_Assumptions'!$B$22,"")</f>
        <v>2515</v>
      </c>
      <c r="W19" s="22">
        <f>IF(H19&gt;0,S19*'01_Global_Assumptions'!$B$14/12,"")</f>
        <v>6750</v>
      </c>
      <c r="X19" s="22">
        <f>IF(H19&gt;0,H19*'01_Global_Assumptions'!$B$16/('01_Global_Assumptions'!$B$17*12),"")</f>
        <v>1125</v>
      </c>
      <c r="Y19" s="30">
        <f>IF(H19&gt;0,'01_Global_Assumptions'!$B$18,"")</f>
        <v>0.05</v>
      </c>
      <c r="Z19" s="22">
        <f t="shared" si="3"/>
        <v>14140</v>
      </c>
      <c r="AA19" s="22">
        <f t="shared" si="4"/>
        <v>14884.21053</v>
      </c>
      <c r="AB19" s="22">
        <f t="shared" si="5"/>
        <v>0</v>
      </c>
      <c r="AC19" s="30">
        <f t="shared" si="6"/>
        <v>0</v>
      </c>
      <c r="AD19" s="22">
        <f t="shared" si="7"/>
        <v>7410</v>
      </c>
      <c r="AE19" s="22">
        <f t="shared" si="8"/>
        <v>0</v>
      </c>
      <c r="AF19" s="22">
        <f t="shared" si="9"/>
        <v>370.5</v>
      </c>
      <c r="AG19" s="22">
        <f t="shared" si="10"/>
        <v>14510.5</v>
      </c>
      <c r="AH19" s="22">
        <f t="shared" si="11"/>
        <v>-7100.5</v>
      </c>
      <c r="AI19" s="22">
        <f t="shared" si="12"/>
        <v>-3350.5</v>
      </c>
      <c r="AJ19" s="22">
        <f t="shared" si="13"/>
        <v>3399.5</v>
      </c>
      <c r="AK19" s="29" t="str">
        <f t="shared" si="14"/>
        <v>Positive after principal + investor cap</v>
      </c>
      <c r="AL19" s="22">
        <f>IF(H19&gt;0,H19*(1-'01_Global_Assumptions'!$B$16),"")</f>
        <v>1215000</v>
      </c>
      <c r="AM19" s="31">
        <f>IF(H19&gt;0,'01_Global_Assumptions'!$B$13*'01_Global_Assumptions'!$B$15,"")</f>
        <v>60</v>
      </c>
      <c r="AN19" s="22">
        <f t="shared" si="15"/>
        <v>1350000</v>
      </c>
      <c r="AO19" s="22">
        <f t="shared" si="16"/>
        <v>4860000</v>
      </c>
      <c r="AP19" s="22">
        <f t="shared" si="17"/>
        <v>6210000</v>
      </c>
      <c r="AQ19" s="23">
        <f t="shared" si="18"/>
        <v>4860000</v>
      </c>
      <c r="AR19" s="32">
        <f t="shared" si="19"/>
        <v>4.6</v>
      </c>
      <c r="AS19" s="29" t="str">
        <f t="shared" si="20"/>
        <v>NO</v>
      </c>
      <c r="AT19" s="22" t="str">
        <f t="shared" si="21"/>
        <v>NO</v>
      </c>
      <c r="AU19" s="29" t="str">
        <f t="shared" si="22"/>
        <v>NO</v>
      </c>
      <c r="AV19" s="29" t="str">
        <f t="shared" si="23"/>
        <v>NO - REVIEW</v>
      </c>
      <c r="AW19" s="29">
        <f t="shared" si="24"/>
        <v>0</v>
      </c>
      <c r="AX19" s="29" t="str">
        <f t="shared" si="25"/>
        <v/>
      </c>
      <c r="AY19" s="29">
        <f t="shared" si="26"/>
        <v>12</v>
      </c>
      <c r="AZ19" s="33" t="str">
        <f t="array" ref="AZ19">INDEX('10_Redfin_Source_Data'!$X:$X,$A19+4)</f>
        <v>https://www.redfin.com/AA/home/200968763</v>
      </c>
    </row>
    <row r="20">
      <c r="A20" s="2">
        <v>16.0</v>
      </c>
      <c r="B20" s="29" t="str">
        <f t="array" ref="B20">IF(INDEX('10_Redfin_Source_Data'!$E:$E,$A20+4)="","","SF-"&amp;TEXT($A20,"000"))</f>
        <v>SF-016</v>
      </c>
      <c r="C20" s="29" t="str">
        <f t="array" ref="C20">INDEX('10_Redfin_Source_Data'!$E:$E,$A20+4)</f>
        <v>1620 Jones St</v>
      </c>
      <c r="D20" s="29" t="str">
        <f t="array" ref="D20">INDEX('10_Redfin_Source_Data'!$G:$G,$A20+4)</f>
        <v>94109</v>
      </c>
      <c r="E20" s="29" t="str">
        <f t="array" ref="E20">INDEX('10_Redfin_Source_Data'!$N:$N,$A20+4)</f>
        <v>8-unit apartment building</v>
      </c>
      <c r="F20" s="29" t="str">
        <f t="array" ref="F20">INDEX('10_Redfin_Source_Data'!$C:$C,$A20+4)</f>
        <v>Active</v>
      </c>
      <c r="G20" s="29" t="str">
        <f t="array" ref="G20">INDEX('10_Redfin_Source_Data'!$Z:$Z,$A20+4)</f>
        <v>Yes</v>
      </c>
      <c r="H20" s="22">
        <f t="array" ref="H20">N(INDEX('10_Redfin_Source_Data'!$H:$H,$A20+4))</f>
        <v>4850000</v>
      </c>
      <c r="I20" s="22">
        <f t="array" ref="I20">N(INDEX('10_Redfin_Source_Data'!$M:$M,$A20+4))</f>
        <v>8</v>
      </c>
      <c r="J20" s="22">
        <f t="array" ref="J20">IF(H20&gt;0,MAX(I20,IFERROR(N(INDEX('10_Redfin_Source_Data'!$I:$I,$A20+4)),0)),"")</f>
        <v>20</v>
      </c>
      <c r="K20" s="22">
        <f t="array" ref="K20">N(INDEX('10_Redfin_Source_Data'!$K:$K,$A20+4))</f>
        <v>7135</v>
      </c>
      <c r="L20" s="22">
        <f t="array" ref="L20">IF(H20&gt;0,IFERROR(INDEX('09_Rent_Benchmarks'!$C:$C,MATCH(D20,'09_Rent_Benchmarks'!$A:$A,0)),'01_Global_Assumptions'!$B$10),"")</f>
        <v>3200</v>
      </c>
      <c r="M20" s="22">
        <f t="shared" si="1"/>
        <v>64000</v>
      </c>
      <c r="N20" s="22">
        <f>IF(H20&gt;0,'01_Global_Assumptions'!$B$11,"")</f>
        <v>0.95</v>
      </c>
      <c r="O20" s="22">
        <f t="shared" si="2"/>
        <v>60800</v>
      </c>
      <c r="P20" s="30">
        <f>IF(H20&gt;0,'01_Global_Assumptions'!$B$7,"")</f>
        <v>0.25</v>
      </c>
      <c r="Q20" s="30">
        <f>IF(H20&gt;0,'01_Global_Assumptions'!$B$8,"")</f>
        <v>0.25</v>
      </c>
      <c r="R20" s="30">
        <f>IF(H20&gt;0,'01_Global_Assumptions'!$B$9,"")</f>
        <v>0.02</v>
      </c>
      <c r="S20" s="22">
        <f>IF(H20&gt;0,H20*'01_Global_Assumptions'!$B$12,"")</f>
        <v>4850000</v>
      </c>
      <c r="T20" s="22">
        <f>IF(H20&gt;0,'01_Global_Assumptions'!$B$23,"")</f>
        <v>0</v>
      </c>
      <c r="U20" s="22">
        <f>IF(H20&gt;0,S20/('01_Global_Assumptions'!$B$13*12),"")</f>
        <v>13472.22222</v>
      </c>
      <c r="V20" s="22">
        <f>IF(H20&gt;0,I20*('01_Global_Assumptions'!$B$19+'01_Global_Assumptions'!$B$20+'01_Global_Assumptions'!$B$21)+'01_Global_Assumptions'!$B$22,"")</f>
        <v>5540</v>
      </c>
      <c r="W20" s="22">
        <f>IF(H20&gt;0,S20*'01_Global_Assumptions'!$B$14/12,"")</f>
        <v>24250</v>
      </c>
      <c r="X20" s="22">
        <f>IF(H20&gt;0,H20*'01_Global_Assumptions'!$B$16/('01_Global_Assumptions'!$B$17*12),"")</f>
        <v>4041.666667</v>
      </c>
      <c r="Y20" s="30">
        <f>IF(H20&gt;0,'01_Global_Assumptions'!$B$18,"")</f>
        <v>0.05</v>
      </c>
      <c r="Z20" s="22">
        <f t="shared" si="3"/>
        <v>47303.88889</v>
      </c>
      <c r="AA20" s="22">
        <f t="shared" si="4"/>
        <v>49793.56725</v>
      </c>
      <c r="AB20" s="22">
        <f t="shared" si="5"/>
        <v>0.1810268544</v>
      </c>
      <c r="AC20" s="30">
        <f t="shared" si="6"/>
        <v>0.1610268544</v>
      </c>
      <c r="AD20" s="22">
        <f t="shared" si="7"/>
        <v>51009.56725</v>
      </c>
      <c r="AE20" s="22">
        <f t="shared" si="8"/>
        <v>9790.432749</v>
      </c>
      <c r="AF20" s="22">
        <f t="shared" si="9"/>
        <v>2550.478363</v>
      </c>
      <c r="AG20" s="22">
        <f t="shared" si="10"/>
        <v>49854.36725</v>
      </c>
      <c r="AH20" s="22">
        <f t="shared" si="11"/>
        <v>1155.2</v>
      </c>
      <c r="AI20" s="22">
        <f t="shared" si="12"/>
        <v>14627.42222</v>
      </c>
      <c r="AJ20" s="22">
        <f t="shared" si="13"/>
        <v>38877.42222</v>
      </c>
      <c r="AK20" s="29" t="str">
        <f t="shared" si="14"/>
        <v>Positive today</v>
      </c>
      <c r="AL20" s="22">
        <f>IF(H20&gt;0,H20*(1-'01_Global_Assumptions'!$B$16),"")</f>
        <v>4365000</v>
      </c>
      <c r="AM20" s="31">
        <f>IF(H20&gt;0,'01_Global_Assumptions'!$B$13*'01_Global_Assumptions'!$B$15,"")</f>
        <v>60</v>
      </c>
      <c r="AN20" s="22">
        <f t="shared" si="15"/>
        <v>4850000</v>
      </c>
      <c r="AO20" s="22">
        <f t="shared" si="16"/>
        <v>17460000</v>
      </c>
      <c r="AP20" s="22">
        <f t="shared" si="17"/>
        <v>22310000</v>
      </c>
      <c r="AQ20" s="23">
        <f t="shared" si="18"/>
        <v>17460000</v>
      </c>
      <c r="AR20" s="32">
        <f t="shared" si="19"/>
        <v>4.6</v>
      </c>
      <c r="AS20" s="29" t="str">
        <f t="shared" si="20"/>
        <v>YES</v>
      </c>
      <c r="AT20" s="22" t="str">
        <f t="shared" si="21"/>
        <v>YES</v>
      </c>
      <c r="AU20" s="29" t="str">
        <f t="shared" si="22"/>
        <v>NO</v>
      </c>
      <c r="AV20" s="29" t="str">
        <f t="shared" si="23"/>
        <v>NO - REVIEW</v>
      </c>
      <c r="AW20" s="29">
        <f t="shared" si="24"/>
        <v>117485.193</v>
      </c>
      <c r="AX20" s="29">
        <f t="shared" si="25"/>
        <v>4</v>
      </c>
      <c r="AY20" s="29" t="str">
        <f t="shared" si="26"/>
        <v/>
      </c>
      <c r="AZ20" s="33" t="str">
        <f t="array" ref="AZ20">INDEX('10_Redfin_Source_Data'!$X:$X,$A20+4)</f>
        <v>https://www.redfin.com/AA/home/1295634</v>
      </c>
    </row>
    <row r="21" ht="15.75" customHeight="1">
      <c r="A21" s="2">
        <v>17.0</v>
      </c>
      <c r="B21" s="29" t="str">
        <f t="array" ref="B21">IF(INDEX('10_Redfin_Source_Data'!$E:$E,$A21+4)="","","SF-"&amp;TEXT($A21,"000"))</f>
        <v>SF-017</v>
      </c>
      <c r="C21" s="29" t="str">
        <f t="array" ref="C21">INDEX('10_Redfin_Source_Data'!$E:$E,$A21+4)</f>
        <v>4072-4074 24th St</v>
      </c>
      <c r="D21" s="29" t="str">
        <f t="array" ref="D21">INDEX('10_Redfin_Source_Data'!$G:$G,$A21+4)</f>
        <v>94114</v>
      </c>
      <c r="E21" s="29" t="str">
        <f t="array" ref="E21">INDEX('10_Redfin_Source_Data'!$N:$N,$A21+4)</f>
        <v>Mixed-use: 4 residential + 1 retail</v>
      </c>
      <c r="F21" s="29" t="str">
        <f t="array" ref="F21">INDEX('10_Redfin_Source_Data'!$C:$C,$A21+4)</f>
        <v>Active</v>
      </c>
      <c r="G21" s="29" t="str">
        <f t="array" ref="G21">INDEX('10_Redfin_Source_Data'!$Z:$Z,$A21+4)</f>
        <v>Yes</v>
      </c>
      <c r="H21" s="22">
        <f t="array" ref="H21">N(INDEX('10_Redfin_Source_Data'!$H:$H,$A21+4))</f>
        <v>2450000</v>
      </c>
      <c r="I21" s="22">
        <f t="array" ref="I21">N(INDEX('10_Redfin_Source_Data'!$M:$M,$A21+4))</f>
        <v>5</v>
      </c>
      <c r="J21" s="22">
        <f t="array" ref="J21">IF(H21&gt;0,MAX(I21,IFERROR(N(INDEX('10_Redfin_Source_Data'!$I:$I,$A21+4)),0)),"")</f>
        <v>5</v>
      </c>
      <c r="K21" s="22">
        <f t="array" ref="K21">N(INDEX('10_Redfin_Source_Data'!$K:$K,$A21+4))</f>
        <v>0</v>
      </c>
      <c r="L21" s="22">
        <f t="array" ref="L21">IF(H21&gt;0,IFERROR(INDEX('09_Rent_Benchmarks'!$C:$C,MATCH(D21,'09_Rent_Benchmarks'!$A:$A,0)),'01_Global_Assumptions'!$B$10),"")</f>
        <v>3200</v>
      </c>
      <c r="M21" s="22">
        <f t="shared" si="1"/>
        <v>16000</v>
      </c>
      <c r="N21" s="22">
        <f>IF(H21&gt;0,'01_Global_Assumptions'!$B$11,"")</f>
        <v>0.95</v>
      </c>
      <c r="O21" s="22">
        <f t="shared" si="2"/>
        <v>15200</v>
      </c>
      <c r="P21" s="30">
        <f>IF(H21&gt;0,'01_Global_Assumptions'!$B$7,"")</f>
        <v>0.25</v>
      </c>
      <c r="Q21" s="30">
        <f>IF(H21&gt;0,'01_Global_Assumptions'!$B$8,"")</f>
        <v>0.25</v>
      </c>
      <c r="R21" s="30">
        <f>IF(H21&gt;0,'01_Global_Assumptions'!$B$9,"")</f>
        <v>0.02</v>
      </c>
      <c r="S21" s="22">
        <f>IF(H21&gt;0,H21*'01_Global_Assumptions'!$B$12,"")</f>
        <v>2450000</v>
      </c>
      <c r="T21" s="22">
        <f>IF(H21&gt;0,'01_Global_Assumptions'!$B$23,"")</f>
        <v>0</v>
      </c>
      <c r="U21" s="22">
        <f>IF(H21&gt;0,S21/('01_Global_Assumptions'!$B$13*12),"")</f>
        <v>6805.555556</v>
      </c>
      <c r="V21" s="22">
        <f>IF(H21&gt;0,I21*('01_Global_Assumptions'!$B$19+'01_Global_Assumptions'!$B$20+'01_Global_Assumptions'!$B$21)+'01_Global_Assumptions'!$B$22,"")</f>
        <v>3725</v>
      </c>
      <c r="W21" s="22">
        <f>IF(H21&gt;0,S21*'01_Global_Assumptions'!$B$14/12,"")</f>
        <v>12250</v>
      </c>
      <c r="X21" s="22">
        <f>IF(H21&gt;0,H21*'01_Global_Assumptions'!$B$16/('01_Global_Assumptions'!$B$17*12),"")</f>
        <v>2041.666667</v>
      </c>
      <c r="Y21" s="30">
        <f>IF(H21&gt;0,'01_Global_Assumptions'!$B$18,"")</f>
        <v>0.05</v>
      </c>
      <c r="Z21" s="22">
        <f t="shared" si="3"/>
        <v>24822.22222</v>
      </c>
      <c r="AA21" s="22">
        <f t="shared" si="4"/>
        <v>26128.65497</v>
      </c>
      <c r="AB21" s="22">
        <f t="shared" si="5"/>
        <v>0</v>
      </c>
      <c r="AC21" s="30">
        <f t="shared" si="6"/>
        <v>0</v>
      </c>
      <c r="AD21" s="22">
        <f t="shared" si="7"/>
        <v>15200</v>
      </c>
      <c r="AE21" s="22">
        <f t="shared" si="8"/>
        <v>0</v>
      </c>
      <c r="AF21" s="22">
        <f t="shared" si="9"/>
        <v>760</v>
      </c>
      <c r="AG21" s="22">
        <f t="shared" si="10"/>
        <v>25582.22222</v>
      </c>
      <c r="AH21" s="22">
        <f t="shared" si="11"/>
        <v>-10382.22222</v>
      </c>
      <c r="AI21" s="22">
        <f t="shared" si="12"/>
        <v>-3576.666667</v>
      </c>
      <c r="AJ21" s="22">
        <f t="shared" si="13"/>
        <v>8673.333333</v>
      </c>
      <c r="AK21" s="29" t="str">
        <f t="shared" si="14"/>
        <v>Positive after principal + investor cap</v>
      </c>
      <c r="AL21" s="22">
        <f>IF(H21&gt;0,H21*(1-'01_Global_Assumptions'!$B$16),"")</f>
        <v>2205000</v>
      </c>
      <c r="AM21" s="31">
        <f>IF(H21&gt;0,'01_Global_Assumptions'!$B$13*'01_Global_Assumptions'!$B$15,"")</f>
        <v>60</v>
      </c>
      <c r="AN21" s="22">
        <f t="shared" si="15"/>
        <v>2450000</v>
      </c>
      <c r="AO21" s="22">
        <f t="shared" si="16"/>
        <v>8820000</v>
      </c>
      <c r="AP21" s="22">
        <f t="shared" si="17"/>
        <v>11270000</v>
      </c>
      <c r="AQ21" s="23">
        <f t="shared" si="18"/>
        <v>8820000</v>
      </c>
      <c r="AR21" s="32">
        <f t="shared" si="19"/>
        <v>4.6</v>
      </c>
      <c r="AS21" s="29" t="str">
        <f t="shared" si="20"/>
        <v>NO</v>
      </c>
      <c r="AT21" s="22" t="str">
        <f t="shared" si="21"/>
        <v>NO</v>
      </c>
      <c r="AU21" s="29" t="str">
        <f t="shared" si="22"/>
        <v>NO</v>
      </c>
      <c r="AV21" s="29" t="str">
        <f t="shared" si="23"/>
        <v>NO - REVIEW</v>
      </c>
      <c r="AW21" s="29">
        <f t="shared" si="24"/>
        <v>0</v>
      </c>
      <c r="AX21" s="29" t="str">
        <f t="shared" si="25"/>
        <v/>
      </c>
      <c r="AY21" s="29">
        <f t="shared" si="26"/>
        <v>13</v>
      </c>
      <c r="AZ21" s="33" t="str">
        <f t="array" ref="AZ21">INDEX('10_Redfin_Source_Data'!$X:$X,$A21+4)</f>
        <v>https://www.redfin.com/AA/home/1558115</v>
      </c>
    </row>
    <row r="22" ht="15.75" customHeight="1">
      <c r="A22" s="2">
        <v>18.0</v>
      </c>
      <c r="B22" s="29" t="str">
        <f t="array" ref="B22">IF(INDEX('10_Redfin_Source_Data'!$E:$E,$A22+4)="","","SF-"&amp;TEXT($A22,"000"))</f>
        <v>SF-018</v>
      </c>
      <c r="C22" s="29" t="str">
        <f t="array" ref="C22">INDEX('10_Redfin_Source_Data'!$E:$E,$A22+4)</f>
        <v>3539-3541 Scott St</v>
      </c>
      <c r="D22" s="29" t="str">
        <f t="array" ref="D22">INDEX('10_Redfin_Source_Data'!$G:$G,$A22+4)</f>
        <v>94123</v>
      </c>
      <c r="E22" s="29" t="str">
        <f t="array" ref="E22">INDEX('10_Redfin_Source_Data'!$N:$N,$A22+4)</f>
        <v>Triplex</v>
      </c>
      <c r="F22" s="29" t="str">
        <f t="array" ref="F22">INDEX('10_Redfin_Source_Data'!$C:$C,$A22+4)</f>
        <v>Active</v>
      </c>
      <c r="G22" s="29" t="str">
        <f t="array" ref="G22">INDEX('10_Redfin_Source_Data'!$Z:$Z,$A22+4)</f>
        <v>Yes</v>
      </c>
      <c r="H22" s="22">
        <f t="array" ref="H22">N(INDEX('10_Redfin_Source_Data'!$H:$H,$A22+4))</f>
        <v>3450000</v>
      </c>
      <c r="I22" s="22">
        <f t="array" ref="I22">N(INDEX('10_Redfin_Source_Data'!$M:$M,$A22+4))</f>
        <v>3</v>
      </c>
      <c r="J22" s="22">
        <f t="array" ref="J22">IF(H22&gt;0,MAX(I22,IFERROR(N(INDEX('10_Redfin_Source_Data'!$I:$I,$A22+4)),0)),"")</f>
        <v>7</v>
      </c>
      <c r="K22" s="22">
        <f t="array" ref="K22">N(INDEX('10_Redfin_Source_Data'!$K:$K,$A22+4))</f>
        <v>3844</v>
      </c>
      <c r="L22" s="22">
        <f t="array" ref="L22">IF(H22&gt;0,IFERROR(INDEX('09_Rent_Benchmarks'!$C:$C,MATCH(D22,'09_Rent_Benchmarks'!$A:$A,0)),'01_Global_Assumptions'!$B$10),"")</f>
        <v>3300</v>
      </c>
      <c r="M22" s="22">
        <f t="shared" si="1"/>
        <v>23100</v>
      </c>
      <c r="N22" s="22">
        <f>IF(H22&gt;0,'01_Global_Assumptions'!$B$11,"")</f>
        <v>0.95</v>
      </c>
      <c r="O22" s="22">
        <f t="shared" si="2"/>
        <v>21945</v>
      </c>
      <c r="P22" s="30">
        <f>IF(H22&gt;0,'01_Global_Assumptions'!$B$7,"")</f>
        <v>0.25</v>
      </c>
      <c r="Q22" s="30">
        <f>IF(H22&gt;0,'01_Global_Assumptions'!$B$8,"")</f>
        <v>0.25</v>
      </c>
      <c r="R22" s="30">
        <f>IF(H22&gt;0,'01_Global_Assumptions'!$B$9,"")</f>
        <v>0.02</v>
      </c>
      <c r="S22" s="22">
        <f>IF(H22&gt;0,H22*'01_Global_Assumptions'!$B$12,"")</f>
        <v>3450000</v>
      </c>
      <c r="T22" s="22">
        <f>IF(H22&gt;0,'01_Global_Assumptions'!$B$23,"")</f>
        <v>0</v>
      </c>
      <c r="U22" s="22">
        <f>IF(H22&gt;0,S22/('01_Global_Assumptions'!$B$13*12),"")</f>
        <v>9583.333333</v>
      </c>
      <c r="V22" s="22">
        <f>IF(H22&gt;0,I22*('01_Global_Assumptions'!$B$19+'01_Global_Assumptions'!$B$20+'01_Global_Assumptions'!$B$21)+'01_Global_Assumptions'!$B$22,"")</f>
        <v>2515</v>
      </c>
      <c r="W22" s="22">
        <f>IF(H22&gt;0,S22*'01_Global_Assumptions'!$B$14/12,"")</f>
        <v>17250</v>
      </c>
      <c r="X22" s="22">
        <f>IF(H22&gt;0,H22*'01_Global_Assumptions'!$B$16/('01_Global_Assumptions'!$B$17*12),"")</f>
        <v>2875</v>
      </c>
      <c r="Y22" s="30">
        <f>IF(H22&gt;0,'01_Global_Assumptions'!$B$18,"")</f>
        <v>0.05</v>
      </c>
      <c r="Z22" s="22">
        <f t="shared" si="3"/>
        <v>32223.33333</v>
      </c>
      <c r="AA22" s="22">
        <f t="shared" si="4"/>
        <v>33919.29825</v>
      </c>
      <c r="AB22" s="22">
        <f t="shared" si="5"/>
        <v>0</v>
      </c>
      <c r="AC22" s="30">
        <f t="shared" si="6"/>
        <v>0</v>
      </c>
      <c r="AD22" s="22">
        <f t="shared" si="7"/>
        <v>21945</v>
      </c>
      <c r="AE22" s="22">
        <f t="shared" si="8"/>
        <v>0</v>
      </c>
      <c r="AF22" s="22">
        <f t="shared" si="9"/>
        <v>1097.25</v>
      </c>
      <c r="AG22" s="22">
        <f t="shared" si="10"/>
        <v>33320.58333</v>
      </c>
      <c r="AH22" s="22">
        <f t="shared" si="11"/>
        <v>-11375.58333</v>
      </c>
      <c r="AI22" s="22">
        <f t="shared" si="12"/>
        <v>-1792.25</v>
      </c>
      <c r="AJ22" s="22">
        <f t="shared" si="13"/>
        <v>15457.75</v>
      </c>
      <c r="AK22" s="29" t="str">
        <f t="shared" si="14"/>
        <v>Positive after principal + investor cap</v>
      </c>
      <c r="AL22" s="22">
        <f>IF(H22&gt;0,H22*(1-'01_Global_Assumptions'!$B$16),"")</f>
        <v>3105000</v>
      </c>
      <c r="AM22" s="31">
        <f>IF(H22&gt;0,'01_Global_Assumptions'!$B$13*'01_Global_Assumptions'!$B$15,"")</f>
        <v>60</v>
      </c>
      <c r="AN22" s="22">
        <f t="shared" si="15"/>
        <v>3450000</v>
      </c>
      <c r="AO22" s="22">
        <f t="shared" si="16"/>
        <v>12420000</v>
      </c>
      <c r="AP22" s="22">
        <f t="shared" si="17"/>
        <v>15870000</v>
      </c>
      <c r="AQ22" s="23">
        <f t="shared" si="18"/>
        <v>12420000</v>
      </c>
      <c r="AR22" s="32">
        <f t="shared" si="19"/>
        <v>4.6</v>
      </c>
      <c r="AS22" s="29" t="str">
        <f t="shared" si="20"/>
        <v>NO</v>
      </c>
      <c r="AT22" s="22" t="str">
        <f t="shared" si="21"/>
        <v>NO</v>
      </c>
      <c r="AU22" s="29" t="str">
        <f t="shared" si="22"/>
        <v>NO</v>
      </c>
      <c r="AV22" s="29" t="str">
        <f t="shared" si="23"/>
        <v>NO - REVIEW</v>
      </c>
      <c r="AW22" s="29">
        <f t="shared" si="24"/>
        <v>0</v>
      </c>
      <c r="AX22" s="29" t="str">
        <f t="shared" si="25"/>
        <v/>
      </c>
      <c r="AY22" s="29">
        <f t="shared" si="26"/>
        <v>14</v>
      </c>
      <c r="AZ22" s="33" t="str">
        <f t="array" ref="AZ22">INDEX('10_Redfin_Source_Data'!$X:$X,$A22+4)</f>
        <v>https://www.redfin.com/AA/home/999955</v>
      </c>
    </row>
    <row r="23" ht="15.75" customHeight="1">
      <c r="A23" s="2">
        <v>19.0</v>
      </c>
      <c r="B23" s="29" t="str">
        <f t="array" ref="B23">IF(INDEX('10_Redfin_Source_Data'!$E:$E,$A23+4)="","","SF-"&amp;TEXT($A23,"000"))</f>
        <v>SF-019</v>
      </c>
      <c r="C23" s="29" t="str">
        <f t="array" ref="C23">INDEX('10_Redfin_Source_Data'!$E:$E,$A23+4)</f>
        <v>5110-5112 3rd St</v>
      </c>
      <c r="D23" s="29" t="str">
        <f t="array" ref="D23">INDEX('10_Redfin_Source_Data'!$G:$G,$A23+4)</f>
        <v>94124</v>
      </c>
      <c r="E23" s="29" t="str">
        <f t="array" ref="E23">INDEX('10_Redfin_Source_Data'!$N:$N,$A23+4)</f>
        <v>Mixed-use: 2 residential + 1 commercial</v>
      </c>
      <c r="F23" s="29" t="str">
        <f t="array" ref="F23">INDEX('10_Redfin_Source_Data'!$C:$C,$A23+4)</f>
        <v>Active</v>
      </c>
      <c r="G23" s="29" t="str">
        <f t="array" ref="G23">INDEX('10_Redfin_Source_Data'!$Z:$Z,$A23+4)</f>
        <v>Yes</v>
      </c>
      <c r="H23" s="22">
        <f t="array" ref="H23">N(INDEX('10_Redfin_Source_Data'!$H:$H,$A23+4))</f>
        <v>1250000</v>
      </c>
      <c r="I23" s="22">
        <f t="array" ref="I23">N(INDEX('10_Redfin_Source_Data'!$M:$M,$A23+4))</f>
        <v>3</v>
      </c>
      <c r="J23" s="22">
        <f t="array" ref="J23">IF(H23&gt;0,MAX(I23,IFERROR(N(INDEX('10_Redfin_Source_Data'!$I:$I,$A23+4)),0)),"")</f>
        <v>4</v>
      </c>
      <c r="K23" s="22">
        <f t="array" ref="K23">N(INDEX('10_Redfin_Source_Data'!$K:$K,$A23+4))</f>
        <v>3125</v>
      </c>
      <c r="L23" s="22">
        <f t="array" ref="L23">IF(H23&gt;0,IFERROR(INDEX('09_Rent_Benchmarks'!$C:$C,MATCH(D23,'09_Rent_Benchmarks'!$A:$A,0)),'01_Global_Assumptions'!$B$10),"")</f>
        <v>2150</v>
      </c>
      <c r="M23" s="22">
        <f t="shared" si="1"/>
        <v>8600</v>
      </c>
      <c r="N23" s="22">
        <f>IF(H23&gt;0,'01_Global_Assumptions'!$B$11,"")</f>
        <v>0.95</v>
      </c>
      <c r="O23" s="22">
        <f t="shared" si="2"/>
        <v>8170</v>
      </c>
      <c r="P23" s="30">
        <f>IF(H23&gt;0,'01_Global_Assumptions'!$B$7,"")</f>
        <v>0.25</v>
      </c>
      <c r="Q23" s="30">
        <f>IF(H23&gt;0,'01_Global_Assumptions'!$B$8,"")</f>
        <v>0.25</v>
      </c>
      <c r="R23" s="30">
        <f>IF(H23&gt;0,'01_Global_Assumptions'!$B$9,"")</f>
        <v>0.02</v>
      </c>
      <c r="S23" s="22">
        <f>IF(H23&gt;0,H23*'01_Global_Assumptions'!$B$12,"")</f>
        <v>1250000</v>
      </c>
      <c r="T23" s="22">
        <f>IF(H23&gt;0,'01_Global_Assumptions'!$B$23,"")</f>
        <v>0</v>
      </c>
      <c r="U23" s="22">
        <f>IF(H23&gt;0,S23/('01_Global_Assumptions'!$B$13*12),"")</f>
        <v>3472.222222</v>
      </c>
      <c r="V23" s="22">
        <f>IF(H23&gt;0,I23*('01_Global_Assumptions'!$B$19+'01_Global_Assumptions'!$B$20+'01_Global_Assumptions'!$B$21)+'01_Global_Assumptions'!$B$22,"")</f>
        <v>2515</v>
      </c>
      <c r="W23" s="22">
        <f>IF(H23&gt;0,S23*'01_Global_Assumptions'!$B$14/12,"")</f>
        <v>6250</v>
      </c>
      <c r="X23" s="22">
        <f>IF(H23&gt;0,H23*'01_Global_Assumptions'!$B$16/('01_Global_Assumptions'!$B$17*12),"")</f>
        <v>1041.666667</v>
      </c>
      <c r="Y23" s="30">
        <f>IF(H23&gt;0,'01_Global_Assumptions'!$B$18,"")</f>
        <v>0.05</v>
      </c>
      <c r="Z23" s="22">
        <f t="shared" si="3"/>
        <v>13278.88889</v>
      </c>
      <c r="AA23" s="22">
        <f t="shared" si="4"/>
        <v>13977.77778</v>
      </c>
      <c r="AB23" s="22">
        <f t="shared" si="5"/>
        <v>0</v>
      </c>
      <c r="AC23" s="30">
        <f t="shared" si="6"/>
        <v>0</v>
      </c>
      <c r="AD23" s="22">
        <f t="shared" si="7"/>
        <v>8170</v>
      </c>
      <c r="AE23" s="22">
        <f t="shared" si="8"/>
        <v>0</v>
      </c>
      <c r="AF23" s="22">
        <f t="shared" si="9"/>
        <v>408.5</v>
      </c>
      <c r="AG23" s="22">
        <f t="shared" si="10"/>
        <v>13687.38889</v>
      </c>
      <c r="AH23" s="22">
        <f t="shared" si="11"/>
        <v>-5517.388889</v>
      </c>
      <c r="AI23" s="22">
        <f t="shared" si="12"/>
        <v>-2045.166667</v>
      </c>
      <c r="AJ23" s="22">
        <f t="shared" si="13"/>
        <v>4204.833333</v>
      </c>
      <c r="AK23" s="29" t="str">
        <f t="shared" si="14"/>
        <v>Positive after principal + investor cap</v>
      </c>
      <c r="AL23" s="22">
        <f>IF(H23&gt;0,H23*(1-'01_Global_Assumptions'!$B$16),"")</f>
        <v>1125000</v>
      </c>
      <c r="AM23" s="31">
        <f>IF(H23&gt;0,'01_Global_Assumptions'!$B$13*'01_Global_Assumptions'!$B$15,"")</f>
        <v>60</v>
      </c>
      <c r="AN23" s="22">
        <f t="shared" si="15"/>
        <v>1250000</v>
      </c>
      <c r="AO23" s="22">
        <f t="shared" si="16"/>
        <v>4500000</v>
      </c>
      <c r="AP23" s="22">
        <f t="shared" si="17"/>
        <v>5750000</v>
      </c>
      <c r="AQ23" s="23">
        <f t="shared" si="18"/>
        <v>4500000</v>
      </c>
      <c r="AR23" s="32">
        <f t="shared" si="19"/>
        <v>4.6</v>
      </c>
      <c r="AS23" s="29" t="str">
        <f t="shared" si="20"/>
        <v>NO</v>
      </c>
      <c r="AT23" s="22" t="str">
        <f t="shared" si="21"/>
        <v>NO</v>
      </c>
      <c r="AU23" s="29" t="str">
        <f t="shared" si="22"/>
        <v>NO</v>
      </c>
      <c r="AV23" s="29" t="str">
        <f t="shared" si="23"/>
        <v>NO - REVIEW</v>
      </c>
      <c r="AW23" s="29">
        <f t="shared" si="24"/>
        <v>0</v>
      </c>
      <c r="AX23" s="29" t="str">
        <f t="shared" si="25"/>
        <v/>
      </c>
      <c r="AY23" s="29">
        <f t="shared" si="26"/>
        <v>15</v>
      </c>
      <c r="AZ23" s="33" t="str">
        <f t="array" ref="AZ23">INDEX('10_Redfin_Source_Data'!$X:$X,$A23+4)</f>
        <v>https://www.redfin.com/AA/home/194783574</v>
      </c>
    </row>
    <row r="24" ht="15.75" customHeight="1">
      <c r="A24" s="2">
        <v>20.0</v>
      </c>
      <c r="B24" s="29" t="str">
        <f t="array" ref="B24">IF(INDEX('10_Redfin_Source_Data'!$E:$E,$A24+4)="","","SF-"&amp;TEXT($A24,"000"))</f>
        <v>SF-020</v>
      </c>
      <c r="C24" s="29" t="str">
        <f t="array" ref="C24">INDEX('10_Redfin_Source_Data'!$E:$E,$A24+4)</f>
        <v>616-618 Masonic Ave</v>
      </c>
      <c r="D24" s="29" t="str">
        <f t="array" ref="D24">INDEX('10_Redfin_Source_Data'!$G:$G,$A24+4)</f>
        <v>94117</v>
      </c>
      <c r="E24" s="29" t="str">
        <f t="array" ref="E24">INDEX('10_Redfin_Source_Data'!$N:$N,$A24+4)</f>
        <v>Two-unit asset / duplex</v>
      </c>
      <c r="F24" s="29" t="str">
        <f t="array" ref="F24">INDEX('10_Redfin_Source_Data'!$C:$C,$A24+4)</f>
        <v>Active</v>
      </c>
      <c r="G24" s="29" t="str">
        <f t="array" ref="G24">INDEX('10_Redfin_Source_Data'!$Z:$Z,$A24+4)</f>
        <v>Yes</v>
      </c>
      <c r="H24" s="22">
        <f t="array" ref="H24">N(INDEX('10_Redfin_Source_Data'!$H:$H,$A24+4))</f>
        <v>1798000</v>
      </c>
      <c r="I24" s="22">
        <f t="array" ref="I24">N(INDEX('10_Redfin_Source_Data'!$M:$M,$A24+4))</f>
        <v>2</v>
      </c>
      <c r="J24" s="22">
        <f t="array" ref="J24">IF(H24&gt;0,MAX(I24,IFERROR(N(INDEX('10_Redfin_Source_Data'!$I:$I,$A24+4)),0)),"")</f>
        <v>5</v>
      </c>
      <c r="K24" s="22">
        <f t="array" ref="K24">N(INDEX('10_Redfin_Source_Data'!$K:$K,$A24+4))</f>
        <v>3965</v>
      </c>
      <c r="L24" s="22">
        <f t="array" ref="L24">IF(H24&gt;0,IFERROR(INDEX('09_Rent_Benchmarks'!$C:$C,MATCH(D24,'09_Rent_Benchmarks'!$A:$A,0)),'01_Global_Assumptions'!$B$10),"")</f>
        <v>3000</v>
      </c>
      <c r="M24" s="22">
        <f t="shared" si="1"/>
        <v>15000</v>
      </c>
      <c r="N24" s="22">
        <f>IF(H24&gt;0,'01_Global_Assumptions'!$B$11,"")</f>
        <v>0.95</v>
      </c>
      <c r="O24" s="22">
        <f t="shared" si="2"/>
        <v>14250</v>
      </c>
      <c r="P24" s="30">
        <f>IF(H24&gt;0,'01_Global_Assumptions'!$B$7,"")</f>
        <v>0.25</v>
      </c>
      <c r="Q24" s="30">
        <f>IF(H24&gt;0,'01_Global_Assumptions'!$B$8,"")</f>
        <v>0.25</v>
      </c>
      <c r="R24" s="30">
        <f>IF(H24&gt;0,'01_Global_Assumptions'!$B$9,"")</f>
        <v>0.02</v>
      </c>
      <c r="S24" s="22">
        <f>IF(H24&gt;0,H24*'01_Global_Assumptions'!$B$12,"")</f>
        <v>1798000</v>
      </c>
      <c r="T24" s="22">
        <f>IF(H24&gt;0,'01_Global_Assumptions'!$B$23,"")</f>
        <v>0</v>
      </c>
      <c r="U24" s="22">
        <f>IF(H24&gt;0,S24/('01_Global_Assumptions'!$B$13*12),"")</f>
        <v>4994.444444</v>
      </c>
      <c r="V24" s="22">
        <f>IF(H24&gt;0,I24*('01_Global_Assumptions'!$B$19+'01_Global_Assumptions'!$B$20+'01_Global_Assumptions'!$B$21)+'01_Global_Assumptions'!$B$22,"")</f>
        <v>1910</v>
      </c>
      <c r="W24" s="22">
        <f>IF(H24&gt;0,S24*'01_Global_Assumptions'!$B$14/12,"")</f>
        <v>8990</v>
      </c>
      <c r="X24" s="22">
        <f>IF(H24&gt;0,H24*'01_Global_Assumptions'!$B$16/('01_Global_Assumptions'!$B$17*12),"")</f>
        <v>1498.333333</v>
      </c>
      <c r="Y24" s="30">
        <f>IF(H24&gt;0,'01_Global_Assumptions'!$B$18,"")</f>
        <v>0.05</v>
      </c>
      <c r="Z24" s="22">
        <f t="shared" si="3"/>
        <v>17392.77778</v>
      </c>
      <c r="AA24" s="22">
        <f t="shared" si="4"/>
        <v>18308.18713</v>
      </c>
      <c r="AB24" s="22">
        <f t="shared" si="5"/>
        <v>0</v>
      </c>
      <c r="AC24" s="30">
        <f t="shared" si="6"/>
        <v>0</v>
      </c>
      <c r="AD24" s="22">
        <f t="shared" si="7"/>
        <v>14250</v>
      </c>
      <c r="AE24" s="22">
        <f t="shared" si="8"/>
        <v>0</v>
      </c>
      <c r="AF24" s="22">
        <f t="shared" si="9"/>
        <v>712.5</v>
      </c>
      <c r="AG24" s="22">
        <f t="shared" si="10"/>
        <v>18105.27778</v>
      </c>
      <c r="AH24" s="22">
        <f t="shared" si="11"/>
        <v>-3855.277778</v>
      </c>
      <c r="AI24" s="22">
        <f t="shared" si="12"/>
        <v>1139.166667</v>
      </c>
      <c r="AJ24" s="22">
        <f t="shared" si="13"/>
        <v>10129.16667</v>
      </c>
      <c r="AK24" s="29" t="str">
        <f t="shared" si="14"/>
        <v>Positive after principal payoff</v>
      </c>
      <c r="AL24" s="22">
        <f>IF(H24&gt;0,H24*(1-'01_Global_Assumptions'!$B$16),"")</f>
        <v>1618200</v>
      </c>
      <c r="AM24" s="31">
        <f>IF(H24&gt;0,'01_Global_Assumptions'!$B$13*'01_Global_Assumptions'!$B$15,"")</f>
        <v>60</v>
      </c>
      <c r="AN24" s="22">
        <f t="shared" si="15"/>
        <v>1798000</v>
      </c>
      <c r="AO24" s="22">
        <f t="shared" si="16"/>
        <v>6472800</v>
      </c>
      <c r="AP24" s="22">
        <f t="shared" si="17"/>
        <v>8270800</v>
      </c>
      <c r="AQ24" s="23">
        <f t="shared" si="18"/>
        <v>6472800</v>
      </c>
      <c r="AR24" s="32">
        <f t="shared" si="19"/>
        <v>4.6</v>
      </c>
      <c r="AS24" s="29" t="str">
        <f t="shared" si="20"/>
        <v>NO</v>
      </c>
      <c r="AT24" s="22" t="str">
        <f t="shared" si="21"/>
        <v>NO</v>
      </c>
      <c r="AU24" s="29" t="str">
        <f t="shared" si="22"/>
        <v>NO</v>
      </c>
      <c r="AV24" s="29" t="str">
        <f t="shared" si="23"/>
        <v>NO - REVIEW</v>
      </c>
      <c r="AW24" s="29">
        <f t="shared" si="24"/>
        <v>0</v>
      </c>
      <c r="AX24" s="29" t="str">
        <f t="shared" si="25"/>
        <v/>
      </c>
      <c r="AY24" s="29">
        <f t="shared" si="26"/>
        <v>16</v>
      </c>
      <c r="AZ24" s="33" t="str">
        <f t="array" ref="AZ24">INDEX('10_Redfin_Source_Data'!$X:$X,$A24+4)</f>
        <v>https://www.redfin.com/AA/home/1090623</v>
      </c>
    </row>
    <row r="25" ht="15.75" customHeight="1">
      <c r="A25" s="2">
        <v>21.0</v>
      </c>
      <c r="B25" s="29" t="str">
        <f t="array" ref="B25">IF(INDEX('10_Redfin_Source_Data'!$E:$E,$A25+4)="","","SF-"&amp;TEXT($A25,"000"))</f>
        <v>SF-021</v>
      </c>
      <c r="C25" s="29" t="str">
        <f t="array" ref="C25">INDEX('10_Redfin_Source_Data'!$E:$E,$A25+4)</f>
        <v>2820-2824 Folsom St</v>
      </c>
      <c r="D25" s="29" t="str">
        <f t="array" ref="D25">INDEX('10_Redfin_Source_Data'!$G:$G,$A25+4)</f>
        <v>94110</v>
      </c>
      <c r="E25" s="29" t="str">
        <f t="array" ref="E25">INDEX('10_Redfin_Source_Data'!$N:$N,$A25+4)</f>
        <v>Renovated triplex</v>
      </c>
      <c r="F25" s="29" t="str">
        <f t="array" ref="F25">INDEX('10_Redfin_Source_Data'!$C:$C,$A25+4)</f>
        <v>Active</v>
      </c>
      <c r="G25" s="29" t="str">
        <f t="array" ref="G25">INDEX('10_Redfin_Source_Data'!$Z:$Z,$A25+4)</f>
        <v>Yes</v>
      </c>
      <c r="H25" s="22">
        <f t="array" ref="H25">N(INDEX('10_Redfin_Source_Data'!$H:$H,$A25+4))</f>
        <v>3999000</v>
      </c>
      <c r="I25" s="22">
        <f t="array" ref="I25">N(INDEX('10_Redfin_Source_Data'!$M:$M,$A25+4))</f>
        <v>3</v>
      </c>
      <c r="J25" s="22">
        <f t="array" ref="J25">IF(H25&gt;0,MAX(I25,IFERROR(N(INDEX('10_Redfin_Source_Data'!$I:$I,$A25+4)),0)),"")</f>
        <v>7</v>
      </c>
      <c r="K25" s="22">
        <f t="array" ref="K25">N(INDEX('10_Redfin_Source_Data'!$K:$K,$A25+4))</f>
        <v>4848</v>
      </c>
      <c r="L25" s="22">
        <f t="array" ref="L25">IF(H25&gt;0,IFERROR(INDEX('09_Rent_Benchmarks'!$C:$C,MATCH(D25,'09_Rent_Benchmarks'!$A:$A,0)),'01_Global_Assumptions'!$B$10),"")</f>
        <v>2850</v>
      </c>
      <c r="M25" s="22">
        <f t="shared" si="1"/>
        <v>19950</v>
      </c>
      <c r="N25" s="22">
        <f>IF(H25&gt;0,'01_Global_Assumptions'!$B$11,"")</f>
        <v>0.95</v>
      </c>
      <c r="O25" s="22">
        <f t="shared" si="2"/>
        <v>18952.5</v>
      </c>
      <c r="P25" s="30">
        <f>IF(H25&gt;0,'01_Global_Assumptions'!$B$7,"")</f>
        <v>0.25</v>
      </c>
      <c r="Q25" s="30">
        <f>IF(H25&gt;0,'01_Global_Assumptions'!$B$8,"")</f>
        <v>0.25</v>
      </c>
      <c r="R25" s="30">
        <f>IF(H25&gt;0,'01_Global_Assumptions'!$B$9,"")</f>
        <v>0.02</v>
      </c>
      <c r="S25" s="22">
        <f>IF(H25&gt;0,H25*'01_Global_Assumptions'!$B$12,"")</f>
        <v>3999000</v>
      </c>
      <c r="T25" s="22">
        <f>IF(H25&gt;0,'01_Global_Assumptions'!$B$23,"")</f>
        <v>0</v>
      </c>
      <c r="U25" s="22">
        <f>IF(H25&gt;0,S25/('01_Global_Assumptions'!$B$13*12),"")</f>
        <v>11108.33333</v>
      </c>
      <c r="V25" s="22">
        <f>IF(H25&gt;0,I25*('01_Global_Assumptions'!$B$19+'01_Global_Assumptions'!$B$20+'01_Global_Assumptions'!$B$21)+'01_Global_Assumptions'!$B$22,"")</f>
        <v>2515</v>
      </c>
      <c r="W25" s="22">
        <f>IF(H25&gt;0,S25*'01_Global_Assumptions'!$B$14/12,"")</f>
        <v>19995</v>
      </c>
      <c r="X25" s="22">
        <f>IF(H25&gt;0,H25*'01_Global_Assumptions'!$B$16/('01_Global_Assumptions'!$B$17*12),"")</f>
        <v>3332.5</v>
      </c>
      <c r="Y25" s="30">
        <f>IF(H25&gt;0,'01_Global_Assumptions'!$B$18,"")</f>
        <v>0.05</v>
      </c>
      <c r="Z25" s="22">
        <f t="shared" si="3"/>
        <v>36950.83333</v>
      </c>
      <c r="AA25" s="22">
        <f t="shared" si="4"/>
        <v>38895.61404</v>
      </c>
      <c r="AB25" s="22">
        <f t="shared" si="5"/>
        <v>0</v>
      </c>
      <c r="AC25" s="30">
        <f t="shared" si="6"/>
        <v>0</v>
      </c>
      <c r="AD25" s="22">
        <f t="shared" si="7"/>
        <v>18952.5</v>
      </c>
      <c r="AE25" s="22">
        <f t="shared" si="8"/>
        <v>0</v>
      </c>
      <c r="AF25" s="22">
        <f t="shared" si="9"/>
        <v>947.625</v>
      </c>
      <c r="AG25" s="22">
        <f t="shared" si="10"/>
        <v>37898.45833</v>
      </c>
      <c r="AH25" s="22">
        <f t="shared" si="11"/>
        <v>-18945.95833</v>
      </c>
      <c r="AI25" s="22">
        <f t="shared" si="12"/>
        <v>-7837.625</v>
      </c>
      <c r="AJ25" s="22">
        <f t="shared" si="13"/>
        <v>12157.375</v>
      </c>
      <c r="AK25" s="29" t="str">
        <f t="shared" si="14"/>
        <v>Positive after principal + investor cap</v>
      </c>
      <c r="AL25" s="22">
        <f>IF(H25&gt;0,H25*(1-'01_Global_Assumptions'!$B$16),"")</f>
        <v>3599100</v>
      </c>
      <c r="AM25" s="31">
        <f>IF(H25&gt;0,'01_Global_Assumptions'!$B$13*'01_Global_Assumptions'!$B$15,"")</f>
        <v>60</v>
      </c>
      <c r="AN25" s="22">
        <f t="shared" si="15"/>
        <v>3999000</v>
      </c>
      <c r="AO25" s="22">
        <f t="shared" si="16"/>
        <v>14396400</v>
      </c>
      <c r="AP25" s="22">
        <f t="shared" si="17"/>
        <v>18395400</v>
      </c>
      <c r="AQ25" s="23">
        <f t="shared" si="18"/>
        <v>14396400</v>
      </c>
      <c r="AR25" s="32">
        <f t="shared" si="19"/>
        <v>4.6</v>
      </c>
      <c r="AS25" s="29" t="str">
        <f t="shared" si="20"/>
        <v>NO</v>
      </c>
      <c r="AT25" s="22" t="str">
        <f t="shared" si="21"/>
        <v>NO</v>
      </c>
      <c r="AU25" s="29" t="str">
        <f t="shared" si="22"/>
        <v>NO</v>
      </c>
      <c r="AV25" s="29" t="str">
        <f t="shared" si="23"/>
        <v>NO - REVIEW</v>
      </c>
      <c r="AW25" s="29">
        <f t="shared" si="24"/>
        <v>0</v>
      </c>
      <c r="AX25" s="29" t="str">
        <f t="shared" si="25"/>
        <v/>
      </c>
      <c r="AY25" s="29">
        <f t="shared" si="26"/>
        <v>17</v>
      </c>
      <c r="AZ25" s="33" t="str">
        <f t="array" ref="AZ25">INDEX('10_Redfin_Source_Data'!$X:$X,$A25+4)</f>
        <v>https://www.redfin.com/AA/home/185347092</v>
      </c>
    </row>
    <row r="26" ht="15.75" customHeight="1">
      <c r="A26" s="2">
        <v>22.0</v>
      </c>
      <c r="B26" s="29" t="str">
        <f t="array" ref="B26">IF(INDEX('10_Redfin_Source_Data'!$E:$E,$A26+4)="","","SF-"&amp;TEXT($A26,"000"))</f>
        <v>SF-022</v>
      </c>
      <c r="C26" s="29" t="str">
        <f t="array" ref="C26">INDEX('10_Redfin_Source_Data'!$E:$E,$A26+4)</f>
        <v>1520 Leavenworth St</v>
      </c>
      <c r="D26" s="29" t="str">
        <f t="array" ref="D26">INDEX('10_Redfin_Source_Data'!$G:$G,$A26+4)</f>
        <v>94109</v>
      </c>
      <c r="E26" s="29" t="str">
        <f t="array" ref="E26">INDEX('10_Redfin_Source_Data'!$N:$N,$A26+4)</f>
        <v>7-unit apartment building</v>
      </c>
      <c r="F26" s="29" t="str">
        <f t="array" ref="F26">INDEX('10_Redfin_Source_Data'!$C:$C,$A26+4)</f>
        <v>Active</v>
      </c>
      <c r="G26" s="29" t="str">
        <f t="array" ref="G26">INDEX('10_Redfin_Source_Data'!$Z:$Z,$A26+4)</f>
        <v>Yes</v>
      </c>
      <c r="H26" s="22">
        <f t="array" ref="H26">N(INDEX('10_Redfin_Source_Data'!$H:$H,$A26+4))</f>
        <v>2995000</v>
      </c>
      <c r="I26" s="22">
        <f t="array" ref="I26">N(INDEX('10_Redfin_Source_Data'!$M:$M,$A26+4))</f>
        <v>7</v>
      </c>
      <c r="J26" s="22">
        <f t="array" ref="J26">IF(H26&gt;0,MAX(I26,IFERROR(N(INDEX('10_Redfin_Source_Data'!$I:$I,$A26+4)),0)),"")</f>
        <v>11</v>
      </c>
      <c r="K26" s="22">
        <f t="array" ref="K26">N(INDEX('10_Redfin_Source_Data'!$K:$K,$A26+4))</f>
        <v>4850</v>
      </c>
      <c r="L26" s="22">
        <f t="array" ref="L26">IF(H26&gt;0,IFERROR(INDEX('09_Rent_Benchmarks'!$C:$C,MATCH(D26,'09_Rent_Benchmarks'!$A:$A,0)),'01_Global_Assumptions'!$B$10),"")</f>
        <v>3200</v>
      </c>
      <c r="M26" s="22">
        <f t="shared" si="1"/>
        <v>35200</v>
      </c>
      <c r="N26" s="22">
        <f>IF(H26&gt;0,'01_Global_Assumptions'!$B$11,"")</f>
        <v>0.95</v>
      </c>
      <c r="O26" s="22">
        <f t="shared" si="2"/>
        <v>33440</v>
      </c>
      <c r="P26" s="30">
        <f>IF(H26&gt;0,'01_Global_Assumptions'!$B$7,"")</f>
        <v>0.25</v>
      </c>
      <c r="Q26" s="30">
        <f>IF(H26&gt;0,'01_Global_Assumptions'!$B$8,"")</f>
        <v>0.25</v>
      </c>
      <c r="R26" s="30">
        <f>IF(H26&gt;0,'01_Global_Assumptions'!$B$9,"")</f>
        <v>0.02</v>
      </c>
      <c r="S26" s="22">
        <f>IF(H26&gt;0,H26*'01_Global_Assumptions'!$B$12,"")</f>
        <v>2995000</v>
      </c>
      <c r="T26" s="22">
        <f>IF(H26&gt;0,'01_Global_Assumptions'!$B$23,"")</f>
        <v>0</v>
      </c>
      <c r="U26" s="22">
        <f>IF(H26&gt;0,S26/('01_Global_Assumptions'!$B$13*12),"")</f>
        <v>8319.444444</v>
      </c>
      <c r="V26" s="22">
        <f>IF(H26&gt;0,I26*('01_Global_Assumptions'!$B$19+'01_Global_Assumptions'!$B$20+'01_Global_Assumptions'!$B$21)+'01_Global_Assumptions'!$B$22,"")</f>
        <v>4935</v>
      </c>
      <c r="W26" s="22">
        <f>IF(H26&gt;0,S26*'01_Global_Assumptions'!$B$14/12,"")</f>
        <v>14975</v>
      </c>
      <c r="X26" s="22">
        <f>IF(H26&gt;0,H26*'01_Global_Assumptions'!$B$16/('01_Global_Assumptions'!$B$17*12),"")</f>
        <v>2495.833333</v>
      </c>
      <c r="Y26" s="30">
        <f>IF(H26&gt;0,'01_Global_Assumptions'!$B$18,"")</f>
        <v>0.05</v>
      </c>
      <c r="Z26" s="22">
        <f t="shared" si="3"/>
        <v>30725.27778</v>
      </c>
      <c r="AA26" s="22">
        <f t="shared" si="4"/>
        <v>32342.39766</v>
      </c>
      <c r="AB26" s="22">
        <f t="shared" si="5"/>
        <v>0.03282303646</v>
      </c>
      <c r="AC26" s="30">
        <f t="shared" si="6"/>
        <v>0.01282303646</v>
      </c>
      <c r="AD26" s="22">
        <f t="shared" si="7"/>
        <v>33011.19766</v>
      </c>
      <c r="AE26" s="22">
        <f t="shared" si="8"/>
        <v>428.8023392</v>
      </c>
      <c r="AF26" s="22">
        <f t="shared" si="9"/>
        <v>1650.559883</v>
      </c>
      <c r="AG26" s="22">
        <f t="shared" si="10"/>
        <v>32375.83766</v>
      </c>
      <c r="AH26" s="22">
        <f t="shared" si="11"/>
        <v>635.36</v>
      </c>
      <c r="AI26" s="22">
        <f t="shared" si="12"/>
        <v>8954.804444</v>
      </c>
      <c r="AJ26" s="22">
        <f t="shared" si="13"/>
        <v>23929.80444</v>
      </c>
      <c r="AK26" s="29" t="str">
        <f t="shared" si="14"/>
        <v>Positive today</v>
      </c>
      <c r="AL26" s="22">
        <f>IF(H26&gt;0,H26*(1-'01_Global_Assumptions'!$B$16),"")</f>
        <v>2695500</v>
      </c>
      <c r="AM26" s="31">
        <f>IF(H26&gt;0,'01_Global_Assumptions'!$B$13*'01_Global_Assumptions'!$B$15,"")</f>
        <v>60</v>
      </c>
      <c r="AN26" s="22">
        <f t="shared" si="15"/>
        <v>2995000</v>
      </c>
      <c r="AO26" s="22">
        <f t="shared" si="16"/>
        <v>10782000</v>
      </c>
      <c r="AP26" s="22">
        <f t="shared" si="17"/>
        <v>13777000</v>
      </c>
      <c r="AQ26" s="23">
        <f t="shared" si="18"/>
        <v>10782000</v>
      </c>
      <c r="AR26" s="32">
        <f t="shared" si="19"/>
        <v>4.6</v>
      </c>
      <c r="AS26" s="29" t="str">
        <f t="shared" si="20"/>
        <v>YES</v>
      </c>
      <c r="AT26" s="22" t="str">
        <f t="shared" si="21"/>
        <v>YES</v>
      </c>
      <c r="AU26" s="29" t="str">
        <f t="shared" si="22"/>
        <v>NO</v>
      </c>
      <c r="AV26" s="29" t="str">
        <f t="shared" si="23"/>
        <v>NO - REVIEW</v>
      </c>
      <c r="AW26" s="29">
        <f t="shared" si="24"/>
        <v>5145.62807</v>
      </c>
      <c r="AX26" s="29">
        <f t="shared" si="25"/>
        <v>5</v>
      </c>
      <c r="AY26" s="29" t="str">
        <f t="shared" si="26"/>
        <v/>
      </c>
      <c r="AZ26" s="33" t="str">
        <f t="array" ref="AZ26">INDEX('10_Redfin_Source_Data'!$X:$X,$A26+4)</f>
        <v>https://www.redfin.com/AA/home/950291</v>
      </c>
    </row>
    <row r="27" ht="15.75" customHeight="1">
      <c r="A27" s="2">
        <v>23.0</v>
      </c>
      <c r="B27" s="29" t="str">
        <f t="array" ref="B27">IF(INDEX('10_Redfin_Source_Data'!$E:$E,$A27+4)="","","SF-"&amp;TEXT($A27,"000"))</f>
        <v>SF-023</v>
      </c>
      <c r="C27" s="29" t="str">
        <f t="array" ref="C27">INDEX('10_Redfin_Source_Data'!$E:$E,$A27+4)</f>
        <v>1016 Washington St</v>
      </c>
      <c r="D27" s="29" t="str">
        <f t="array" ref="D27">INDEX('10_Redfin_Source_Data'!$G:$G,$A27+4)</f>
        <v>94108</v>
      </c>
      <c r="E27" s="29" t="str">
        <f t="array" ref="E27">INDEX('10_Redfin_Source_Data'!$N:$N,$A27+4)</f>
        <v>4-unit multifamily</v>
      </c>
      <c r="F27" s="29" t="str">
        <f t="array" ref="F27">INDEX('10_Redfin_Source_Data'!$C:$C,$A27+4)</f>
        <v>Active</v>
      </c>
      <c r="G27" s="29" t="str">
        <f t="array" ref="G27">INDEX('10_Redfin_Source_Data'!$Z:$Z,$A27+4)</f>
        <v>Yes</v>
      </c>
      <c r="H27" s="22">
        <f t="array" ref="H27">N(INDEX('10_Redfin_Source_Data'!$H:$H,$A27+4))</f>
        <v>1850000</v>
      </c>
      <c r="I27" s="22">
        <f t="array" ref="I27">N(INDEX('10_Redfin_Source_Data'!$M:$M,$A27+4))</f>
        <v>4</v>
      </c>
      <c r="J27" s="22">
        <f t="array" ref="J27">IF(H27&gt;0,MAX(I27,IFERROR(N(INDEX('10_Redfin_Source_Data'!$I:$I,$A27+4)),0)),"")</f>
        <v>8</v>
      </c>
      <c r="K27" s="22">
        <f t="array" ref="K27">N(INDEX('10_Redfin_Source_Data'!$K:$K,$A27+4))</f>
        <v>2814</v>
      </c>
      <c r="L27" s="22">
        <f t="array" ref="L27">IF(H27&gt;0,IFERROR(INDEX('09_Rent_Benchmarks'!$C:$C,MATCH(D27,'09_Rent_Benchmarks'!$A:$A,0)),'01_Global_Assumptions'!$B$10),"")</f>
        <v>3000</v>
      </c>
      <c r="M27" s="22">
        <f t="shared" si="1"/>
        <v>24000</v>
      </c>
      <c r="N27" s="22">
        <f>IF(H27&gt;0,'01_Global_Assumptions'!$B$11,"")</f>
        <v>0.95</v>
      </c>
      <c r="O27" s="22">
        <f t="shared" si="2"/>
        <v>22800</v>
      </c>
      <c r="P27" s="30">
        <f>IF(H27&gt;0,'01_Global_Assumptions'!$B$7,"")</f>
        <v>0.25</v>
      </c>
      <c r="Q27" s="30">
        <f>IF(H27&gt;0,'01_Global_Assumptions'!$B$8,"")</f>
        <v>0.25</v>
      </c>
      <c r="R27" s="30">
        <f>IF(H27&gt;0,'01_Global_Assumptions'!$B$9,"")</f>
        <v>0.02</v>
      </c>
      <c r="S27" s="22">
        <f>IF(H27&gt;0,H27*'01_Global_Assumptions'!$B$12,"")</f>
        <v>1850000</v>
      </c>
      <c r="T27" s="22">
        <f>IF(H27&gt;0,'01_Global_Assumptions'!$B$23,"")</f>
        <v>0</v>
      </c>
      <c r="U27" s="22">
        <f>IF(H27&gt;0,S27/('01_Global_Assumptions'!$B$13*12),"")</f>
        <v>5138.888889</v>
      </c>
      <c r="V27" s="22">
        <f>IF(H27&gt;0,I27*('01_Global_Assumptions'!$B$19+'01_Global_Assumptions'!$B$20+'01_Global_Assumptions'!$B$21)+'01_Global_Assumptions'!$B$22,"")</f>
        <v>3120</v>
      </c>
      <c r="W27" s="22">
        <f>IF(H27&gt;0,S27*'01_Global_Assumptions'!$B$14/12,"")</f>
        <v>9250</v>
      </c>
      <c r="X27" s="22">
        <f>IF(H27&gt;0,H27*'01_Global_Assumptions'!$B$16/('01_Global_Assumptions'!$B$17*12),"")</f>
        <v>1541.666667</v>
      </c>
      <c r="Y27" s="30">
        <f>IF(H27&gt;0,'01_Global_Assumptions'!$B$18,"")</f>
        <v>0.05</v>
      </c>
      <c r="Z27" s="22">
        <f t="shared" si="3"/>
        <v>19050.55556</v>
      </c>
      <c r="AA27" s="22">
        <f t="shared" si="4"/>
        <v>20053.21637</v>
      </c>
      <c r="AB27" s="22">
        <f t="shared" si="5"/>
        <v>0.120472966</v>
      </c>
      <c r="AC27" s="30">
        <f t="shared" si="6"/>
        <v>0.100472966</v>
      </c>
      <c r="AD27" s="22">
        <f t="shared" si="7"/>
        <v>20509.21637</v>
      </c>
      <c r="AE27" s="22">
        <f t="shared" si="8"/>
        <v>2290.783626</v>
      </c>
      <c r="AF27" s="22">
        <f t="shared" si="9"/>
        <v>1025.460819</v>
      </c>
      <c r="AG27" s="22">
        <f t="shared" si="10"/>
        <v>20076.01637</v>
      </c>
      <c r="AH27" s="22">
        <f t="shared" si="11"/>
        <v>433.2</v>
      </c>
      <c r="AI27" s="22">
        <f t="shared" si="12"/>
        <v>5572.088889</v>
      </c>
      <c r="AJ27" s="22">
        <f t="shared" si="13"/>
        <v>14822.08889</v>
      </c>
      <c r="AK27" s="29" t="str">
        <f t="shared" si="14"/>
        <v>Positive today</v>
      </c>
      <c r="AL27" s="22">
        <f>IF(H27&gt;0,H27*(1-'01_Global_Assumptions'!$B$16),"")</f>
        <v>1665000</v>
      </c>
      <c r="AM27" s="31">
        <f>IF(H27&gt;0,'01_Global_Assumptions'!$B$13*'01_Global_Assumptions'!$B$15,"")</f>
        <v>60</v>
      </c>
      <c r="AN27" s="22">
        <f t="shared" si="15"/>
        <v>1850000</v>
      </c>
      <c r="AO27" s="22">
        <f t="shared" si="16"/>
        <v>6660000</v>
      </c>
      <c r="AP27" s="22">
        <f t="shared" si="17"/>
        <v>8510000</v>
      </c>
      <c r="AQ27" s="23">
        <f t="shared" si="18"/>
        <v>6660000</v>
      </c>
      <c r="AR27" s="32">
        <f t="shared" si="19"/>
        <v>4.6</v>
      </c>
      <c r="AS27" s="29" t="str">
        <f t="shared" si="20"/>
        <v>YES</v>
      </c>
      <c r="AT27" s="22" t="str">
        <f t="shared" si="21"/>
        <v>YES</v>
      </c>
      <c r="AU27" s="29" t="str">
        <f t="shared" si="22"/>
        <v>NO</v>
      </c>
      <c r="AV27" s="29" t="str">
        <f t="shared" si="23"/>
        <v>NO - REVIEW</v>
      </c>
      <c r="AW27" s="29">
        <f t="shared" si="24"/>
        <v>27489.40351</v>
      </c>
      <c r="AX27" s="29">
        <f t="shared" si="25"/>
        <v>6</v>
      </c>
      <c r="AY27" s="29" t="str">
        <f t="shared" si="26"/>
        <v/>
      </c>
      <c r="AZ27" s="33" t="str">
        <f t="array" ref="AZ27">INDEX('10_Redfin_Source_Data'!$X:$X,$A27+4)</f>
        <v>https://www.redfin.com/AA/home/1817048</v>
      </c>
    </row>
    <row r="28" ht="15.75" customHeight="1">
      <c r="A28" s="2">
        <v>24.0</v>
      </c>
      <c r="B28" s="29" t="str">
        <f t="array" ref="B28">IF(INDEX('10_Redfin_Source_Data'!$E:$E,$A28+4)="","","SF-"&amp;TEXT($A28,"000"))</f>
        <v>SF-024</v>
      </c>
      <c r="C28" s="29" t="str">
        <f t="array" ref="C28">INDEX('10_Redfin_Source_Data'!$E:$E,$A28+4)</f>
        <v>2924 Sacramento St</v>
      </c>
      <c r="D28" s="29" t="str">
        <f t="array" ref="D28">INDEX('10_Redfin_Source_Data'!$G:$G,$A28+4)</f>
        <v>94115</v>
      </c>
      <c r="E28" s="29" t="str">
        <f t="array" ref="E28">INDEX('10_Redfin_Source_Data'!$N:$N,$A28+4)</f>
        <v>3-unit building</v>
      </c>
      <c r="F28" s="29" t="str">
        <f t="array" ref="F28">INDEX('10_Redfin_Source_Data'!$C:$C,$A28+4)</f>
        <v>Active</v>
      </c>
      <c r="G28" s="29" t="str">
        <f t="array" ref="G28">INDEX('10_Redfin_Source_Data'!$Z:$Z,$A28+4)</f>
        <v>Yes</v>
      </c>
      <c r="H28" s="22">
        <f t="array" ref="H28">N(INDEX('10_Redfin_Source_Data'!$H:$H,$A28+4))</f>
        <v>4995000</v>
      </c>
      <c r="I28" s="22">
        <f t="array" ref="I28">N(INDEX('10_Redfin_Source_Data'!$M:$M,$A28+4))</f>
        <v>3</v>
      </c>
      <c r="J28" s="22">
        <f t="array" ref="J28">IF(H28&gt;0,MAX(I28,IFERROR(N(INDEX('10_Redfin_Source_Data'!$I:$I,$A28+4)),0)),"")</f>
        <v>7</v>
      </c>
      <c r="K28" s="22">
        <f t="array" ref="K28">N(INDEX('10_Redfin_Source_Data'!$K:$K,$A28+4))</f>
        <v>4116</v>
      </c>
      <c r="L28" s="22">
        <f t="array" ref="L28">IF(H28&gt;0,IFERROR(INDEX('09_Rent_Benchmarks'!$C:$C,MATCH(D28,'09_Rent_Benchmarks'!$A:$A,0)),'01_Global_Assumptions'!$B$10),"")</f>
        <v>3200</v>
      </c>
      <c r="M28" s="22">
        <f t="shared" si="1"/>
        <v>22400</v>
      </c>
      <c r="N28" s="22">
        <f>IF(H28&gt;0,'01_Global_Assumptions'!$B$11,"")</f>
        <v>0.95</v>
      </c>
      <c r="O28" s="22">
        <f t="shared" si="2"/>
        <v>21280</v>
      </c>
      <c r="P28" s="30">
        <f>IF(H28&gt;0,'01_Global_Assumptions'!$B$7,"")</f>
        <v>0.25</v>
      </c>
      <c r="Q28" s="30">
        <f>IF(H28&gt;0,'01_Global_Assumptions'!$B$8,"")</f>
        <v>0.25</v>
      </c>
      <c r="R28" s="30">
        <f>IF(H28&gt;0,'01_Global_Assumptions'!$B$9,"")</f>
        <v>0.02</v>
      </c>
      <c r="S28" s="22">
        <f>IF(H28&gt;0,H28*'01_Global_Assumptions'!$B$12,"")</f>
        <v>4995000</v>
      </c>
      <c r="T28" s="22">
        <f>IF(H28&gt;0,'01_Global_Assumptions'!$B$23,"")</f>
        <v>0</v>
      </c>
      <c r="U28" s="22">
        <f>IF(H28&gt;0,S28/('01_Global_Assumptions'!$B$13*12),"")</f>
        <v>13875</v>
      </c>
      <c r="V28" s="22">
        <f>IF(H28&gt;0,I28*('01_Global_Assumptions'!$B$19+'01_Global_Assumptions'!$B$20+'01_Global_Assumptions'!$B$21)+'01_Global_Assumptions'!$B$22,"")</f>
        <v>2515</v>
      </c>
      <c r="W28" s="22">
        <f>IF(H28&gt;0,S28*'01_Global_Assumptions'!$B$14/12,"")</f>
        <v>24975</v>
      </c>
      <c r="X28" s="22">
        <f>IF(H28&gt;0,H28*'01_Global_Assumptions'!$B$16/('01_Global_Assumptions'!$B$17*12),"")</f>
        <v>4162.5</v>
      </c>
      <c r="Y28" s="30">
        <f>IF(H28&gt;0,'01_Global_Assumptions'!$B$18,"")</f>
        <v>0.05</v>
      </c>
      <c r="Z28" s="22">
        <f t="shared" si="3"/>
        <v>45527.5</v>
      </c>
      <c r="AA28" s="22">
        <f t="shared" si="4"/>
        <v>47923.68421</v>
      </c>
      <c r="AB28" s="22">
        <f t="shared" si="5"/>
        <v>0</v>
      </c>
      <c r="AC28" s="30">
        <f t="shared" si="6"/>
        <v>0</v>
      </c>
      <c r="AD28" s="22">
        <f t="shared" si="7"/>
        <v>21280</v>
      </c>
      <c r="AE28" s="22">
        <f t="shared" si="8"/>
        <v>0</v>
      </c>
      <c r="AF28" s="22">
        <f t="shared" si="9"/>
        <v>1064</v>
      </c>
      <c r="AG28" s="22">
        <f t="shared" si="10"/>
        <v>46591.5</v>
      </c>
      <c r="AH28" s="22">
        <f t="shared" si="11"/>
        <v>-25311.5</v>
      </c>
      <c r="AI28" s="22">
        <f t="shared" si="12"/>
        <v>-11436.5</v>
      </c>
      <c r="AJ28" s="22">
        <f t="shared" si="13"/>
        <v>13538.5</v>
      </c>
      <c r="AK28" s="29" t="str">
        <f t="shared" si="14"/>
        <v>Positive after principal + investor cap</v>
      </c>
      <c r="AL28" s="22">
        <f>IF(H28&gt;0,H28*(1-'01_Global_Assumptions'!$B$16),"")</f>
        <v>4495500</v>
      </c>
      <c r="AM28" s="31">
        <f>IF(H28&gt;0,'01_Global_Assumptions'!$B$13*'01_Global_Assumptions'!$B$15,"")</f>
        <v>60</v>
      </c>
      <c r="AN28" s="22">
        <f t="shared" si="15"/>
        <v>4995000</v>
      </c>
      <c r="AO28" s="22">
        <f t="shared" si="16"/>
        <v>17982000</v>
      </c>
      <c r="AP28" s="22">
        <f t="shared" si="17"/>
        <v>22977000</v>
      </c>
      <c r="AQ28" s="23">
        <f t="shared" si="18"/>
        <v>17982000</v>
      </c>
      <c r="AR28" s="32">
        <f t="shared" si="19"/>
        <v>4.6</v>
      </c>
      <c r="AS28" s="29" t="str">
        <f t="shared" si="20"/>
        <v>NO</v>
      </c>
      <c r="AT28" s="22" t="str">
        <f t="shared" si="21"/>
        <v>NO</v>
      </c>
      <c r="AU28" s="29" t="str">
        <f t="shared" si="22"/>
        <v>NO</v>
      </c>
      <c r="AV28" s="29" t="str">
        <f t="shared" si="23"/>
        <v>NO - REVIEW</v>
      </c>
      <c r="AW28" s="29">
        <f t="shared" si="24"/>
        <v>0</v>
      </c>
      <c r="AX28" s="29" t="str">
        <f t="shared" si="25"/>
        <v/>
      </c>
      <c r="AY28" s="29">
        <f t="shared" si="26"/>
        <v>18</v>
      </c>
      <c r="AZ28" s="33" t="str">
        <f t="array" ref="AZ28">INDEX('10_Redfin_Source_Data'!$X:$X,$A28+4)</f>
        <v>https://www.redfin.com/AA/home/1635154</v>
      </c>
    </row>
    <row r="29" ht="15.75" customHeight="1">
      <c r="A29" s="2">
        <v>25.0</v>
      </c>
      <c r="B29" s="29" t="str">
        <f t="array" ref="B29">IF(INDEX('10_Redfin_Source_Data'!$E:$E,$A29+4)="","","SF-"&amp;TEXT($A29,"000"))</f>
        <v>SF-025</v>
      </c>
      <c r="C29" s="29" t="str">
        <f t="array" ref="C29">INDEX('10_Redfin_Source_Data'!$E:$E,$A29+4)</f>
        <v>840 Greenwich St</v>
      </c>
      <c r="D29" s="29" t="str">
        <f t="array" ref="D29">INDEX('10_Redfin_Source_Data'!$G:$G,$A29+4)</f>
        <v>94133</v>
      </c>
      <c r="E29" s="29" t="str">
        <f t="array" ref="E29">INDEX('10_Redfin_Source_Data'!$N:$N,$A29+4)</f>
        <v>10-unit apartment building</v>
      </c>
      <c r="F29" s="29" t="str">
        <f t="array" ref="F29">INDEX('10_Redfin_Source_Data'!$C:$C,$A29+4)</f>
        <v>Active</v>
      </c>
      <c r="G29" s="29" t="str">
        <f t="array" ref="G29">INDEX('10_Redfin_Source_Data'!$Z:$Z,$A29+4)</f>
        <v>Yes</v>
      </c>
      <c r="H29" s="22">
        <f t="array" ref="H29">N(INDEX('10_Redfin_Source_Data'!$H:$H,$A29+4))</f>
        <v>6250000</v>
      </c>
      <c r="I29" s="22">
        <f t="array" ref="I29">N(INDEX('10_Redfin_Source_Data'!$M:$M,$A29+4))</f>
        <v>10</v>
      </c>
      <c r="J29" s="22">
        <f t="array" ref="J29">IF(H29&gt;0,MAX(I29,IFERROR(N(INDEX('10_Redfin_Source_Data'!$I:$I,$A29+4)),0)),"")</f>
        <v>20</v>
      </c>
      <c r="K29" s="22">
        <f t="array" ref="K29">N(INDEX('10_Redfin_Source_Data'!$K:$K,$A29+4))</f>
        <v>9515</v>
      </c>
      <c r="L29" s="22">
        <f t="array" ref="L29">IF(H29&gt;0,IFERROR(INDEX('09_Rent_Benchmarks'!$C:$C,MATCH(D29,'09_Rent_Benchmarks'!$A:$A,0)),'01_Global_Assumptions'!$B$10),"")</f>
        <v>3250</v>
      </c>
      <c r="M29" s="22">
        <f t="shared" si="1"/>
        <v>65000</v>
      </c>
      <c r="N29" s="22">
        <f>IF(H29&gt;0,'01_Global_Assumptions'!$B$11,"")</f>
        <v>0.95</v>
      </c>
      <c r="O29" s="22">
        <f t="shared" si="2"/>
        <v>61750</v>
      </c>
      <c r="P29" s="30">
        <f>IF(H29&gt;0,'01_Global_Assumptions'!$B$7,"")</f>
        <v>0.25</v>
      </c>
      <c r="Q29" s="30">
        <f>IF(H29&gt;0,'01_Global_Assumptions'!$B$8,"")</f>
        <v>0.25</v>
      </c>
      <c r="R29" s="30">
        <f>IF(H29&gt;0,'01_Global_Assumptions'!$B$9,"")</f>
        <v>0.02</v>
      </c>
      <c r="S29" s="22">
        <f>IF(H29&gt;0,H29*'01_Global_Assumptions'!$B$12,"")</f>
        <v>6250000</v>
      </c>
      <c r="T29" s="22">
        <f>IF(H29&gt;0,'01_Global_Assumptions'!$B$23,"")</f>
        <v>0</v>
      </c>
      <c r="U29" s="22">
        <f>IF(H29&gt;0,S29/('01_Global_Assumptions'!$B$13*12),"")</f>
        <v>17361.11111</v>
      </c>
      <c r="V29" s="22">
        <f>IF(H29&gt;0,I29*('01_Global_Assumptions'!$B$19+'01_Global_Assumptions'!$B$20+'01_Global_Assumptions'!$B$21)+'01_Global_Assumptions'!$B$22,"")</f>
        <v>6750</v>
      </c>
      <c r="W29" s="22">
        <f>IF(H29&gt;0,S29*'01_Global_Assumptions'!$B$14/12,"")</f>
        <v>31250</v>
      </c>
      <c r="X29" s="22">
        <f>IF(H29&gt;0,H29*'01_Global_Assumptions'!$B$16/('01_Global_Assumptions'!$B$17*12),"")</f>
        <v>5208.333333</v>
      </c>
      <c r="Y29" s="30">
        <f>IF(H29&gt;0,'01_Global_Assumptions'!$B$18,"")</f>
        <v>0.05</v>
      </c>
      <c r="Z29" s="22">
        <f t="shared" si="3"/>
        <v>60569.44444</v>
      </c>
      <c r="AA29" s="22">
        <f t="shared" si="4"/>
        <v>63757.30994</v>
      </c>
      <c r="AB29" s="22">
        <f t="shared" si="5"/>
        <v>0</v>
      </c>
      <c r="AC29" s="30">
        <f t="shared" si="6"/>
        <v>0</v>
      </c>
      <c r="AD29" s="22">
        <f t="shared" si="7"/>
        <v>61750</v>
      </c>
      <c r="AE29" s="22">
        <f t="shared" si="8"/>
        <v>0</v>
      </c>
      <c r="AF29" s="22">
        <f t="shared" si="9"/>
        <v>3087.5</v>
      </c>
      <c r="AG29" s="22">
        <f t="shared" si="10"/>
        <v>63656.94444</v>
      </c>
      <c r="AH29" s="22">
        <f t="shared" si="11"/>
        <v>-1906.944444</v>
      </c>
      <c r="AI29" s="22">
        <f t="shared" si="12"/>
        <v>15454.16667</v>
      </c>
      <c r="AJ29" s="22">
        <f t="shared" si="13"/>
        <v>46704.16667</v>
      </c>
      <c r="AK29" s="29" t="str">
        <f t="shared" si="14"/>
        <v>Positive after principal payoff</v>
      </c>
      <c r="AL29" s="22">
        <f>IF(H29&gt;0,H29*(1-'01_Global_Assumptions'!$B$16),"")</f>
        <v>5625000</v>
      </c>
      <c r="AM29" s="31">
        <f>IF(H29&gt;0,'01_Global_Assumptions'!$B$13*'01_Global_Assumptions'!$B$15,"")</f>
        <v>60</v>
      </c>
      <c r="AN29" s="22">
        <f t="shared" si="15"/>
        <v>6250000</v>
      </c>
      <c r="AO29" s="22">
        <f t="shared" si="16"/>
        <v>22500000</v>
      </c>
      <c r="AP29" s="22">
        <f t="shared" si="17"/>
        <v>28750000</v>
      </c>
      <c r="AQ29" s="23">
        <f t="shared" si="18"/>
        <v>22500000</v>
      </c>
      <c r="AR29" s="32">
        <f t="shared" si="19"/>
        <v>4.6</v>
      </c>
      <c r="AS29" s="29" t="str">
        <f t="shared" si="20"/>
        <v>NO</v>
      </c>
      <c r="AT29" s="22" t="str">
        <f t="shared" si="21"/>
        <v>NO</v>
      </c>
      <c r="AU29" s="29" t="str">
        <f t="shared" si="22"/>
        <v>NO</v>
      </c>
      <c r="AV29" s="29" t="str">
        <f t="shared" si="23"/>
        <v>NO - REVIEW</v>
      </c>
      <c r="AW29" s="29">
        <f t="shared" si="24"/>
        <v>0</v>
      </c>
      <c r="AX29" s="29" t="str">
        <f t="shared" si="25"/>
        <v/>
      </c>
      <c r="AY29" s="29">
        <f t="shared" si="26"/>
        <v>19</v>
      </c>
      <c r="AZ29" s="33" t="str">
        <f t="array" ref="AZ29">INDEX('10_Redfin_Source_Data'!$X:$X,$A29+4)</f>
        <v>https://www.redfin.com/AA/home/194104532</v>
      </c>
    </row>
    <row r="30" ht="15.75" customHeight="1">
      <c r="A30" s="11">
        <v>26.0</v>
      </c>
      <c r="B30" s="11" t="str">
        <f t="array" ref="B30">IF(INDEX('10_Redfin_Source_Data'!$E:$E,$A30+4)="","","SF-"&amp;TEXT($A30,"000"))</f>
        <v>SF-026</v>
      </c>
      <c r="C30" s="11" t="str">
        <f t="array" ref="C30">INDEX('10_Redfin_Source_Data'!$E:$E,$A30+4)</f>
        <v>50 Lansing St #203</v>
      </c>
      <c r="D30" s="11" t="str">
        <f t="array" ref="D30">INDEX('10_Redfin_Source_Data'!$G:$G,$A30+4)</f>
        <v>94105</v>
      </c>
      <c r="E30" s="11" t="str">
        <f t="array" ref="E30">INDEX('10_Redfin_Source_Data'!$N:$N,$A30+4)</f>
        <v>BMR condo / resale-controlled</v>
      </c>
      <c r="F30" s="11" t="str">
        <f t="array" ref="F30">INDEX('10_Redfin_Source_Data'!$C:$C,$A30+4)</f>
        <v>Active</v>
      </c>
      <c r="G30" s="11" t="str">
        <f t="array" ref="G30">INDEX('10_Redfin_Source_Data'!$Z:$Z,$A30+4)</f>
        <v>Restricted - verify BMR rules</v>
      </c>
      <c r="H30" s="34">
        <f t="array" ref="H30">N(INDEX('10_Redfin_Source_Data'!$H:$H,$A30+4))</f>
        <v>519000</v>
      </c>
      <c r="I30" s="34">
        <f t="array" ref="I30">N(INDEX('10_Redfin_Source_Data'!$M:$M,$A30+4))</f>
        <v>1</v>
      </c>
      <c r="J30" s="34">
        <f t="array" ref="J30">IF(H30&gt;0,MAX(I30,IFERROR(N(INDEX('10_Redfin_Source_Data'!$I:$I,$A30+4)),0)),"")</f>
        <v>2</v>
      </c>
      <c r="K30" s="34">
        <f t="array" ref="K30">N(INDEX('10_Redfin_Source_Data'!$K:$K,$A30+4))</f>
        <v>1065</v>
      </c>
      <c r="L30" s="34">
        <f t="array" ref="L30">IF(H30&gt;0,IFERROR(INDEX('09_Rent_Benchmarks'!$C:$C,MATCH(D30,'09_Rent_Benchmarks'!$A:$A,0)),'01_Global_Assumptions'!$B$10),"")</f>
        <v>2750</v>
      </c>
      <c r="M30" s="34">
        <f t="shared" si="1"/>
        <v>5500</v>
      </c>
      <c r="N30" s="34">
        <f>IF(H30&gt;0,'01_Global_Assumptions'!$B$11,"")</f>
        <v>0.95</v>
      </c>
      <c r="O30" s="34">
        <f t="shared" si="2"/>
        <v>5225</v>
      </c>
      <c r="P30" s="35">
        <f>IF(H30&gt;0,'01_Global_Assumptions'!$B$7,"")</f>
        <v>0.25</v>
      </c>
      <c r="Q30" s="35">
        <f>IF(H30&gt;0,'01_Global_Assumptions'!$B$8,"")</f>
        <v>0.25</v>
      </c>
      <c r="R30" s="35">
        <f>IF(H30&gt;0,'01_Global_Assumptions'!$B$9,"")</f>
        <v>0.02</v>
      </c>
      <c r="S30" s="34">
        <f>IF(H30&gt;0,H30*'01_Global_Assumptions'!$B$12,"")</f>
        <v>519000</v>
      </c>
      <c r="T30" s="34">
        <f>IF(H30&gt;0,'01_Global_Assumptions'!$B$23,"")</f>
        <v>0</v>
      </c>
      <c r="U30" s="34">
        <f>IF(H30&gt;0,S30/('01_Global_Assumptions'!$B$13*12),"")</f>
        <v>1441.666667</v>
      </c>
      <c r="V30" s="34">
        <f>IF(H30&gt;0,I30*('01_Global_Assumptions'!$B$19+'01_Global_Assumptions'!$B$20+'01_Global_Assumptions'!$B$21)+'01_Global_Assumptions'!$B$22,"")</f>
        <v>1305</v>
      </c>
      <c r="W30" s="34">
        <f>IF(H30&gt;0,S30*'01_Global_Assumptions'!$B$14/12,"")</f>
        <v>2595</v>
      </c>
      <c r="X30" s="34">
        <f>IF(H30&gt;0,H30*'01_Global_Assumptions'!$B$16/('01_Global_Assumptions'!$B$17*12),"")</f>
        <v>432.5</v>
      </c>
      <c r="Y30" s="35">
        <f>IF(H30&gt;0,'01_Global_Assumptions'!$B$18,"")</f>
        <v>0.05</v>
      </c>
      <c r="Z30" s="34">
        <f t="shared" si="3"/>
        <v>5774.166667</v>
      </c>
      <c r="AA30" s="34">
        <f t="shared" si="4"/>
        <v>6078.070175</v>
      </c>
      <c r="AB30" s="34">
        <f t="shared" si="5"/>
        <v>0</v>
      </c>
      <c r="AC30" s="35">
        <f t="shared" si="6"/>
        <v>0</v>
      </c>
      <c r="AD30" s="34">
        <f t="shared" si="7"/>
        <v>5225</v>
      </c>
      <c r="AE30" s="34">
        <f t="shared" si="8"/>
        <v>0</v>
      </c>
      <c r="AF30" s="34">
        <f t="shared" si="9"/>
        <v>261.25</v>
      </c>
      <c r="AG30" s="34">
        <f t="shared" si="10"/>
        <v>6035.416667</v>
      </c>
      <c r="AH30" s="34">
        <f t="shared" si="11"/>
        <v>-810.4166667</v>
      </c>
      <c r="AI30" s="34">
        <f t="shared" si="12"/>
        <v>631.25</v>
      </c>
      <c r="AJ30" s="34">
        <f t="shared" si="13"/>
        <v>3226.25</v>
      </c>
      <c r="AK30" s="11" t="str">
        <f t="shared" si="14"/>
        <v>Positive after principal payoff</v>
      </c>
      <c r="AL30" s="11">
        <f>IF(H30&gt;0,H30*(1-'01_Global_Assumptions'!$B$16),"")</f>
        <v>467100</v>
      </c>
      <c r="AM30" s="11">
        <f>IF(H30&gt;0,'01_Global_Assumptions'!$B$13*'01_Global_Assumptions'!$B$15,"")</f>
        <v>60</v>
      </c>
      <c r="AN30" s="36">
        <f t="shared" si="15"/>
        <v>519000</v>
      </c>
      <c r="AO30" s="11">
        <f t="shared" si="16"/>
        <v>1868400</v>
      </c>
      <c r="AP30" s="36">
        <f t="shared" si="17"/>
        <v>2387400</v>
      </c>
      <c r="AQ30" s="36">
        <f t="shared" si="18"/>
        <v>1868400</v>
      </c>
      <c r="AR30" s="37">
        <f t="shared" si="19"/>
        <v>4.6</v>
      </c>
      <c r="AS30" s="11" t="str">
        <f t="shared" si="20"/>
        <v>NO</v>
      </c>
      <c r="AT30" s="11" t="str">
        <f t="shared" si="21"/>
        <v>NO</v>
      </c>
      <c r="AU30" s="11" t="str">
        <f t="shared" si="22"/>
        <v>NO</v>
      </c>
      <c r="AV30" s="11" t="str">
        <f t="shared" si="23"/>
        <v>NO - REVIEW</v>
      </c>
      <c r="AW30" s="11">
        <f t="shared" si="24"/>
        <v>0</v>
      </c>
      <c r="AX30" s="11" t="str">
        <f t="shared" si="25"/>
        <v/>
      </c>
      <c r="AY30" s="11">
        <f t="shared" si="26"/>
        <v>20</v>
      </c>
      <c r="AZ30" s="38" t="str">
        <f t="array" ref="AZ30">INDEX('10_Redfin_Source_Data'!$X:$X,$A30+4)</f>
        <v>https://www.redfin.com/AA/home/22895396</v>
      </c>
    </row>
    <row r="31" ht="15.75" customHeight="1">
      <c r="A31" s="11">
        <v>27.0</v>
      </c>
      <c r="B31" s="11" t="str">
        <f t="array" ref="B31">IF(INDEX('10_Redfin_Source_Data'!$E:$E,$A31+4)="","","SF-"&amp;TEXT($A31,"000"))</f>
        <v>SF-027</v>
      </c>
      <c r="C31" s="11" t="str">
        <f t="array" ref="C31">INDEX('10_Redfin_Source_Data'!$E:$E,$A31+4)</f>
        <v>37-41 John St</v>
      </c>
      <c r="D31" s="11" t="str">
        <f t="array" ref="D31">INDEX('10_Redfin_Source_Data'!$G:$G,$A31+4)</f>
        <v>94133</v>
      </c>
      <c r="E31" s="11" t="str">
        <f t="array" ref="E31">INDEX('10_Redfin_Source_Data'!$N:$N,$A31+4)</f>
        <v>7-unit apartment building</v>
      </c>
      <c r="F31" s="11" t="str">
        <f t="array" ref="F31">INDEX('10_Redfin_Source_Data'!$C:$C,$A31+4)</f>
        <v>Active</v>
      </c>
      <c r="G31" s="11" t="str">
        <f t="array" ref="G31">INDEX('10_Redfin_Source_Data'!$Z:$Z,$A31+4)</f>
        <v>Yes</v>
      </c>
      <c r="H31" s="34">
        <f t="array" ref="H31">N(INDEX('10_Redfin_Source_Data'!$H:$H,$A31+4))</f>
        <v>1850000</v>
      </c>
      <c r="I31" s="34">
        <f t="array" ref="I31">N(INDEX('10_Redfin_Source_Data'!$M:$M,$A31+4))</f>
        <v>7</v>
      </c>
      <c r="J31" s="34">
        <f t="array" ref="J31">IF(H31&gt;0,MAX(I31,IFERROR(N(INDEX('10_Redfin_Source_Data'!$I:$I,$A31+4)),0)),"")</f>
        <v>7</v>
      </c>
      <c r="K31" s="34">
        <f t="array" ref="K31">N(INDEX('10_Redfin_Source_Data'!$K:$K,$A31+4))</f>
        <v>0</v>
      </c>
      <c r="L31" s="34">
        <f t="array" ref="L31">IF(H31&gt;0,IFERROR(INDEX('09_Rent_Benchmarks'!$C:$C,MATCH(D31,'09_Rent_Benchmarks'!$A:$A,0)),'01_Global_Assumptions'!$B$10),"")</f>
        <v>3250</v>
      </c>
      <c r="M31" s="34">
        <f t="shared" si="1"/>
        <v>22750</v>
      </c>
      <c r="N31" s="34">
        <f>IF(H31&gt;0,'01_Global_Assumptions'!$B$11,"")</f>
        <v>0.95</v>
      </c>
      <c r="O31" s="34">
        <f t="shared" si="2"/>
        <v>21612.5</v>
      </c>
      <c r="P31" s="35">
        <f>IF(H31&gt;0,'01_Global_Assumptions'!$B$7,"")</f>
        <v>0.25</v>
      </c>
      <c r="Q31" s="35">
        <f>IF(H31&gt;0,'01_Global_Assumptions'!$B$8,"")</f>
        <v>0.25</v>
      </c>
      <c r="R31" s="35">
        <f>IF(H31&gt;0,'01_Global_Assumptions'!$B$9,"")</f>
        <v>0.02</v>
      </c>
      <c r="S31" s="34">
        <f>IF(H31&gt;0,H31*'01_Global_Assumptions'!$B$12,"")</f>
        <v>1850000</v>
      </c>
      <c r="T31" s="34">
        <f>IF(H31&gt;0,'01_Global_Assumptions'!$B$23,"")</f>
        <v>0</v>
      </c>
      <c r="U31" s="34">
        <f>IF(H31&gt;0,S31/('01_Global_Assumptions'!$B$13*12),"")</f>
        <v>5138.888889</v>
      </c>
      <c r="V31" s="34">
        <f>IF(H31&gt;0,I31*('01_Global_Assumptions'!$B$19+'01_Global_Assumptions'!$B$20+'01_Global_Assumptions'!$B$21)+'01_Global_Assumptions'!$B$22,"")</f>
        <v>4935</v>
      </c>
      <c r="W31" s="34">
        <f>IF(H31&gt;0,S31*'01_Global_Assumptions'!$B$14/12,"")</f>
        <v>9250</v>
      </c>
      <c r="X31" s="34">
        <f>IF(H31&gt;0,H31*'01_Global_Assumptions'!$B$16/('01_Global_Assumptions'!$B$17*12),"")</f>
        <v>1541.666667</v>
      </c>
      <c r="Y31" s="35">
        <f>IF(H31&gt;0,'01_Global_Assumptions'!$B$18,"")</f>
        <v>0.05</v>
      </c>
      <c r="Z31" s="34">
        <f t="shared" si="3"/>
        <v>20865.55556</v>
      </c>
      <c r="AA31" s="34">
        <f t="shared" si="4"/>
        <v>21963.74269</v>
      </c>
      <c r="AB31" s="34">
        <f t="shared" si="5"/>
        <v>0</v>
      </c>
      <c r="AC31" s="35">
        <f t="shared" si="6"/>
        <v>0</v>
      </c>
      <c r="AD31" s="34">
        <f t="shared" si="7"/>
        <v>21612.5</v>
      </c>
      <c r="AE31" s="34">
        <f t="shared" si="8"/>
        <v>0</v>
      </c>
      <c r="AF31" s="34">
        <f t="shared" si="9"/>
        <v>1080.625</v>
      </c>
      <c r="AG31" s="34">
        <f t="shared" si="10"/>
        <v>21946.18056</v>
      </c>
      <c r="AH31" s="34">
        <f t="shared" si="11"/>
        <v>-333.6805556</v>
      </c>
      <c r="AI31" s="34">
        <f t="shared" si="12"/>
        <v>4805.208333</v>
      </c>
      <c r="AJ31" s="34">
        <f t="shared" si="13"/>
        <v>14055.20833</v>
      </c>
      <c r="AK31" s="11" t="str">
        <f t="shared" si="14"/>
        <v>Positive after principal payoff</v>
      </c>
      <c r="AL31" s="11">
        <f>IF(H31&gt;0,H31*(1-'01_Global_Assumptions'!$B$16),"")</f>
        <v>1665000</v>
      </c>
      <c r="AM31" s="11">
        <f>IF(H31&gt;0,'01_Global_Assumptions'!$B$13*'01_Global_Assumptions'!$B$15,"")</f>
        <v>60</v>
      </c>
      <c r="AN31" s="36">
        <f t="shared" si="15"/>
        <v>1850000</v>
      </c>
      <c r="AO31" s="11">
        <f t="shared" si="16"/>
        <v>6660000</v>
      </c>
      <c r="AP31" s="36">
        <f t="shared" si="17"/>
        <v>8510000</v>
      </c>
      <c r="AQ31" s="36">
        <f t="shared" si="18"/>
        <v>6660000</v>
      </c>
      <c r="AR31" s="37">
        <f t="shared" si="19"/>
        <v>4.6</v>
      </c>
      <c r="AS31" s="11" t="str">
        <f t="shared" si="20"/>
        <v>NO</v>
      </c>
      <c r="AT31" s="11" t="str">
        <f t="shared" si="21"/>
        <v>NO</v>
      </c>
      <c r="AU31" s="11" t="str">
        <f t="shared" si="22"/>
        <v>NO</v>
      </c>
      <c r="AV31" s="11" t="str">
        <f t="shared" si="23"/>
        <v>NO - REVIEW</v>
      </c>
      <c r="AW31" s="11">
        <f t="shared" si="24"/>
        <v>0</v>
      </c>
      <c r="AX31" s="11" t="str">
        <f t="shared" si="25"/>
        <v/>
      </c>
      <c r="AY31" s="11">
        <f t="shared" si="26"/>
        <v>21</v>
      </c>
      <c r="AZ31" s="38" t="str">
        <f t="array" ref="AZ31">INDEX('10_Redfin_Source_Data'!$X:$X,$A31+4)</f>
        <v>https://www.redfin.com/AA/home/178524147</v>
      </c>
    </row>
    <row r="32" ht="15.75" customHeight="1">
      <c r="A32" s="11">
        <v>28.0</v>
      </c>
      <c r="B32" s="11" t="str">
        <f t="array" ref="B32">IF(INDEX('10_Redfin_Source_Data'!$E:$E,$A32+4)="","","SF-"&amp;TEXT($A32,"000"))</f>
        <v>SF-028</v>
      </c>
      <c r="C32" s="11" t="str">
        <f t="array" ref="C32">INDEX('10_Redfin_Source_Data'!$E:$E,$A32+4)</f>
        <v>140 South Van Ness Ave #341</v>
      </c>
      <c r="D32" s="11" t="str">
        <f t="array" ref="D32">INDEX('10_Redfin_Source_Data'!$G:$G,$A32+4)</f>
        <v>94103</v>
      </c>
      <c r="E32" s="11" t="str">
        <f t="array" ref="E32">INDEX('10_Redfin_Source_Data'!$N:$N,$A32+4)</f>
        <v>BMR studio condo / resale-controlled</v>
      </c>
      <c r="F32" s="11" t="str">
        <f t="array" ref="F32">INDEX('10_Redfin_Source_Data'!$C:$C,$A32+4)</f>
        <v>Active</v>
      </c>
      <c r="G32" s="11" t="str">
        <f t="array" ref="G32">INDEX('10_Redfin_Source_Data'!$Z:$Z,$A32+4)</f>
        <v>Restricted - verify BMR rules</v>
      </c>
      <c r="H32" s="34">
        <f t="array" ref="H32">N(INDEX('10_Redfin_Source_Data'!$H:$H,$A32+4))</f>
        <v>386204</v>
      </c>
      <c r="I32" s="34">
        <f t="array" ref="I32">N(INDEX('10_Redfin_Source_Data'!$M:$M,$A32+4))</f>
        <v>1</v>
      </c>
      <c r="J32" s="34">
        <f t="array" ref="J32">IF(H32&gt;0,MAX(I32,IFERROR(N(INDEX('10_Redfin_Source_Data'!$I:$I,$A32+4)),0)),"")</f>
        <v>1</v>
      </c>
      <c r="K32" s="34">
        <f t="array" ref="K32">N(INDEX('10_Redfin_Source_Data'!$K:$K,$A32+4))</f>
        <v>630</v>
      </c>
      <c r="L32" s="34">
        <f t="array" ref="L32">IF(H32&gt;0,IFERROR(INDEX('09_Rent_Benchmarks'!$C:$C,MATCH(D32,'09_Rent_Benchmarks'!$A:$A,0)),'01_Global_Assumptions'!$B$10),"")</f>
        <v>3000</v>
      </c>
      <c r="M32" s="34">
        <f t="shared" si="1"/>
        <v>3000</v>
      </c>
      <c r="N32" s="34">
        <f>IF(H32&gt;0,'01_Global_Assumptions'!$B$11,"")</f>
        <v>0.95</v>
      </c>
      <c r="O32" s="34">
        <f t="shared" si="2"/>
        <v>2850</v>
      </c>
      <c r="P32" s="35">
        <f>IF(H32&gt;0,'01_Global_Assumptions'!$B$7,"")</f>
        <v>0.25</v>
      </c>
      <c r="Q32" s="35">
        <f>IF(H32&gt;0,'01_Global_Assumptions'!$B$8,"")</f>
        <v>0.25</v>
      </c>
      <c r="R32" s="35">
        <f>IF(H32&gt;0,'01_Global_Assumptions'!$B$9,"")</f>
        <v>0.02</v>
      </c>
      <c r="S32" s="34">
        <f>IF(H32&gt;0,H32*'01_Global_Assumptions'!$B$12,"")</f>
        <v>386204</v>
      </c>
      <c r="T32" s="34">
        <f>IF(H32&gt;0,'01_Global_Assumptions'!$B$23,"")</f>
        <v>0</v>
      </c>
      <c r="U32" s="34">
        <f>IF(H32&gt;0,S32/('01_Global_Assumptions'!$B$13*12),"")</f>
        <v>1072.788889</v>
      </c>
      <c r="V32" s="34">
        <f>IF(H32&gt;0,I32*('01_Global_Assumptions'!$B$19+'01_Global_Assumptions'!$B$20+'01_Global_Assumptions'!$B$21)+'01_Global_Assumptions'!$B$22,"")</f>
        <v>1305</v>
      </c>
      <c r="W32" s="34">
        <f>IF(H32&gt;0,S32*'01_Global_Assumptions'!$B$14/12,"")</f>
        <v>1931.02</v>
      </c>
      <c r="X32" s="34">
        <f>IF(H32&gt;0,H32*'01_Global_Assumptions'!$B$16/('01_Global_Assumptions'!$B$17*12),"")</f>
        <v>321.8366667</v>
      </c>
      <c r="Y32" s="35">
        <f>IF(H32&gt;0,'01_Global_Assumptions'!$B$18,"")</f>
        <v>0.05</v>
      </c>
      <c r="Z32" s="34">
        <f t="shared" si="3"/>
        <v>4630.645556</v>
      </c>
      <c r="AA32" s="34">
        <f t="shared" si="4"/>
        <v>4874.363743</v>
      </c>
      <c r="AB32" s="34">
        <f t="shared" si="5"/>
        <v>0</v>
      </c>
      <c r="AC32" s="35">
        <f t="shared" si="6"/>
        <v>0</v>
      </c>
      <c r="AD32" s="34">
        <f t="shared" si="7"/>
        <v>2850</v>
      </c>
      <c r="AE32" s="34">
        <f t="shared" si="8"/>
        <v>0</v>
      </c>
      <c r="AF32" s="34">
        <f t="shared" si="9"/>
        <v>142.5</v>
      </c>
      <c r="AG32" s="34">
        <f t="shared" si="10"/>
        <v>4773.145556</v>
      </c>
      <c r="AH32" s="34">
        <f t="shared" si="11"/>
        <v>-1923.145556</v>
      </c>
      <c r="AI32" s="34">
        <f t="shared" si="12"/>
        <v>-850.3566667</v>
      </c>
      <c r="AJ32" s="34">
        <f t="shared" si="13"/>
        <v>1080.663333</v>
      </c>
      <c r="AK32" s="11" t="str">
        <f t="shared" si="14"/>
        <v>Positive after principal + investor cap</v>
      </c>
      <c r="AL32" s="11">
        <f>IF(H32&gt;0,H32*(1-'01_Global_Assumptions'!$B$16),"")</f>
        <v>347583.6</v>
      </c>
      <c r="AM32" s="11">
        <f>IF(H32&gt;0,'01_Global_Assumptions'!$B$13*'01_Global_Assumptions'!$B$15,"")</f>
        <v>60</v>
      </c>
      <c r="AN32" s="36">
        <f t="shared" si="15"/>
        <v>386204</v>
      </c>
      <c r="AO32" s="11">
        <f t="shared" si="16"/>
        <v>1390334.4</v>
      </c>
      <c r="AP32" s="36">
        <f t="shared" si="17"/>
        <v>1776538.4</v>
      </c>
      <c r="AQ32" s="36">
        <f t="shared" si="18"/>
        <v>1390334.4</v>
      </c>
      <c r="AR32" s="37">
        <f t="shared" si="19"/>
        <v>4.6</v>
      </c>
      <c r="AS32" s="11" t="str">
        <f t="shared" si="20"/>
        <v>NO</v>
      </c>
      <c r="AT32" s="11" t="str">
        <f t="shared" si="21"/>
        <v>NO</v>
      </c>
      <c r="AU32" s="11" t="str">
        <f t="shared" si="22"/>
        <v>NO</v>
      </c>
      <c r="AV32" s="11" t="str">
        <f t="shared" si="23"/>
        <v>NO - REVIEW</v>
      </c>
      <c r="AW32" s="11">
        <f t="shared" si="24"/>
        <v>0</v>
      </c>
      <c r="AX32" s="11" t="str">
        <f t="shared" si="25"/>
        <v/>
      </c>
      <c r="AY32" s="11">
        <f t="shared" si="26"/>
        <v>22</v>
      </c>
      <c r="AZ32" s="38" t="str">
        <f t="array" ref="AZ32">INDEX('10_Redfin_Source_Data'!$X:$X,$A32+4)</f>
        <v>https://www.redfin.com/AA/home/1178459</v>
      </c>
    </row>
    <row r="33" ht="15.75" customHeight="1">
      <c r="A33" s="11">
        <v>29.0</v>
      </c>
      <c r="B33" s="11" t="str">
        <f t="array" ref="B33">IF(INDEX('10_Redfin_Source_Data'!$E:$E,$A33+4)="","","SF-"&amp;TEXT($A33,"000"))</f>
        <v>SF-029</v>
      </c>
      <c r="C33" s="11" t="str">
        <f t="array" ref="C33">INDEX('10_Redfin_Source_Data'!$E:$E,$A33+4)</f>
        <v>1400 Mission St #701</v>
      </c>
      <c r="D33" s="11" t="str">
        <f t="array" ref="D33">INDEX('10_Redfin_Source_Data'!$G:$G,$A33+4)</f>
        <v>94103</v>
      </c>
      <c r="E33" s="11" t="str">
        <f t="array" ref="E33">INDEX('10_Redfin_Source_Data'!$N:$N,$A33+4)</f>
        <v>BMR condo / resale-controlled</v>
      </c>
      <c r="F33" s="11" t="str">
        <f t="array" ref="F33">INDEX('10_Redfin_Source_Data'!$C:$C,$A33+4)</f>
        <v>Active</v>
      </c>
      <c r="G33" s="11" t="str">
        <f t="array" ref="G33">INDEX('10_Redfin_Source_Data'!$Z:$Z,$A33+4)</f>
        <v>Restricted - verify BMR rules</v>
      </c>
      <c r="H33" s="34">
        <f t="array" ref="H33">N(INDEX('10_Redfin_Source_Data'!$H:$H,$A33+4))</f>
        <v>497730</v>
      </c>
      <c r="I33" s="34">
        <f t="array" ref="I33">N(INDEX('10_Redfin_Source_Data'!$M:$M,$A33+4))</f>
        <v>1</v>
      </c>
      <c r="J33" s="34">
        <f t="array" ref="J33">IF(H33&gt;0,MAX(I33,IFERROR(N(INDEX('10_Redfin_Source_Data'!$I:$I,$A33+4)),0)),"")</f>
        <v>3</v>
      </c>
      <c r="K33" s="34">
        <f t="array" ref="K33">N(INDEX('10_Redfin_Source_Data'!$K:$K,$A33+4))</f>
        <v>1415</v>
      </c>
      <c r="L33" s="34">
        <f t="array" ref="L33">IF(H33&gt;0,IFERROR(INDEX('09_Rent_Benchmarks'!$C:$C,MATCH(D33,'09_Rent_Benchmarks'!$A:$A,0)),'01_Global_Assumptions'!$B$10),"")</f>
        <v>3000</v>
      </c>
      <c r="M33" s="34">
        <f t="shared" si="1"/>
        <v>9000</v>
      </c>
      <c r="N33" s="34">
        <f>IF(H33&gt;0,'01_Global_Assumptions'!$B$11,"")</f>
        <v>0.95</v>
      </c>
      <c r="O33" s="34">
        <f t="shared" si="2"/>
        <v>8550</v>
      </c>
      <c r="P33" s="35">
        <f>IF(H33&gt;0,'01_Global_Assumptions'!$B$7,"")</f>
        <v>0.25</v>
      </c>
      <c r="Q33" s="35">
        <f>IF(H33&gt;0,'01_Global_Assumptions'!$B$8,"")</f>
        <v>0.25</v>
      </c>
      <c r="R33" s="35">
        <f>IF(H33&gt;0,'01_Global_Assumptions'!$B$9,"")</f>
        <v>0.02</v>
      </c>
      <c r="S33" s="34">
        <f>IF(H33&gt;0,H33*'01_Global_Assumptions'!$B$12,"")</f>
        <v>497730</v>
      </c>
      <c r="T33" s="34">
        <f>IF(H33&gt;0,'01_Global_Assumptions'!$B$23,"")</f>
        <v>0</v>
      </c>
      <c r="U33" s="34">
        <f>IF(H33&gt;0,S33/('01_Global_Assumptions'!$B$13*12),"")</f>
        <v>1382.583333</v>
      </c>
      <c r="V33" s="34">
        <f>IF(H33&gt;0,I33*('01_Global_Assumptions'!$B$19+'01_Global_Assumptions'!$B$20+'01_Global_Assumptions'!$B$21)+'01_Global_Assumptions'!$B$22,"")</f>
        <v>1305</v>
      </c>
      <c r="W33" s="34">
        <f>IF(H33&gt;0,S33*'01_Global_Assumptions'!$B$14/12,"")</f>
        <v>2488.65</v>
      </c>
      <c r="X33" s="34">
        <f>IF(H33&gt;0,H33*'01_Global_Assumptions'!$B$16/('01_Global_Assumptions'!$B$17*12),"")</f>
        <v>414.775</v>
      </c>
      <c r="Y33" s="35">
        <f>IF(H33&gt;0,'01_Global_Assumptions'!$B$18,"")</f>
        <v>0.05</v>
      </c>
      <c r="Z33" s="34">
        <f t="shared" si="3"/>
        <v>5591.008333</v>
      </c>
      <c r="AA33" s="34">
        <f t="shared" si="4"/>
        <v>5885.27193</v>
      </c>
      <c r="AB33" s="34">
        <f t="shared" si="5"/>
        <v>0.3116641018</v>
      </c>
      <c r="AC33" s="35">
        <f t="shared" si="6"/>
        <v>0.25</v>
      </c>
      <c r="AD33" s="34">
        <f t="shared" si="7"/>
        <v>6412.5</v>
      </c>
      <c r="AE33" s="34">
        <f t="shared" si="8"/>
        <v>2137.5</v>
      </c>
      <c r="AF33" s="34">
        <f t="shared" si="9"/>
        <v>320.625</v>
      </c>
      <c r="AG33" s="34">
        <f t="shared" si="10"/>
        <v>5911.633333</v>
      </c>
      <c r="AH33" s="34">
        <f t="shared" si="11"/>
        <v>500.8666667</v>
      </c>
      <c r="AI33" s="34">
        <f t="shared" si="12"/>
        <v>1883.45</v>
      </c>
      <c r="AJ33" s="34">
        <f t="shared" si="13"/>
        <v>4372.1</v>
      </c>
      <c r="AK33" s="11" t="str">
        <f t="shared" si="14"/>
        <v>Positive today</v>
      </c>
      <c r="AL33" s="11">
        <f>IF(H33&gt;0,H33*(1-'01_Global_Assumptions'!$B$16),"")</f>
        <v>447957</v>
      </c>
      <c r="AM33" s="11">
        <f>IF(H33&gt;0,'01_Global_Assumptions'!$B$13*'01_Global_Assumptions'!$B$15,"")</f>
        <v>60</v>
      </c>
      <c r="AN33" s="36">
        <f t="shared" si="15"/>
        <v>497730</v>
      </c>
      <c r="AO33" s="11">
        <f t="shared" si="16"/>
        <v>1791828</v>
      </c>
      <c r="AP33" s="36">
        <f t="shared" si="17"/>
        <v>2289558</v>
      </c>
      <c r="AQ33" s="36">
        <f t="shared" si="18"/>
        <v>1791828</v>
      </c>
      <c r="AR33" s="37">
        <f t="shared" si="19"/>
        <v>4.6</v>
      </c>
      <c r="AS33" s="11" t="str">
        <f t="shared" si="20"/>
        <v>YES</v>
      </c>
      <c r="AT33" s="11" t="str">
        <f t="shared" si="21"/>
        <v>NO</v>
      </c>
      <c r="AU33" s="11" t="str">
        <f t="shared" si="22"/>
        <v>YES</v>
      </c>
      <c r="AV33" s="11" t="str">
        <f t="shared" si="23"/>
        <v>NO - REVIEW</v>
      </c>
      <c r="AW33" s="11">
        <f t="shared" si="24"/>
        <v>25650</v>
      </c>
      <c r="AX33" s="11" t="str">
        <f t="shared" si="25"/>
        <v/>
      </c>
      <c r="AY33" s="11">
        <f t="shared" si="26"/>
        <v>23</v>
      </c>
      <c r="AZ33" s="38" t="str">
        <f t="array" ref="AZ33">INDEX('10_Redfin_Source_Data'!$X:$X,$A33+4)</f>
        <v>https://www.redfin.com/AA/home/109315332</v>
      </c>
    </row>
    <row r="34" ht="15.75" customHeight="1">
      <c r="A34" s="11">
        <v>30.0</v>
      </c>
      <c r="B34" s="11" t="str">
        <f t="array" ref="B34">IF(INDEX('10_Redfin_Source_Data'!$E:$E,$A34+4)="","","SF-"&amp;TEXT($A34,"000"))</f>
        <v>SF-030</v>
      </c>
      <c r="C34" s="11" t="str">
        <f t="array" ref="C34">INDEX('10_Redfin_Source_Data'!$E:$E,$A34+4)</f>
        <v>380 Dolores St #10</v>
      </c>
      <c r="D34" s="11" t="str">
        <f t="array" ref="D34">INDEX('10_Redfin_Source_Data'!$G:$G,$A34+4)</f>
        <v>94110</v>
      </c>
      <c r="E34" s="11" t="str">
        <f t="array" ref="E34">INDEX('10_Redfin_Source_Data'!$N:$N,$A34+4)</f>
        <v>Top-floor Victorian flat / auction</v>
      </c>
      <c r="F34" s="11" t="str">
        <f t="array" ref="F34">INDEX('10_Redfin_Source_Data'!$C:$C,$A34+4)</f>
        <v>Active</v>
      </c>
      <c r="G34" s="11" t="str">
        <f t="array" ref="G34">INDEX('10_Redfin_Source_Data'!$Z:$Z,$A34+4)</f>
        <v>Diligence required - auction/tenant occupied</v>
      </c>
      <c r="H34" s="34">
        <f t="array" ref="H34">N(INDEX('10_Redfin_Source_Data'!$H:$H,$A34+4))</f>
        <v>300000</v>
      </c>
      <c r="I34" s="34">
        <f t="array" ref="I34">N(INDEX('10_Redfin_Source_Data'!$M:$M,$A34+4))</f>
        <v>1</v>
      </c>
      <c r="J34" s="34">
        <f t="array" ref="J34">IF(H34&gt;0,MAX(I34,IFERROR(N(INDEX('10_Redfin_Source_Data'!$I:$I,$A34+4)),0)),"")</f>
        <v>3</v>
      </c>
      <c r="K34" s="34">
        <f t="array" ref="K34">N(INDEX('10_Redfin_Source_Data'!$K:$K,$A34+4))</f>
        <v>1285</v>
      </c>
      <c r="L34" s="34">
        <f t="array" ref="L34">IF(H34&gt;0,IFERROR(INDEX('09_Rent_Benchmarks'!$C:$C,MATCH(D34,'09_Rent_Benchmarks'!$A:$A,0)),'01_Global_Assumptions'!$B$10),"")</f>
        <v>2850</v>
      </c>
      <c r="M34" s="34">
        <f t="shared" si="1"/>
        <v>8550</v>
      </c>
      <c r="N34" s="34">
        <f>IF(H34&gt;0,'01_Global_Assumptions'!$B$11,"")</f>
        <v>0.95</v>
      </c>
      <c r="O34" s="34">
        <f t="shared" si="2"/>
        <v>8122.5</v>
      </c>
      <c r="P34" s="35">
        <f>IF(H34&gt;0,'01_Global_Assumptions'!$B$7,"")</f>
        <v>0.25</v>
      </c>
      <c r="Q34" s="35">
        <f>IF(H34&gt;0,'01_Global_Assumptions'!$B$8,"")</f>
        <v>0.25</v>
      </c>
      <c r="R34" s="35">
        <f>IF(H34&gt;0,'01_Global_Assumptions'!$B$9,"")</f>
        <v>0.02</v>
      </c>
      <c r="S34" s="34">
        <f>IF(H34&gt;0,H34*'01_Global_Assumptions'!$B$12,"")</f>
        <v>300000</v>
      </c>
      <c r="T34" s="34">
        <f>IF(H34&gt;0,'01_Global_Assumptions'!$B$23,"")</f>
        <v>0</v>
      </c>
      <c r="U34" s="34">
        <f>IF(H34&gt;0,S34/('01_Global_Assumptions'!$B$13*12),"")</f>
        <v>833.3333333</v>
      </c>
      <c r="V34" s="34">
        <f>IF(H34&gt;0,I34*('01_Global_Assumptions'!$B$19+'01_Global_Assumptions'!$B$20+'01_Global_Assumptions'!$B$21)+'01_Global_Assumptions'!$B$22,"")</f>
        <v>1305</v>
      </c>
      <c r="W34" s="34">
        <f>IF(H34&gt;0,S34*'01_Global_Assumptions'!$B$14/12,"")</f>
        <v>1500</v>
      </c>
      <c r="X34" s="34">
        <f>IF(H34&gt;0,H34*'01_Global_Assumptions'!$B$16/('01_Global_Assumptions'!$B$17*12),"")</f>
        <v>250</v>
      </c>
      <c r="Y34" s="35">
        <f>IF(H34&gt;0,'01_Global_Assumptions'!$B$18,"")</f>
        <v>0.05</v>
      </c>
      <c r="Z34" s="34">
        <f t="shared" si="3"/>
        <v>3888.333333</v>
      </c>
      <c r="AA34" s="34">
        <f t="shared" si="4"/>
        <v>4092.982456</v>
      </c>
      <c r="AB34" s="34">
        <f t="shared" si="5"/>
        <v>0.4960932649</v>
      </c>
      <c r="AC34" s="35">
        <f t="shared" si="6"/>
        <v>0.25</v>
      </c>
      <c r="AD34" s="34">
        <f t="shared" si="7"/>
        <v>6091.875</v>
      </c>
      <c r="AE34" s="34">
        <f t="shared" si="8"/>
        <v>2030.625</v>
      </c>
      <c r="AF34" s="34">
        <f t="shared" si="9"/>
        <v>304.59375</v>
      </c>
      <c r="AG34" s="34">
        <f t="shared" si="10"/>
        <v>4192.927083</v>
      </c>
      <c r="AH34" s="34">
        <f t="shared" si="11"/>
        <v>1898.947917</v>
      </c>
      <c r="AI34" s="34">
        <f t="shared" si="12"/>
        <v>2732.28125</v>
      </c>
      <c r="AJ34" s="34">
        <f t="shared" si="13"/>
        <v>4232.28125</v>
      </c>
      <c r="AK34" s="11" t="str">
        <f t="shared" si="14"/>
        <v>Positive today</v>
      </c>
      <c r="AL34" s="11">
        <f>IF(H34&gt;0,H34*(1-'01_Global_Assumptions'!$B$16),"")</f>
        <v>270000</v>
      </c>
      <c r="AM34" s="11">
        <f>IF(H34&gt;0,'01_Global_Assumptions'!$B$13*'01_Global_Assumptions'!$B$15,"")</f>
        <v>60</v>
      </c>
      <c r="AN34" s="36">
        <f t="shared" si="15"/>
        <v>300000</v>
      </c>
      <c r="AO34" s="11">
        <f t="shared" si="16"/>
        <v>1080000</v>
      </c>
      <c r="AP34" s="36">
        <f t="shared" si="17"/>
        <v>1380000</v>
      </c>
      <c r="AQ34" s="36">
        <f t="shared" si="18"/>
        <v>1080000</v>
      </c>
      <c r="AR34" s="37">
        <f t="shared" si="19"/>
        <v>4.6</v>
      </c>
      <c r="AS34" s="11" t="str">
        <f t="shared" si="20"/>
        <v>YES</v>
      </c>
      <c r="AT34" s="11" t="str">
        <f t="shared" si="21"/>
        <v>NO</v>
      </c>
      <c r="AU34" s="11" t="str">
        <f t="shared" si="22"/>
        <v>YES</v>
      </c>
      <c r="AV34" s="11" t="str">
        <f t="shared" si="23"/>
        <v>NO - REVIEW</v>
      </c>
      <c r="AW34" s="11">
        <f t="shared" si="24"/>
        <v>24367.5</v>
      </c>
      <c r="AX34" s="11" t="str">
        <f t="shared" si="25"/>
        <v/>
      </c>
      <c r="AY34" s="11">
        <f t="shared" si="26"/>
        <v>24</v>
      </c>
      <c r="AZ34" s="38" t="str">
        <f t="array" ref="AZ34">INDEX('10_Redfin_Source_Data'!$X:$X,$A34+4)</f>
        <v>https://www.redfin.com/AA/home/190031263</v>
      </c>
    </row>
    <row r="35" ht="15.75" customHeight="1">
      <c r="A35" s="11">
        <v>31.0</v>
      </c>
      <c r="B35" s="11" t="str">
        <f t="array" ref="B35">IF(INDEX('10_Redfin_Source_Data'!$E:$E,$A35+4)="","","SF-"&amp;TEXT($A35,"000"))</f>
        <v>SF-031</v>
      </c>
      <c r="C35" s="11" t="str">
        <f t="array" ref="C35">INDEX('10_Redfin_Source_Data'!$E:$E,$A35+4)</f>
        <v>400 Grove St #305</v>
      </c>
      <c r="D35" s="11" t="str">
        <f t="array" ref="D35">INDEX('10_Redfin_Source_Data'!$G:$G,$A35+4)</f>
        <v>94102</v>
      </c>
      <c r="E35" s="11" t="str">
        <f t="array" ref="E35">INDEX('10_Redfin_Source_Data'!$N:$N,$A35+4)</f>
        <v>BMR studio condo / resale-controlled</v>
      </c>
      <c r="F35" s="11" t="str">
        <f t="array" ref="F35">INDEX('10_Redfin_Source_Data'!$C:$C,$A35+4)</f>
        <v>Active</v>
      </c>
      <c r="G35" s="11" t="str">
        <f t="array" ref="G35">INDEX('10_Redfin_Source_Data'!$Z:$Z,$A35+4)</f>
        <v>Restricted - verify BMR rules</v>
      </c>
      <c r="H35" s="34">
        <f t="array" ref="H35">N(INDEX('10_Redfin_Source_Data'!$H:$H,$A35+4))</f>
        <v>276705</v>
      </c>
      <c r="I35" s="34">
        <f t="array" ref="I35">N(INDEX('10_Redfin_Source_Data'!$M:$M,$A35+4))</f>
        <v>1</v>
      </c>
      <c r="J35" s="34">
        <f t="array" ref="J35">IF(H35&gt;0,MAX(I35,IFERROR(N(INDEX('10_Redfin_Source_Data'!$I:$I,$A35+4)),0)),"")</f>
        <v>1</v>
      </c>
      <c r="K35" s="34">
        <f t="array" ref="K35">N(INDEX('10_Redfin_Source_Data'!$K:$K,$A35+4))</f>
        <v>427</v>
      </c>
      <c r="L35" s="34">
        <f t="array" ref="L35">IF(H35&gt;0,IFERROR(INDEX('09_Rent_Benchmarks'!$C:$C,MATCH(D35,'09_Rent_Benchmarks'!$A:$A,0)),'01_Global_Assumptions'!$B$10),"")</f>
        <v>2750</v>
      </c>
      <c r="M35" s="34">
        <f t="shared" si="1"/>
        <v>2750</v>
      </c>
      <c r="N35" s="34">
        <f>IF(H35&gt;0,'01_Global_Assumptions'!$B$11,"")</f>
        <v>0.95</v>
      </c>
      <c r="O35" s="34">
        <f t="shared" si="2"/>
        <v>2612.5</v>
      </c>
      <c r="P35" s="35">
        <f>IF(H35&gt;0,'01_Global_Assumptions'!$B$7,"")</f>
        <v>0.25</v>
      </c>
      <c r="Q35" s="35">
        <f>IF(H35&gt;0,'01_Global_Assumptions'!$B$8,"")</f>
        <v>0.25</v>
      </c>
      <c r="R35" s="35">
        <f>IF(H35&gt;0,'01_Global_Assumptions'!$B$9,"")</f>
        <v>0.02</v>
      </c>
      <c r="S35" s="34">
        <f>IF(H35&gt;0,H35*'01_Global_Assumptions'!$B$12,"")</f>
        <v>276705</v>
      </c>
      <c r="T35" s="34">
        <f>IF(H35&gt;0,'01_Global_Assumptions'!$B$23,"")</f>
        <v>0</v>
      </c>
      <c r="U35" s="34">
        <f>IF(H35&gt;0,S35/('01_Global_Assumptions'!$B$13*12),"")</f>
        <v>768.625</v>
      </c>
      <c r="V35" s="34">
        <f>IF(H35&gt;0,I35*('01_Global_Assumptions'!$B$19+'01_Global_Assumptions'!$B$20+'01_Global_Assumptions'!$B$21)+'01_Global_Assumptions'!$B$22,"")</f>
        <v>1305</v>
      </c>
      <c r="W35" s="34">
        <f>IF(H35&gt;0,S35*'01_Global_Assumptions'!$B$14/12,"")</f>
        <v>1383.525</v>
      </c>
      <c r="X35" s="34">
        <f>IF(H35&gt;0,H35*'01_Global_Assumptions'!$B$16/('01_Global_Assumptions'!$B$17*12),"")</f>
        <v>230.5875</v>
      </c>
      <c r="Y35" s="35">
        <f>IF(H35&gt;0,'01_Global_Assumptions'!$B$18,"")</f>
        <v>0.05</v>
      </c>
      <c r="Z35" s="34">
        <f t="shared" si="3"/>
        <v>3687.7375</v>
      </c>
      <c r="AA35" s="34">
        <f t="shared" si="4"/>
        <v>3881.828947</v>
      </c>
      <c r="AB35" s="34">
        <f t="shared" si="5"/>
        <v>0</v>
      </c>
      <c r="AC35" s="35">
        <f t="shared" si="6"/>
        <v>0</v>
      </c>
      <c r="AD35" s="34">
        <f t="shared" si="7"/>
        <v>2612.5</v>
      </c>
      <c r="AE35" s="34">
        <f t="shared" si="8"/>
        <v>0</v>
      </c>
      <c r="AF35" s="34">
        <f t="shared" si="9"/>
        <v>130.625</v>
      </c>
      <c r="AG35" s="34">
        <f t="shared" si="10"/>
        <v>3818.3625</v>
      </c>
      <c r="AH35" s="34">
        <f t="shared" si="11"/>
        <v>-1205.8625</v>
      </c>
      <c r="AI35" s="34">
        <f t="shared" si="12"/>
        <v>-437.2375</v>
      </c>
      <c r="AJ35" s="34">
        <f t="shared" si="13"/>
        <v>946.2875</v>
      </c>
      <c r="AK35" s="11" t="str">
        <f t="shared" si="14"/>
        <v>Positive after principal + investor cap</v>
      </c>
      <c r="AL35" s="11">
        <f>IF(H35&gt;0,H35*(1-'01_Global_Assumptions'!$B$16),"")</f>
        <v>249034.5</v>
      </c>
      <c r="AM35" s="11">
        <f>IF(H35&gt;0,'01_Global_Assumptions'!$B$13*'01_Global_Assumptions'!$B$15,"")</f>
        <v>60</v>
      </c>
      <c r="AN35" s="36">
        <f t="shared" si="15"/>
        <v>276705</v>
      </c>
      <c r="AO35" s="11">
        <f t="shared" si="16"/>
        <v>996138</v>
      </c>
      <c r="AP35" s="36">
        <f t="shared" si="17"/>
        <v>1272843</v>
      </c>
      <c r="AQ35" s="36">
        <f t="shared" si="18"/>
        <v>996138</v>
      </c>
      <c r="AR35" s="37">
        <f t="shared" si="19"/>
        <v>4.6</v>
      </c>
      <c r="AS35" s="11" t="str">
        <f t="shared" si="20"/>
        <v>NO</v>
      </c>
      <c r="AT35" s="11" t="str">
        <f t="shared" si="21"/>
        <v>NO</v>
      </c>
      <c r="AU35" s="11" t="str">
        <f t="shared" si="22"/>
        <v>NO</v>
      </c>
      <c r="AV35" s="11" t="str">
        <f t="shared" si="23"/>
        <v>NO - REVIEW</v>
      </c>
      <c r="AW35" s="11">
        <f t="shared" si="24"/>
        <v>0</v>
      </c>
      <c r="AX35" s="11" t="str">
        <f t="shared" si="25"/>
        <v/>
      </c>
      <c r="AY35" s="11">
        <f t="shared" si="26"/>
        <v>25</v>
      </c>
      <c r="AZ35" s="38" t="str">
        <f t="array" ref="AZ35">INDEX('10_Redfin_Source_Data'!$X:$X,$A35+4)</f>
        <v>https://www.redfin.com/AA/home/109315360</v>
      </c>
    </row>
    <row r="36" ht="15.75" customHeight="1">
      <c r="A36" s="11">
        <v>32.0</v>
      </c>
      <c r="B36" s="11" t="str">
        <f t="array" ref="B36">IF(INDEX('10_Redfin_Source_Data'!$E:$E,$A36+4)="","","SF-"&amp;TEXT($A36,"000"))</f>
        <v>SF-032</v>
      </c>
      <c r="C36" s="11" t="str">
        <f t="array" ref="C36">INDEX('10_Redfin_Source_Data'!$E:$E,$A36+4)</f>
        <v>1075 Market St #408</v>
      </c>
      <c r="D36" s="11" t="str">
        <f t="array" ref="D36">INDEX('10_Redfin_Source_Data'!$G:$G,$A36+4)</f>
        <v>94103</v>
      </c>
      <c r="E36" s="11" t="str">
        <f t="array" ref="E36">INDEX('10_Redfin_Source_Data'!$N:$N,$A36+4)</f>
        <v>Condo / intermediate-term rental mentioned</v>
      </c>
      <c r="F36" s="11" t="str">
        <f t="array" ref="F36">INDEX('10_Redfin_Source_Data'!$C:$C,$A36+4)</f>
        <v>Active</v>
      </c>
      <c r="G36" s="11" t="str">
        <f t="array" ref="G36">INDEX('10_Redfin_Source_Data'!$Z:$Z,$A36+4)</f>
        <v>Yes</v>
      </c>
      <c r="H36" s="34">
        <f t="array" ref="H36">N(INDEX('10_Redfin_Source_Data'!$H:$H,$A36+4))</f>
        <v>449000</v>
      </c>
      <c r="I36" s="34">
        <f t="array" ref="I36">N(INDEX('10_Redfin_Source_Data'!$M:$M,$A36+4))</f>
        <v>1</v>
      </c>
      <c r="J36" s="34">
        <f t="array" ref="J36">IF(H36&gt;0,MAX(I36,IFERROR(N(INDEX('10_Redfin_Source_Data'!$I:$I,$A36+4)),0)),"")</f>
        <v>1</v>
      </c>
      <c r="K36" s="34">
        <f t="array" ref="K36">N(INDEX('10_Redfin_Source_Data'!$K:$K,$A36+4))</f>
        <v>564</v>
      </c>
      <c r="L36" s="34">
        <f t="array" ref="L36">IF(H36&gt;0,IFERROR(INDEX('09_Rent_Benchmarks'!$C:$C,MATCH(D36,'09_Rent_Benchmarks'!$A:$A,0)),'01_Global_Assumptions'!$B$10),"")</f>
        <v>3000</v>
      </c>
      <c r="M36" s="34">
        <f t="shared" si="1"/>
        <v>3000</v>
      </c>
      <c r="N36" s="34">
        <f>IF(H36&gt;0,'01_Global_Assumptions'!$B$11,"")</f>
        <v>0.95</v>
      </c>
      <c r="O36" s="34">
        <f t="shared" si="2"/>
        <v>2850</v>
      </c>
      <c r="P36" s="35">
        <f>IF(H36&gt;0,'01_Global_Assumptions'!$B$7,"")</f>
        <v>0.25</v>
      </c>
      <c r="Q36" s="35">
        <f>IF(H36&gt;0,'01_Global_Assumptions'!$B$8,"")</f>
        <v>0.25</v>
      </c>
      <c r="R36" s="35">
        <f>IF(H36&gt;0,'01_Global_Assumptions'!$B$9,"")</f>
        <v>0.02</v>
      </c>
      <c r="S36" s="34">
        <f>IF(H36&gt;0,H36*'01_Global_Assumptions'!$B$12,"")</f>
        <v>449000</v>
      </c>
      <c r="T36" s="34">
        <f>IF(H36&gt;0,'01_Global_Assumptions'!$B$23,"")</f>
        <v>0</v>
      </c>
      <c r="U36" s="34">
        <f>IF(H36&gt;0,S36/('01_Global_Assumptions'!$B$13*12),"")</f>
        <v>1247.222222</v>
      </c>
      <c r="V36" s="34">
        <f>IF(H36&gt;0,I36*('01_Global_Assumptions'!$B$19+'01_Global_Assumptions'!$B$20+'01_Global_Assumptions'!$B$21)+'01_Global_Assumptions'!$B$22,"")</f>
        <v>1305</v>
      </c>
      <c r="W36" s="34">
        <f>IF(H36&gt;0,S36*'01_Global_Assumptions'!$B$14/12,"")</f>
        <v>2245</v>
      </c>
      <c r="X36" s="34">
        <f>IF(H36&gt;0,H36*'01_Global_Assumptions'!$B$16/('01_Global_Assumptions'!$B$17*12),"")</f>
        <v>374.1666667</v>
      </c>
      <c r="Y36" s="35">
        <f>IF(H36&gt;0,'01_Global_Assumptions'!$B$18,"")</f>
        <v>0.05</v>
      </c>
      <c r="Z36" s="34">
        <f t="shared" si="3"/>
        <v>5171.388889</v>
      </c>
      <c r="AA36" s="34">
        <f t="shared" si="4"/>
        <v>5443.567251</v>
      </c>
      <c r="AB36" s="34">
        <f t="shared" si="5"/>
        <v>0</v>
      </c>
      <c r="AC36" s="35">
        <f t="shared" si="6"/>
        <v>0</v>
      </c>
      <c r="AD36" s="34">
        <f t="shared" si="7"/>
        <v>2850</v>
      </c>
      <c r="AE36" s="34">
        <f t="shared" si="8"/>
        <v>0</v>
      </c>
      <c r="AF36" s="34">
        <f t="shared" si="9"/>
        <v>142.5</v>
      </c>
      <c r="AG36" s="34">
        <f t="shared" si="10"/>
        <v>5313.888889</v>
      </c>
      <c r="AH36" s="34">
        <f t="shared" si="11"/>
        <v>-2463.888889</v>
      </c>
      <c r="AI36" s="34">
        <f t="shared" si="12"/>
        <v>-1216.666667</v>
      </c>
      <c r="AJ36" s="34">
        <f t="shared" si="13"/>
        <v>1028.333333</v>
      </c>
      <c r="AK36" s="11" t="str">
        <f t="shared" si="14"/>
        <v>Positive after principal + investor cap</v>
      </c>
      <c r="AL36" s="11">
        <f>IF(H36&gt;0,H36*(1-'01_Global_Assumptions'!$B$16),"")</f>
        <v>404100</v>
      </c>
      <c r="AM36" s="11">
        <f>IF(H36&gt;0,'01_Global_Assumptions'!$B$13*'01_Global_Assumptions'!$B$15,"")</f>
        <v>60</v>
      </c>
      <c r="AN36" s="36">
        <f t="shared" si="15"/>
        <v>449000</v>
      </c>
      <c r="AO36" s="11">
        <f t="shared" si="16"/>
        <v>1616400</v>
      </c>
      <c r="AP36" s="36">
        <f t="shared" si="17"/>
        <v>2065400</v>
      </c>
      <c r="AQ36" s="36">
        <f t="shared" si="18"/>
        <v>1616400</v>
      </c>
      <c r="AR36" s="37">
        <f t="shared" si="19"/>
        <v>4.6</v>
      </c>
      <c r="AS36" s="11" t="str">
        <f t="shared" si="20"/>
        <v>NO</v>
      </c>
      <c r="AT36" s="11" t="str">
        <f t="shared" si="21"/>
        <v>NO</v>
      </c>
      <c r="AU36" s="11" t="str">
        <f t="shared" si="22"/>
        <v>NO</v>
      </c>
      <c r="AV36" s="11" t="str">
        <f t="shared" si="23"/>
        <v>NO - REVIEW</v>
      </c>
      <c r="AW36" s="11">
        <f t="shared" si="24"/>
        <v>0</v>
      </c>
      <c r="AX36" s="11" t="str">
        <f t="shared" si="25"/>
        <v/>
      </c>
      <c r="AY36" s="11">
        <f t="shared" si="26"/>
        <v>26</v>
      </c>
      <c r="AZ36" s="38" t="str">
        <f t="array" ref="AZ36">INDEX('10_Redfin_Source_Data'!$X:$X,$A36+4)</f>
        <v>https://www.redfin.com/AA/home/169571402</v>
      </c>
    </row>
    <row r="37" ht="15.75" customHeight="1">
      <c r="A37" s="11">
        <v>33.0</v>
      </c>
      <c r="B37" s="11" t="str">
        <f t="array" ref="B37">IF(INDEX('10_Redfin_Source_Data'!$E:$E,$A37+4)="","","SF-"&amp;TEXT($A37,"000"))</f>
        <v>SF-033</v>
      </c>
      <c r="C37" s="11" t="str">
        <f t="array" ref="C37">INDEX('10_Redfin_Source_Data'!$E:$E,$A37+4)</f>
        <v>3755-3759 Mission St</v>
      </c>
      <c r="D37" s="11" t="str">
        <f t="array" ref="D37">INDEX('10_Redfin_Source_Data'!$G:$G,$A37+4)</f>
        <v>94110</v>
      </c>
      <c r="E37" s="11" t="str">
        <f t="array" ref="E37">INDEX('10_Redfin_Source_Data'!$N:$N,$A37+4)</f>
        <v>Mixed-use live/work + residential flat</v>
      </c>
      <c r="F37" s="11" t="str">
        <f t="array" ref="F37">INDEX('10_Redfin_Source_Data'!$C:$C,$A37+4)</f>
        <v>Active</v>
      </c>
      <c r="G37" s="11" t="str">
        <f t="array" ref="G37">INDEX('10_Redfin_Source_Data'!$Z:$Z,$A37+4)</f>
        <v>Yes</v>
      </c>
      <c r="H37" s="34">
        <f t="array" ref="H37">N(INDEX('10_Redfin_Source_Data'!$H:$H,$A37+4))</f>
        <v>1399000</v>
      </c>
      <c r="I37" s="34">
        <f t="array" ref="I37">N(INDEX('10_Redfin_Source_Data'!$M:$M,$A37+4))</f>
        <v>2</v>
      </c>
      <c r="J37" s="34">
        <f t="array" ref="J37">IF(H37&gt;0,MAX(I37,IFERROR(N(INDEX('10_Redfin_Source_Data'!$I:$I,$A37+4)),0)),"")</f>
        <v>4</v>
      </c>
      <c r="K37" s="34">
        <f t="array" ref="K37">N(INDEX('10_Redfin_Source_Data'!$K:$K,$A37+4))</f>
        <v>2500</v>
      </c>
      <c r="L37" s="34">
        <f t="array" ref="L37">IF(H37&gt;0,IFERROR(INDEX('09_Rent_Benchmarks'!$C:$C,MATCH(D37,'09_Rent_Benchmarks'!$A:$A,0)),'01_Global_Assumptions'!$B$10),"")</f>
        <v>2850</v>
      </c>
      <c r="M37" s="34">
        <f t="shared" si="1"/>
        <v>11400</v>
      </c>
      <c r="N37" s="34">
        <f>IF(H37&gt;0,'01_Global_Assumptions'!$B$11,"")</f>
        <v>0.95</v>
      </c>
      <c r="O37" s="34">
        <f t="shared" si="2"/>
        <v>10830</v>
      </c>
      <c r="P37" s="35">
        <f>IF(H37&gt;0,'01_Global_Assumptions'!$B$7,"")</f>
        <v>0.25</v>
      </c>
      <c r="Q37" s="35">
        <f>IF(H37&gt;0,'01_Global_Assumptions'!$B$8,"")</f>
        <v>0.25</v>
      </c>
      <c r="R37" s="35">
        <f>IF(H37&gt;0,'01_Global_Assumptions'!$B$9,"")</f>
        <v>0.02</v>
      </c>
      <c r="S37" s="34">
        <f>IF(H37&gt;0,H37*'01_Global_Assumptions'!$B$12,"")</f>
        <v>1399000</v>
      </c>
      <c r="T37" s="34">
        <f>IF(H37&gt;0,'01_Global_Assumptions'!$B$23,"")</f>
        <v>0</v>
      </c>
      <c r="U37" s="34">
        <f>IF(H37&gt;0,S37/('01_Global_Assumptions'!$B$13*12),"")</f>
        <v>3886.111111</v>
      </c>
      <c r="V37" s="34">
        <f>IF(H37&gt;0,I37*('01_Global_Assumptions'!$B$19+'01_Global_Assumptions'!$B$20+'01_Global_Assumptions'!$B$21)+'01_Global_Assumptions'!$B$22,"")</f>
        <v>1910</v>
      </c>
      <c r="W37" s="34">
        <f>IF(H37&gt;0,S37*'01_Global_Assumptions'!$B$14/12,"")</f>
        <v>6995</v>
      </c>
      <c r="X37" s="34">
        <f>IF(H37&gt;0,H37*'01_Global_Assumptions'!$B$16/('01_Global_Assumptions'!$B$17*12),"")</f>
        <v>1165.833333</v>
      </c>
      <c r="Y37" s="35">
        <f>IF(H37&gt;0,'01_Global_Assumptions'!$B$18,"")</f>
        <v>0.05</v>
      </c>
      <c r="Z37" s="34">
        <f t="shared" si="3"/>
        <v>13956.94444</v>
      </c>
      <c r="AA37" s="34">
        <f t="shared" si="4"/>
        <v>14691.52047</v>
      </c>
      <c r="AB37" s="34">
        <f t="shared" si="5"/>
        <v>0</v>
      </c>
      <c r="AC37" s="35">
        <f t="shared" si="6"/>
        <v>0</v>
      </c>
      <c r="AD37" s="34">
        <f t="shared" si="7"/>
        <v>10830</v>
      </c>
      <c r="AE37" s="34">
        <f t="shared" si="8"/>
        <v>0</v>
      </c>
      <c r="AF37" s="34">
        <f t="shared" si="9"/>
        <v>541.5</v>
      </c>
      <c r="AG37" s="34">
        <f t="shared" si="10"/>
        <v>14498.44444</v>
      </c>
      <c r="AH37" s="34">
        <f t="shared" si="11"/>
        <v>-3668.444444</v>
      </c>
      <c r="AI37" s="34">
        <f t="shared" si="12"/>
        <v>217.6666667</v>
      </c>
      <c r="AJ37" s="34">
        <f t="shared" si="13"/>
        <v>7212.666667</v>
      </c>
      <c r="AK37" s="11" t="str">
        <f t="shared" si="14"/>
        <v>Positive after principal payoff</v>
      </c>
      <c r="AL37" s="11">
        <f>IF(H37&gt;0,H37*(1-'01_Global_Assumptions'!$B$16),"")</f>
        <v>1259100</v>
      </c>
      <c r="AM37" s="11">
        <f>IF(H37&gt;0,'01_Global_Assumptions'!$B$13*'01_Global_Assumptions'!$B$15,"")</f>
        <v>60</v>
      </c>
      <c r="AN37" s="36">
        <f t="shared" si="15"/>
        <v>1399000</v>
      </c>
      <c r="AO37" s="11">
        <f t="shared" si="16"/>
        <v>5036400</v>
      </c>
      <c r="AP37" s="36">
        <f t="shared" si="17"/>
        <v>6435400</v>
      </c>
      <c r="AQ37" s="36">
        <f t="shared" si="18"/>
        <v>5036400</v>
      </c>
      <c r="AR37" s="37">
        <f t="shared" si="19"/>
        <v>4.6</v>
      </c>
      <c r="AS37" s="11" t="str">
        <f t="shared" si="20"/>
        <v>NO</v>
      </c>
      <c r="AT37" s="11" t="str">
        <f t="shared" si="21"/>
        <v>NO</v>
      </c>
      <c r="AU37" s="11" t="str">
        <f t="shared" si="22"/>
        <v>NO</v>
      </c>
      <c r="AV37" s="11" t="str">
        <f t="shared" si="23"/>
        <v>NO - REVIEW</v>
      </c>
      <c r="AW37" s="11">
        <f t="shared" si="24"/>
        <v>0</v>
      </c>
      <c r="AX37" s="11" t="str">
        <f t="shared" si="25"/>
        <v/>
      </c>
      <c r="AY37" s="11">
        <f t="shared" si="26"/>
        <v>27</v>
      </c>
      <c r="AZ37" s="38" t="str">
        <f t="array" ref="AZ37">INDEX('10_Redfin_Source_Data'!$X:$X,$A37+4)</f>
        <v>https://www.redfin.com/AA/home/194251633</v>
      </c>
    </row>
    <row r="38" ht="15.75" customHeight="1">
      <c r="A38" s="11">
        <v>34.0</v>
      </c>
      <c r="B38" s="11" t="str">
        <f t="array" ref="B38">IF(INDEX('10_Redfin_Source_Data'!$E:$E,$A38+4)="","","SF-"&amp;TEXT($A38,"000"))</f>
        <v>SF-034</v>
      </c>
      <c r="C38" s="11" t="str">
        <f t="array" ref="C38">INDEX('10_Redfin_Source_Data'!$E:$E,$A38+4)</f>
        <v>34 Turk St</v>
      </c>
      <c r="D38" s="11" t="str">
        <f t="array" ref="D38">INDEX('10_Redfin_Source_Data'!$G:$G,$A38+4)</f>
        <v>94102</v>
      </c>
      <c r="E38" s="11" t="str">
        <f t="array" ref="E38">INDEX('10_Redfin_Source_Data'!$N:$N,$A38+4)</f>
        <v>180-unit SRO / mixed-use hotel asset</v>
      </c>
      <c r="F38" s="11" t="str">
        <f t="array" ref="F38">INDEX('10_Redfin_Source_Data'!$C:$C,$A38+4)</f>
        <v>Active</v>
      </c>
      <c r="G38" s="11" t="str">
        <f t="array" ref="G38">INDEX('10_Redfin_Source_Data'!$Z:$Z,$A38+4)</f>
        <v>Diligence required - SRO/program income</v>
      </c>
      <c r="H38" s="34">
        <f t="array" ref="H38">N(INDEX('10_Redfin_Source_Data'!$H:$H,$A38+4))</f>
        <v>4500000</v>
      </c>
      <c r="I38" s="34">
        <f t="array" ref="I38">N(INDEX('10_Redfin_Source_Data'!$M:$M,$A38+4))</f>
        <v>180</v>
      </c>
      <c r="J38" s="34">
        <f t="array" ref="J38">IF(H38&gt;0,MAX(I38,IFERROR(N(INDEX('10_Redfin_Source_Data'!$I:$I,$A38+4)),0)),"")</f>
        <v>180</v>
      </c>
      <c r="K38" s="34">
        <f t="array" ref="K38">N(INDEX('10_Redfin_Source_Data'!$K:$K,$A38+4))</f>
        <v>58718</v>
      </c>
      <c r="L38" s="34">
        <f t="array" ref="L38">IF(H38&gt;0,IFERROR(INDEX('09_Rent_Benchmarks'!$C:$C,MATCH(D38,'09_Rent_Benchmarks'!$A:$A,0)),'01_Global_Assumptions'!$B$10),"")</f>
        <v>2750</v>
      </c>
      <c r="M38" s="34">
        <f t="shared" si="1"/>
        <v>495000</v>
      </c>
      <c r="N38" s="34">
        <f>IF(H38&gt;0,'01_Global_Assumptions'!$B$11,"")</f>
        <v>0.95</v>
      </c>
      <c r="O38" s="34">
        <f t="shared" si="2"/>
        <v>470250</v>
      </c>
      <c r="P38" s="35">
        <f>IF(H38&gt;0,'01_Global_Assumptions'!$B$7,"")</f>
        <v>0.25</v>
      </c>
      <c r="Q38" s="35">
        <f>IF(H38&gt;0,'01_Global_Assumptions'!$B$8,"")</f>
        <v>0.25</v>
      </c>
      <c r="R38" s="35">
        <f>IF(H38&gt;0,'01_Global_Assumptions'!$B$9,"")</f>
        <v>0.02</v>
      </c>
      <c r="S38" s="34">
        <f>IF(H38&gt;0,H38*'01_Global_Assumptions'!$B$12,"")</f>
        <v>4500000</v>
      </c>
      <c r="T38" s="34">
        <f>IF(H38&gt;0,'01_Global_Assumptions'!$B$23,"")</f>
        <v>0</v>
      </c>
      <c r="U38" s="34">
        <f>IF(H38&gt;0,S38/('01_Global_Assumptions'!$B$13*12),"")</f>
        <v>12500</v>
      </c>
      <c r="V38" s="34">
        <f>IF(H38&gt;0,I38*('01_Global_Assumptions'!$B$19+'01_Global_Assumptions'!$B$20+'01_Global_Assumptions'!$B$21)+'01_Global_Assumptions'!$B$22,"")</f>
        <v>109600</v>
      </c>
      <c r="W38" s="34">
        <f>IF(H38&gt;0,S38*'01_Global_Assumptions'!$B$14/12,"")</f>
        <v>22500</v>
      </c>
      <c r="X38" s="34">
        <f>IF(H38&gt;0,H38*'01_Global_Assumptions'!$B$16/('01_Global_Assumptions'!$B$17*12),"")</f>
        <v>3750</v>
      </c>
      <c r="Y38" s="35">
        <f>IF(H38&gt;0,'01_Global_Assumptions'!$B$18,"")</f>
        <v>0.05</v>
      </c>
      <c r="Z38" s="34">
        <f t="shared" si="3"/>
        <v>148350</v>
      </c>
      <c r="AA38" s="34">
        <f t="shared" si="4"/>
        <v>156157.8947</v>
      </c>
      <c r="AB38" s="34">
        <f t="shared" si="5"/>
        <v>0.6679257953</v>
      </c>
      <c r="AC38" s="35">
        <f t="shared" si="6"/>
        <v>0.25</v>
      </c>
      <c r="AD38" s="34">
        <f t="shared" si="7"/>
        <v>352687.5</v>
      </c>
      <c r="AE38" s="34">
        <f t="shared" si="8"/>
        <v>117562.5</v>
      </c>
      <c r="AF38" s="34">
        <f t="shared" si="9"/>
        <v>17634.375</v>
      </c>
      <c r="AG38" s="34">
        <f t="shared" si="10"/>
        <v>165984.375</v>
      </c>
      <c r="AH38" s="34">
        <f t="shared" si="11"/>
        <v>186703.125</v>
      </c>
      <c r="AI38" s="34">
        <f t="shared" si="12"/>
        <v>199203.125</v>
      </c>
      <c r="AJ38" s="34">
        <f t="shared" si="13"/>
        <v>221703.125</v>
      </c>
      <c r="AK38" s="11" t="str">
        <f t="shared" si="14"/>
        <v>Positive today</v>
      </c>
      <c r="AL38" s="11">
        <f>IF(H38&gt;0,H38*(1-'01_Global_Assumptions'!$B$16),"")</f>
        <v>4050000</v>
      </c>
      <c r="AM38" s="11">
        <f>IF(H38&gt;0,'01_Global_Assumptions'!$B$13*'01_Global_Assumptions'!$B$15,"")</f>
        <v>60</v>
      </c>
      <c r="AN38" s="36">
        <f t="shared" si="15"/>
        <v>4500000</v>
      </c>
      <c r="AO38" s="11">
        <f t="shared" si="16"/>
        <v>16200000</v>
      </c>
      <c r="AP38" s="36">
        <f t="shared" si="17"/>
        <v>20700000</v>
      </c>
      <c r="AQ38" s="36">
        <f t="shared" si="18"/>
        <v>16200000</v>
      </c>
      <c r="AR38" s="37">
        <f t="shared" si="19"/>
        <v>4.6</v>
      </c>
      <c r="AS38" s="11" t="str">
        <f t="shared" si="20"/>
        <v>YES</v>
      </c>
      <c r="AT38" s="11" t="str">
        <f t="shared" si="21"/>
        <v>NO</v>
      </c>
      <c r="AU38" s="11" t="str">
        <f t="shared" si="22"/>
        <v>YES</v>
      </c>
      <c r="AV38" s="11" t="str">
        <f t="shared" si="23"/>
        <v>NO - REVIEW</v>
      </c>
      <c r="AW38" s="11">
        <f t="shared" si="24"/>
        <v>1410750</v>
      </c>
      <c r="AX38" s="11" t="str">
        <f t="shared" si="25"/>
        <v/>
      </c>
      <c r="AY38" s="11">
        <f t="shared" si="26"/>
        <v>28</v>
      </c>
      <c r="AZ38" s="38" t="str">
        <f t="array" ref="AZ38">INDEX('10_Redfin_Source_Data'!$X:$X,$A38+4)</f>
        <v>https://www.redfin.com/AA/home/201545168</v>
      </c>
    </row>
    <row r="39" ht="15.75" customHeight="1">
      <c r="A39" s="11">
        <v>35.0</v>
      </c>
      <c r="B39" s="11" t="str">
        <f t="array" ref="B39">IF(INDEX('10_Redfin_Source_Data'!$E:$E,$A39+4)="","","SF-"&amp;TEXT($A39,"000"))</f>
        <v>SF-035</v>
      </c>
      <c r="C39" s="11" t="str">
        <f t="array" ref="C39">INDEX('10_Redfin_Source_Data'!$E:$E,$A39+4)</f>
        <v>125 Garfield St</v>
      </c>
      <c r="D39" s="11" t="str">
        <f t="array" ref="D39">INDEX('10_Redfin_Source_Data'!$G:$G,$A39+4)</f>
        <v>94132</v>
      </c>
      <c r="E39" s="11" t="str">
        <f t="array" ref="E39">INDEX('10_Redfin_Source_Data'!$N:$N,$A39+4)</f>
        <v>Single-family with separate lower ensuite units</v>
      </c>
      <c r="F39" s="11" t="str">
        <f t="array" ref="F39">INDEX('10_Redfin_Source_Data'!$C:$C,$A39+4)</f>
        <v>Active</v>
      </c>
      <c r="G39" s="11" t="str">
        <f t="array" ref="G39">INDEX('10_Redfin_Source_Data'!$Z:$Z,$A39+4)</f>
        <v>Yes</v>
      </c>
      <c r="H39" s="34">
        <f t="array" ref="H39">N(INDEX('10_Redfin_Source_Data'!$H:$H,$A39+4))</f>
        <v>998000</v>
      </c>
      <c r="I39" s="34">
        <f t="array" ref="I39">N(INDEX('10_Redfin_Source_Data'!$M:$M,$A39+4))</f>
        <v>3</v>
      </c>
      <c r="J39" s="34">
        <f t="array" ref="J39">IF(H39&gt;0,MAX(I39,IFERROR(N(INDEX('10_Redfin_Source_Data'!$I:$I,$A39+4)),0)),"")</f>
        <v>4</v>
      </c>
      <c r="K39" s="34">
        <f t="array" ref="K39">N(INDEX('10_Redfin_Source_Data'!$K:$K,$A39+4))</f>
        <v>1218</v>
      </c>
      <c r="L39" s="34">
        <f t="array" ref="L39">IF(H39&gt;0,IFERROR(INDEX('09_Rent_Benchmarks'!$C:$C,MATCH(D39,'09_Rent_Benchmarks'!$A:$A,0)),'01_Global_Assumptions'!$B$10),"")</f>
        <v>2100</v>
      </c>
      <c r="M39" s="34">
        <f t="shared" si="1"/>
        <v>8400</v>
      </c>
      <c r="N39" s="34">
        <f>IF(H39&gt;0,'01_Global_Assumptions'!$B$11,"")</f>
        <v>0.95</v>
      </c>
      <c r="O39" s="34">
        <f t="shared" si="2"/>
        <v>7980</v>
      </c>
      <c r="P39" s="35">
        <f>IF(H39&gt;0,'01_Global_Assumptions'!$B$7,"")</f>
        <v>0.25</v>
      </c>
      <c r="Q39" s="35">
        <f>IF(H39&gt;0,'01_Global_Assumptions'!$B$8,"")</f>
        <v>0.25</v>
      </c>
      <c r="R39" s="35">
        <f>IF(H39&gt;0,'01_Global_Assumptions'!$B$9,"")</f>
        <v>0.02</v>
      </c>
      <c r="S39" s="34">
        <f>IF(H39&gt;0,H39*'01_Global_Assumptions'!$B$12,"")</f>
        <v>998000</v>
      </c>
      <c r="T39" s="34">
        <f>IF(H39&gt;0,'01_Global_Assumptions'!$B$23,"")</f>
        <v>0</v>
      </c>
      <c r="U39" s="34">
        <f>IF(H39&gt;0,S39/('01_Global_Assumptions'!$B$13*12),"")</f>
        <v>2772.222222</v>
      </c>
      <c r="V39" s="34">
        <f>IF(H39&gt;0,I39*('01_Global_Assumptions'!$B$19+'01_Global_Assumptions'!$B$20+'01_Global_Assumptions'!$B$21)+'01_Global_Assumptions'!$B$22,"")</f>
        <v>2515</v>
      </c>
      <c r="W39" s="34">
        <f>IF(H39&gt;0,S39*'01_Global_Assumptions'!$B$14/12,"")</f>
        <v>4990</v>
      </c>
      <c r="X39" s="34">
        <f>IF(H39&gt;0,H39*'01_Global_Assumptions'!$B$16/('01_Global_Assumptions'!$B$17*12),"")</f>
        <v>831.6666667</v>
      </c>
      <c r="Y39" s="35">
        <f>IF(H39&gt;0,'01_Global_Assumptions'!$B$18,"")</f>
        <v>0.05</v>
      </c>
      <c r="Z39" s="34">
        <f t="shared" si="3"/>
        <v>11108.88889</v>
      </c>
      <c r="AA39" s="34">
        <f t="shared" si="4"/>
        <v>11693.56725</v>
      </c>
      <c r="AB39" s="34">
        <f t="shared" si="5"/>
        <v>0</v>
      </c>
      <c r="AC39" s="35">
        <f t="shared" si="6"/>
        <v>0</v>
      </c>
      <c r="AD39" s="34">
        <f t="shared" si="7"/>
        <v>7980</v>
      </c>
      <c r="AE39" s="34">
        <f t="shared" si="8"/>
        <v>0</v>
      </c>
      <c r="AF39" s="34">
        <f t="shared" si="9"/>
        <v>399</v>
      </c>
      <c r="AG39" s="34">
        <f t="shared" si="10"/>
        <v>11507.88889</v>
      </c>
      <c r="AH39" s="34">
        <f t="shared" si="11"/>
        <v>-3527.888889</v>
      </c>
      <c r="AI39" s="34">
        <f t="shared" si="12"/>
        <v>-755.6666667</v>
      </c>
      <c r="AJ39" s="34">
        <f t="shared" si="13"/>
        <v>4234.333333</v>
      </c>
      <c r="AK39" s="11" t="str">
        <f t="shared" si="14"/>
        <v>Positive after principal + investor cap</v>
      </c>
      <c r="AL39" s="11">
        <f>IF(H39&gt;0,H39*(1-'01_Global_Assumptions'!$B$16),"")</f>
        <v>898200</v>
      </c>
      <c r="AM39" s="11">
        <f>IF(H39&gt;0,'01_Global_Assumptions'!$B$13*'01_Global_Assumptions'!$B$15,"")</f>
        <v>60</v>
      </c>
      <c r="AN39" s="36">
        <f t="shared" si="15"/>
        <v>998000</v>
      </c>
      <c r="AO39" s="11">
        <f t="shared" si="16"/>
        <v>3592800</v>
      </c>
      <c r="AP39" s="36">
        <f t="shared" si="17"/>
        <v>4590800</v>
      </c>
      <c r="AQ39" s="36">
        <f t="shared" si="18"/>
        <v>3592800</v>
      </c>
      <c r="AR39" s="37">
        <f t="shared" si="19"/>
        <v>4.6</v>
      </c>
      <c r="AS39" s="11" t="str">
        <f t="shared" si="20"/>
        <v>NO</v>
      </c>
      <c r="AT39" s="11" t="str">
        <f t="shared" si="21"/>
        <v>NO</v>
      </c>
      <c r="AU39" s="11" t="str">
        <f t="shared" si="22"/>
        <v>NO</v>
      </c>
      <c r="AV39" s="11" t="str">
        <f t="shared" si="23"/>
        <v>NO - REVIEW</v>
      </c>
      <c r="AW39" s="11">
        <f t="shared" si="24"/>
        <v>0</v>
      </c>
      <c r="AX39" s="11" t="str">
        <f t="shared" si="25"/>
        <v/>
      </c>
      <c r="AY39" s="11">
        <f t="shared" si="26"/>
        <v>29</v>
      </c>
      <c r="AZ39" s="38" t="str">
        <f t="array" ref="AZ39">INDEX('10_Redfin_Source_Data'!$X:$X,$A39+4)</f>
        <v>https://www.redfin.com/AA/home/1902088</v>
      </c>
    </row>
    <row r="40" ht="15.75" customHeight="1">
      <c r="A40" s="11">
        <v>36.0</v>
      </c>
      <c r="B40" s="11" t="str">
        <f t="array" ref="B40">IF(INDEX('10_Redfin_Source_Data'!$E:$E,$A40+4)="","","SF-"&amp;TEXT($A40,"000"))</f>
        <v>SF-036</v>
      </c>
      <c r="C40" s="11" t="str">
        <f t="array" ref="C40">INDEX('10_Redfin_Source_Data'!$E:$E,$A40+4)</f>
        <v>200 Brannan St #126</v>
      </c>
      <c r="D40" s="11" t="str">
        <f t="array" ref="D40">INDEX('10_Redfin_Source_Data'!$G:$G,$A40+4)</f>
        <v>94107</v>
      </c>
      <c r="E40" s="11" t="str">
        <f t="array" ref="E40">INDEX('10_Redfin_Source_Data'!$N:$N,$A40+4)</f>
        <v>BMR condo / resale-controlled</v>
      </c>
      <c r="F40" s="11" t="str">
        <f t="array" ref="F40">INDEX('10_Redfin_Source_Data'!$C:$C,$A40+4)</f>
        <v>Active</v>
      </c>
      <c r="G40" s="11" t="str">
        <f t="array" ref="G40">INDEX('10_Redfin_Source_Data'!$Z:$Z,$A40+4)</f>
        <v>Restricted - verify BMR rules</v>
      </c>
      <c r="H40" s="34">
        <f t="array" ref="H40">N(INDEX('10_Redfin_Source_Data'!$H:$H,$A40+4))</f>
        <v>475381</v>
      </c>
      <c r="I40" s="34">
        <f t="array" ref="I40">N(INDEX('10_Redfin_Source_Data'!$M:$M,$A40+4))</f>
        <v>1</v>
      </c>
      <c r="J40" s="34">
        <f t="array" ref="J40">IF(H40&gt;0,MAX(I40,IFERROR(N(INDEX('10_Redfin_Source_Data'!$I:$I,$A40+4)),0)),"")</f>
        <v>3</v>
      </c>
      <c r="K40" s="34">
        <f t="array" ref="K40">N(INDEX('10_Redfin_Source_Data'!$K:$K,$A40+4))</f>
        <v>2013</v>
      </c>
      <c r="L40" s="34">
        <f t="array" ref="L40">IF(H40&gt;0,IFERROR(INDEX('09_Rent_Benchmarks'!$C:$C,MATCH(D40,'09_Rent_Benchmarks'!$A:$A,0)),'01_Global_Assumptions'!$B$10),"")</f>
        <v>2750</v>
      </c>
      <c r="M40" s="34">
        <f t="shared" si="1"/>
        <v>8250</v>
      </c>
      <c r="N40" s="34">
        <f>IF(H40&gt;0,'01_Global_Assumptions'!$B$11,"")</f>
        <v>0.95</v>
      </c>
      <c r="O40" s="34">
        <f t="shared" si="2"/>
        <v>7837.5</v>
      </c>
      <c r="P40" s="35">
        <f>IF(H40&gt;0,'01_Global_Assumptions'!$B$7,"")</f>
        <v>0.25</v>
      </c>
      <c r="Q40" s="35">
        <f>IF(H40&gt;0,'01_Global_Assumptions'!$B$8,"")</f>
        <v>0.25</v>
      </c>
      <c r="R40" s="35">
        <f>IF(H40&gt;0,'01_Global_Assumptions'!$B$9,"")</f>
        <v>0.02</v>
      </c>
      <c r="S40" s="34">
        <f>IF(H40&gt;0,H40*'01_Global_Assumptions'!$B$12,"")</f>
        <v>475381</v>
      </c>
      <c r="T40" s="34">
        <f>IF(H40&gt;0,'01_Global_Assumptions'!$B$23,"")</f>
        <v>0</v>
      </c>
      <c r="U40" s="34">
        <f>IF(H40&gt;0,S40/('01_Global_Assumptions'!$B$13*12),"")</f>
        <v>1320.502778</v>
      </c>
      <c r="V40" s="34">
        <f>IF(H40&gt;0,I40*('01_Global_Assumptions'!$B$19+'01_Global_Assumptions'!$B$20+'01_Global_Assumptions'!$B$21)+'01_Global_Assumptions'!$B$22,"")</f>
        <v>1305</v>
      </c>
      <c r="W40" s="34">
        <f>IF(H40&gt;0,S40*'01_Global_Assumptions'!$B$14/12,"")</f>
        <v>2376.905</v>
      </c>
      <c r="X40" s="34">
        <f>IF(H40&gt;0,H40*'01_Global_Assumptions'!$B$16/('01_Global_Assumptions'!$B$17*12),"")</f>
        <v>396.1508333</v>
      </c>
      <c r="Y40" s="35">
        <f>IF(H40&gt;0,'01_Global_Assumptions'!$B$18,"")</f>
        <v>0.05</v>
      </c>
      <c r="Z40" s="34">
        <f t="shared" si="3"/>
        <v>5398.558611</v>
      </c>
      <c r="AA40" s="34">
        <f t="shared" si="4"/>
        <v>5682.693275</v>
      </c>
      <c r="AB40" s="34">
        <f t="shared" si="5"/>
        <v>0.2749354673</v>
      </c>
      <c r="AC40" s="35">
        <f t="shared" si="6"/>
        <v>0.25</v>
      </c>
      <c r="AD40" s="34">
        <f t="shared" si="7"/>
        <v>5878.125</v>
      </c>
      <c r="AE40" s="34">
        <f t="shared" si="8"/>
        <v>1959.375</v>
      </c>
      <c r="AF40" s="34">
        <f t="shared" si="9"/>
        <v>293.90625</v>
      </c>
      <c r="AG40" s="34">
        <f t="shared" si="10"/>
        <v>5692.464861</v>
      </c>
      <c r="AH40" s="34">
        <f t="shared" si="11"/>
        <v>185.6601389</v>
      </c>
      <c r="AI40" s="34">
        <f t="shared" si="12"/>
        <v>1506.162917</v>
      </c>
      <c r="AJ40" s="34">
        <f t="shared" si="13"/>
        <v>3883.067917</v>
      </c>
      <c r="AK40" s="11" t="str">
        <f t="shared" si="14"/>
        <v>Positive today</v>
      </c>
      <c r="AL40" s="11">
        <f>IF(H40&gt;0,H40*(1-'01_Global_Assumptions'!$B$16),"")</f>
        <v>427842.9</v>
      </c>
      <c r="AM40" s="11">
        <f>IF(H40&gt;0,'01_Global_Assumptions'!$B$13*'01_Global_Assumptions'!$B$15,"")</f>
        <v>60</v>
      </c>
      <c r="AN40" s="36">
        <f t="shared" si="15"/>
        <v>475381</v>
      </c>
      <c r="AO40" s="11">
        <f t="shared" si="16"/>
        <v>1711371.6</v>
      </c>
      <c r="AP40" s="36">
        <f t="shared" si="17"/>
        <v>2186752.6</v>
      </c>
      <c r="AQ40" s="36">
        <f t="shared" si="18"/>
        <v>1711371.6</v>
      </c>
      <c r="AR40" s="37">
        <f t="shared" si="19"/>
        <v>4.6</v>
      </c>
      <c r="AS40" s="11" t="str">
        <f t="shared" si="20"/>
        <v>YES</v>
      </c>
      <c r="AT40" s="11" t="str">
        <f t="shared" si="21"/>
        <v>NO</v>
      </c>
      <c r="AU40" s="11" t="str">
        <f t="shared" si="22"/>
        <v>YES</v>
      </c>
      <c r="AV40" s="11" t="str">
        <f t="shared" si="23"/>
        <v>NO - REVIEW</v>
      </c>
      <c r="AW40" s="11">
        <f t="shared" si="24"/>
        <v>23512.5</v>
      </c>
      <c r="AX40" s="11" t="str">
        <f t="shared" si="25"/>
        <v/>
      </c>
      <c r="AY40" s="11">
        <f t="shared" si="26"/>
        <v>30</v>
      </c>
      <c r="AZ40" s="38" t="str">
        <f t="array" ref="AZ40">INDEX('10_Redfin_Source_Data'!$X:$X,$A40+4)</f>
        <v>https://www.redfin.com/AA/home/1207073</v>
      </c>
    </row>
    <row r="41" ht="15.75" customHeight="1">
      <c r="A41" s="11">
        <v>37.0</v>
      </c>
      <c r="B41" s="11" t="str">
        <f t="array" ref="B41">IF(INDEX('10_Redfin_Source_Data'!$E:$E,$A41+4)="","","SF-"&amp;TEXT($A41,"000"))</f>
        <v>SF-037</v>
      </c>
      <c r="C41" s="11" t="str">
        <f t="array" ref="C41">INDEX('10_Redfin_Source_Data'!$E:$E,$A41+4)</f>
        <v>74 New Montgomery St #303</v>
      </c>
      <c r="D41" s="11" t="str">
        <f t="array" ref="D41">INDEX('10_Redfin_Source_Data'!$G:$G,$A41+4)</f>
        <v>94105</v>
      </c>
      <c r="E41" s="11" t="str">
        <f t="array" ref="E41">INDEX('10_Redfin_Source_Data'!$N:$N,$A41+4)</f>
        <v>BMR condo / resale-controlled</v>
      </c>
      <c r="F41" s="11" t="str">
        <f t="array" ref="F41">INDEX('10_Redfin_Source_Data'!$C:$C,$A41+4)</f>
        <v>Active</v>
      </c>
      <c r="G41" s="11" t="str">
        <f t="array" ref="G41">INDEX('10_Redfin_Source_Data'!$Z:$Z,$A41+4)</f>
        <v>Restricted - verify BMR rules</v>
      </c>
      <c r="H41" s="34">
        <f t="array" ref="H41">N(INDEX('10_Redfin_Source_Data'!$H:$H,$A41+4))</f>
        <v>345950</v>
      </c>
      <c r="I41" s="34">
        <f t="array" ref="I41">N(INDEX('10_Redfin_Source_Data'!$M:$M,$A41+4))</f>
        <v>1</v>
      </c>
      <c r="J41" s="34">
        <f t="array" ref="J41">IF(H41&gt;0,MAX(I41,IFERROR(N(INDEX('10_Redfin_Source_Data'!$I:$I,$A41+4)),0)),"")</f>
        <v>1</v>
      </c>
      <c r="K41" s="34">
        <f t="array" ref="K41">N(INDEX('10_Redfin_Source_Data'!$K:$K,$A41+4))</f>
        <v>672</v>
      </c>
      <c r="L41" s="34">
        <f t="array" ref="L41">IF(H41&gt;0,IFERROR(INDEX('09_Rent_Benchmarks'!$C:$C,MATCH(D41,'09_Rent_Benchmarks'!$A:$A,0)),'01_Global_Assumptions'!$B$10),"")</f>
        <v>2750</v>
      </c>
      <c r="M41" s="34">
        <f t="shared" si="1"/>
        <v>2750</v>
      </c>
      <c r="N41" s="34">
        <f>IF(H41&gt;0,'01_Global_Assumptions'!$B$11,"")</f>
        <v>0.95</v>
      </c>
      <c r="O41" s="34">
        <f t="shared" si="2"/>
        <v>2612.5</v>
      </c>
      <c r="P41" s="35">
        <f>IF(H41&gt;0,'01_Global_Assumptions'!$B$7,"")</f>
        <v>0.25</v>
      </c>
      <c r="Q41" s="35">
        <f>IF(H41&gt;0,'01_Global_Assumptions'!$B$8,"")</f>
        <v>0.25</v>
      </c>
      <c r="R41" s="35">
        <f>IF(H41&gt;0,'01_Global_Assumptions'!$B$9,"")</f>
        <v>0.02</v>
      </c>
      <c r="S41" s="34">
        <f>IF(H41&gt;0,H41*'01_Global_Assumptions'!$B$12,"")</f>
        <v>345950</v>
      </c>
      <c r="T41" s="34">
        <f>IF(H41&gt;0,'01_Global_Assumptions'!$B$23,"")</f>
        <v>0</v>
      </c>
      <c r="U41" s="34">
        <f>IF(H41&gt;0,S41/('01_Global_Assumptions'!$B$13*12),"")</f>
        <v>960.9722222</v>
      </c>
      <c r="V41" s="34">
        <f>IF(H41&gt;0,I41*('01_Global_Assumptions'!$B$19+'01_Global_Assumptions'!$B$20+'01_Global_Assumptions'!$B$21)+'01_Global_Assumptions'!$B$22,"")</f>
        <v>1305</v>
      </c>
      <c r="W41" s="34">
        <f>IF(H41&gt;0,S41*'01_Global_Assumptions'!$B$14/12,"")</f>
        <v>1729.75</v>
      </c>
      <c r="X41" s="34">
        <f>IF(H41&gt;0,H41*'01_Global_Assumptions'!$B$16/('01_Global_Assumptions'!$B$17*12),"")</f>
        <v>288.2916667</v>
      </c>
      <c r="Y41" s="35">
        <f>IF(H41&gt;0,'01_Global_Assumptions'!$B$18,"")</f>
        <v>0.05</v>
      </c>
      <c r="Z41" s="34">
        <f t="shared" si="3"/>
        <v>4284.013889</v>
      </c>
      <c r="AA41" s="34">
        <f t="shared" si="4"/>
        <v>4509.488304</v>
      </c>
      <c r="AB41" s="34">
        <f t="shared" si="5"/>
        <v>0</v>
      </c>
      <c r="AC41" s="35">
        <f t="shared" si="6"/>
        <v>0</v>
      </c>
      <c r="AD41" s="34">
        <f t="shared" si="7"/>
        <v>2612.5</v>
      </c>
      <c r="AE41" s="34">
        <f t="shared" si="8"/>
        <v>0</v>
      </c>
      <c r="AF41" s="34">
        <f t="shared" si="9"/>
        <v>130.625</v>
      </c>
      <c r="AG41" s="34">
        <f t="shared" si="10"/>
        <v>4414.638889</v>
      </c>
      <c r="AH41" s="34">
        <f t="shared" si="11"/>
        <v>-1802.138889</v>
      </c>
      <c r="AI41" s="34">
        <f t="shared" si="12"/>
        <v>-841.1666667</v>
      </c>
      <c r="AJ41" s="34">
        <f t="shared" si="13"/>
        <v>888.5833333</v>
      </c>
      <c r="AK41" s="11" t="str">
        <f t="shared" si="14"/>
        <v>Positive after principal + investor cap</v>
      </c>
      <c r="AL41" s="11">
        <f>IF(H41&gt;0,H41*(1-'01_Global_Assumptions'!$B$16),"")</f>
        <v>311355</v>
      </c>
      <c r="AM41" s="11">
        <f>IF(H41&gt;0,'01_Global_Assumptions'!$B$13*'01_Global_Assumptions'!$B$15,"")</f>
        <v>60</v>
      </c>
      <c r="AN41" s="36">
        <f t="shared" si="15"/>
        <v>345950</v>
      </c>
      <c r="AO41" s="11">
        <f t="shared" si="16"/>
        <v>1245420</v>
      </c>
      <c r="AP41" s="36">
        <f t="shared" si="17"/>
        <v>1591370</v>
      </c>
      <c r="AQ41" s="36">
        <f t="shared" si="18"/>
        <v>1245420</v>
      </c>
      <c r="AR41" s="37">
        <f t="shared" si="19"/>
        <v>4.6</v>
      </c>
      <c r="AS41" s="11" t="str">
        <f t="shared" si="20"/>
        <v>NO</v>
      </c>
      <c r="AT41" s="11" t="str">
        <f t="shared" si="21"/>
        <v>NO</v>
      </c>
      <c r="AU41" s="11" t="str">
        <f t="shared" si="22"/>
        <v>NO</v>
      </c>
      <c r="AV41" s="11" t="str">
        <f t="shared" si="23"/>
        <v>NO - REVIEW</v>
      </c>
      <c r="AW41" s="11">
        <f t="shared" si="24"/>
        <v>0</v>
      </c>
      <c r="AX41" s="11" t="str">
        <f t="shared" si="25"/>
        <v/>
      </c>
      <c r="AY41" s="11">
        <f t="shared" si="26"/>
        <v>31</v>
      </c>
      <c r="AZ41" s="38" t="str">
        <f t="array" ref="AZ41">INDEX('10_Redfin_Source_Data'!$X:$X,$A41+4)</f>
        <v>https://www.redfin.com/AA/home/17305043</v>
      </c>
    </row>
    <row r="42" ht="15.75" customHeight="1">
      <c r="A42" s="11">
        <v>38.0</v>
      </c>
      <c r="B42" s="11" t="str">
        <f t="array" ref="B42">IF(INDEX('10_Redfin_Source_Data'!$E:$E,$A42+4)="","","SF-"&amp;TEXT($A42,"000"))</f>
        <v>SF-038</v>
      </c>
      <c r="C42" s="11" t="str">
        <f t="array" ref="C42">INDEX('10_Redfin_Source_Data'!$E:$E,$A42+4)</f>
        <v>355 1st St Unit S207</v>
      </c>
      <c r="D42" s="11" t="str">
        <f t="array" ref="D42">INDEX('10_Redfin_Source_Data'!$G:$G,$A42+4)</f>
        <v>94105</v>
      </c>
      <c r="E42" s="11" t="str">
        <f t="array" ref="E42">INDEX('10_Redfin_Source_Data'!$N:$N,$A42+4)</f>
        <v>BMR condo / resale-controlled</v>
      </c>
      <c r="F42" s="11" t="str">
        <f t="array" ref="F42">INDEX('10_Redfin_Source_Data'!$C:$C,$A42+4)</f>
        <v>Active</v>
      </c>
      <c r="G42" s="11" t="str">
        <f t="array" ref="G42">INDEX('10_Redfin_Source_Data'!$Z:$Z,$A42+4)</f>
        <v>Restricted - verify BMR rules</v>
      </c>
      <c r="H42" s="34">
        <f t="array" ref="H42">N(INDEX('10_Redfin_Source_Data'!$H:$H,$A42+4))</f>
        <v>364812</v>
      </c>
      <c r="I42" s="34">
        <f t="array" ref="I42">N(INDEX('10_Redfin_Source_Data'!$M:$M,$A42+4))</f>
        <v>1</v>
      </c>
      <c r="J42" s="34">
        <f t="array" ref="J42">IF(H42&gt;0,MAX(I42,IFERROR(N(INDEX('10_Redfin_Source_Data'!$I:$I,$A42+4)),0)),"")</f>
        <v>2</v>
      </c>
      <c r="K42" s="34">
        <f t="array" ref="K42">N(INDEX('10_Redfin_Source_Data'!$K:$K,$A42+4))</f>
        <v>963</v>
      </c>
      <c r="L42" s="34">
        <f t="array" ref="L42">IF(H42&gt;0,IFERROR(INDEX('09_Rent_Benchmarks'!$C:$C,MATCH(D42,'09_Rent_Benchmarks'!$A:$A,0)),'01_Global_Assumptions'!$B$10),"")</f>
        <v>2750</v>
      </c>
      <c r="M42" s="34">
        <f t="shared" si="1"/>
        <v>5500</v>
      </c>
      <c r="N42" s="34">
        <f>IF(H42&gt;0,'01_Global_Assumptions'!$B$11,"")</f>
        <v>0.95</v>
      </c>
      <c r="O42" s="34">
        <f t="shared" si="2"/>
        <v>5225</v>
      </c>
      <c r="P42" s="35">
        <f>IF(H42&gt;0,'01_Global_Assumptions'!$B$7,"")</f>
        <v>0.25</v>
      </c>
      <c r="Q42" s="35">
        <f>IF(H42&gt;0,'01_Global_Assumptions'!$B$8,"")</f>
        <v>0.25</v>
      </c>
      <c r="R42" s="35">
        <f>IF(H42&gt;0,'01_Global_Assumptions'!$B$9,"")</f>
        <v>0.02</v>
      </c>
      <c r="S42" s="34">
        <f>IF(H42&gt;0,H42*'01_Global_Assumptions'!$B$12,"")</f>
        <v>364812</v>
      </c>
      <c r="T42" s="34">
        <f>IF(H42&gt;0,'01_Global_Assumptions'!$B$23,"")</f>
        <v>0</v>
      </c>
      <c r="U42" s="34">
        <f>IF(H42&gt;0,S42/('01_Global_Assumptions'!$B$13*12),"")</f>
        <v>1013.366667</v>
      </c>
      <c r="V42" s="34">
        <f>IF(H42&gt;0,I42*('01_Global_Assumptions'!$B$19+'01_Global_Assumptions'!$B$20+'01_Global_Assumptions'!$B$21)+'01_Global_Assumptions'!$B$22,"")</f>
        <v>1305</v>
      </c>
      <c r="W42" s="34">
        <f>IF(H42&gt;0,S42*'01_Global_Assumptions'!$B$14/12,"")</f>
        <v>1824.06</v>
      </c>
      <c r="X42" s="34">
        <f>IF(H42&gt;0,H42*'01_Global_Assumptions'!$B$16/('01_Global_Assumptions'!$B$17*12),"")</f>
        <v>304.01</v>
      </c>
      <c r="Y42" s="35">
        <f>IF(H42&gt;0,'01_Global_Assumptions'!$B$18,"")</f>
        <v>0.05</v>
      </c>
      <c r="Z42" s="34">
        <f t="shared" si="3"/>
        <v>4446.436667</v>
      </c>
      <c r="AA42" s="34">
        <f t="shared" si="4"/>
        <v>4680.459649</v>
      </c>
      <c r="AB42" s="34">
        <f t="shared" si="5"/>
        <v>0.104218249</v>
      </c>
      <c r="AC42" s="35">
        <f t="shared" si="6"/>
        <v>0.08421824897</v>
      </c>
      <c r="AD42" s="34">
        <f t="shared" si="7"/>
        <v>4784.959649</v>
      </c>
      <c r="AE42" s="34">
        <f t="shared" si="8"/>
        <v>440.0403509</v>
      </c>
      <c r="AF42" s="34">
        <f t="shared" si="9"/>
        <v>239.2479825</v>
      </c>
      <c r="AG42" s="34">
        <f t="shared" si="10"/>
        <v>4685.684649</v>
      </c>
      <c r="AH42" s="34">
        <f t="shared" si="11"/>
        <v>99.275</v>
      </c>
      <c r="AI42" s="34">
        <f t="shared" si="12"/>
        <v>1112.641667</v>
      </c>
      <c r="AJ42" s="34">
        <f t="shared" si="13"/>
        <v>2936.701667</v>
      </c>
      <c r="AK42" s="11" t="str">
        <f t="shared" si="14"/>
        <v>Positive today</v>
      </c>
      <c r="AL42" s="11">
        <f>IF(H42&gt;0,H42*(1-'01_Global_Assumptions'!$B$16),"")</f>
        <v>328330.8</v>
      </c>
      <c r="AM42" s="11">
        <f>IF(H42&gt;0,'01_Global_Assumptions'!$B$13*'01_Global_Assumptions'!$B$15,"")</f>
        <v>60</v>
      </c>
      <c r="AN42" s="36">
        <f t="shared" si="15"/>
        <v>364812</v>
      </c>
      <c r="AO42" s="11">
        <f t="shared" si="16"/>
        <v>1313323.2</v>
      </c>
      <c r="AP42" s="36">
        <f t="shared" si="17"/>
        <v>1678135.2</v>
      </c>
      <c r="AQ42" s="36">
        <f t="shared" si="18"/>
        <v>1313323.2</v>
      </c>
      <c r="AR42" s="37">
        <f t="shared" si="19"/>
        <v>4.6</v>
      </c>
      <c r="AS42" s="11" t="str">
        <f t="shared" si="20"/>
        <v>YES</v>
      </c>
      <c r="AT42" s="11" t="str">
        <f t="shared" si="21"/>
        <v>NO</v>
      </c>
      <c r="AU42" s="11" t="str">
        <f t="shared" si="22"/>
        <v>NO</v>
      </c>
      <c r="AV42" s="11" t="str">
        <f t="shared" si="23"/>
        <v>NO - REVIEW</v>
      </c>
      <c r="AW42" s="11">
        <f t="shared" si="24"/>
        <v>5280.484211</v>
      </c>
      <c r="AX42" s="11" t="str">
        <f t="shared" si="25"/>
        <v/>
      </c>
      <c r="AY42" s="11">
        <f t="shared" si="26"/>
        <v>32</v>
      </c>
      <c r="AZ42" s="38" t="str">
        <f t="array" ref="AZ42">INDEX('10_Redfin_Source_Data'!$X:$X,$A42+4)</f>
        <v>https://www.redfin.com/AA/home/1087488</v>
      </c>
    </row>
    <row r="43" ht="15.75" customHeight="1">
      <c r="A43" s="11">
        <v>39.0</v>
      </c>
      <c r="B43" s="11" t="str">
        <f t="array" ref="B43">IF(INDEX('10_Redfin_Source_Data'!$E:$E,$A43+4)="","","SF-"&amp;TEXT($A43,"000"))</f>
        <v>SF-039</v>
      </c>
      <c r="C43" s="11" t="str">
        <f t="array" ref="C43">INDEX('10_Redfin_Source_Data'!$E:$E,$A43+4)</f>
        <v>888 7th St #355</v>
      </c>
      <c r="D43" s="11" t="str">
        <f t="array" ref="D43">INDEX('10_Redfin_Source_Data'!$G:$G,$A43+4)</f>
        <v>94107</v>
      </c>
      <c r="E43" s="11" t="str">
        <f t="array" ref="E43">INDEX('10_Redfin_Source_Data'!$N:$N,$A43+4)</f>
        <v>BMR condo / resale-controlled</v>
      </c>
      <c r="F43" s="11" t="str">
        <f t="array" ref="F43">INDEX('10_Redfin_Source_Data'!$C:$C,$A43+4)</f>
        <v>Active</v>
      </c>
      <c r="G43" s="11" t="str">
        <f t="array" ref="G43">INDEX('10_Redfin_Source_Data'!$Z:$Z,$A43+4)</f>
        <v>Restricted - verify BMR rules</v>
      </c>
      <c r="H43" s="34">
        <f t="array" ref="H43">N(INDEX('10_Redfin_Source_Data'!$H:$H,$A43+4))</f>
        <v>529114</v>
      </c>
      <c r="I43" s="34">
        <f t="array" ref="I43">N(INDEX('10_Redfin_Source_Data'!$M:$M,$A43+4))</f>
        <v>1</v>
      </c>
      <c r="J43" s="34">
        <f t="array" ref="J43">IF(H43&gt;0,MAX(I43,IFERROR(N(INDEX('10_Redfin_Source_Data'!$I:$I,$A43+4)),0)),"")</f>
        <v>2</v>
      </c>
      <c r="K43" s="34">
        <f t="array" ref="K43">N(INDEX('10_Redfin_Source_Data'!$K:$K,$A43+4))</f>
        <v>770</v>
      </c>
      <c r="L43" s="34">
        <f t="array" ref="L43">IF(H43&gt;0,IFERROR(INDEX('09_Rent_Benchmarks'!$C:$C,MATCH(D43,'09_Rent_Benchmarks'!$A:$A,0)),'01_Global_Assumptions'!$B$10),"")</f>
        <v>2750</v>
      </c>
      <c r="M43" s="34">
        <f t="shared" si="1"/>
        <v>5500</v>
      </c>
      <c r="N43" s="34">
        <f>IF(H43&gt;0,'01_Global_Assumptions'!$B$11,"")</f>
        <v>0.95</v>
      </c>
      <c r="O43" s="34">
        <f t="shared" si="2"/>
        <v>5225</v>
      </c>
      <c r="P43" s="35">
        <f>IF(H43&gt;0,'01_Global_Assumptions'!$B$7,"")</f>
        <v>0.25</v>
      </c>
      <c r="Q43" s="35">
        <f>IF(H43&gt;0,'01_Global_Assumptions'!$B$8,"")</f>
        <v>0.25</v>
      </c>
      <c r="R43" s="35">
        <f>IF(H43&gt;0,'01_Global_Assumptions'!$B$9,"")</f>
        <v>0.02</v>
      </c>
      <c r="S43" s="34">
        <f>IF(H43&gt;0,H43*'01_Global_Assumptions'!$B$12,"")</f>
        <v>529114</v>
      </c>
      <c r="T43" s="34">
        <f>IF(H43&gt;0,'01_Global_Assumptions'!$B$23,"")</f>
        <v>0</v>
      </c>
      <c r="U43" s="34">
        <f>IF(H43&gt;0,S43/('01_Global_Assumptions'!$B$13*12),"")</f>
        <v>1469.761111</v>
      </c>
      <c r="V43" s="34">
        <f>IF(H43&gt;0,I43*('01_Global_Assumptions'!$B$19+'01_Global_Assumptions'!$B$20+'01_Global_Assumptions'!$B$21)+'01_Global_Assumptions'!$B$22,"")</f>
        <v>1305</v>
      </c>
      <c r="W43" s="34">
        <f>IF(H43&gt;0,S43*'01_Global_Assumptions'!$B$14/12,"")</f>
        <v>2645.57</v>
      </c>
      <c r="X43" s="34">
        <f>IF(H43&gt;0,H43*'01_Global_Assumptions'!$B$16/('01_Global_Assumptions'!$B$17*12),"")</f>
        <v>440.9283333</v>
      </c>
      <c r="Y43" s="35">
        <f>IF(H43&gt;0,'01_Global_Assumptions'!$B$18,"")</f>
        <v>0.05</v>
      </c>
      <c r="Z43" s="34">
        <f t="shared" si="3"/>
        <v>5861.259444</v>
      </c>
      <c r="AA43" s="34">
        <f t="shared" si="4"/>
        <v>6169.746784</v>
      </c>
      <c r="AB43" s="34">
        <f t="shared" si="5"/>
        <v>0</v>
      </c>
      <c r="AC43" s="35">
        <f t="shared" si="6"/>
        <v>0</v>
      </c>
      <c r="AD43" s="34">
        <f t="shared" si="7"/>
        <v>5225</v>
      </c>
      <c r="AE43" s="34">
        <f t="shared" si="8"/>
        <v>0</v>
      </c>
      <c r="AF43" s="34">
        <f t="shared" si="9"/>
        <v>261.25</v>
      </c>
      <c r="AG43" s="34">
        <f t="shared" si="10"/>
        <v>6122.509444</v>
      </c>
      <c r="AH43" s="34">
        <f t="shared" si="11"/>
        <v>-897.5094444</v>
      </c>
      <c r="AI43" s="34">
        <f t="shared" si="12"/>
        <v>572.2516667</v>
      </c>
      <c r="AJ43" s="34">
        <f t="shared" si="13"/>
        <v>3217.821667</v>
      </c>
      <c r="AK43" s="11" t="str">
        <f t="shared" si="14"/>
        <v>Positive after principal payoff</v>
      </c>
      <c r="AL43" s="11">
        <f>IF(H43&gt;0,H43*(1-'01_Global_Assumptions'!$B$16),"")</f>
        <v>476202.6</v>
      </c>
      <c r="AM43" s="11">
        <f>IF(H43&gt;0,'01_Global_Assumptions'!$B$13*'01_Global_Assumptions'!$B$15,"")</f>
        <v>60</v>
      </c>
      <c r="AN43" s="36">
        <f t="shared" si="15"/>
        <v>529114</v>
      </c>
      <c r="AO43" s="11">
        <f t="shared" si="16"/>
        <v>1904810.4</v>
      </c>
      <c r="AP43" s="36">
        <f t="shared" si="17"/>
        <v>2433924.4</v>
      </c>
      <c r="AQ43" s="36">
        <f t="shared" si="18"/>
        <v>1904810.4</v>
      </c>
      <c r="AR43" s="37">
        <f t="shared" si="19"/>
        <v>4.6</v>
      </c>
      <c r="AS43" s="11" t="str">
        <f t="shared" si="20"/>
        <v>NO</v>
      </c>
      <c r="AT43" s="11" t="str">
        <f t="shared" si="21"/>
        <v>NO</v>
      </c>
      <c r="AU43" s="11" t="str">
        <f t="shared" si="22"/>
        <v>NO</v>
      </c>
      <c r="AV43" s="11" t="str">
        <f t="shared" si="23"/>
        <v>NO - REVIEW</v>
      </c>
      <c r="AW43" s="11">
        <f t="shared" si="24"/>
        <v>0</v>
      </c>
      <c r="AX43" s="11" t="str">
        <f t="shared" si="25"/>
        <v/>
      </c>
      <c r="AY43" s="11">
        <f t="shared" si="26"/>
        <v>33</v>
      </c>
      <c r="AZ43" s="38" t="str">
        <f t="array" ref="AZ43">INDEX('10_Redfin_Source_Data'!$X:$X,$A43+4)</f>
        <v>https://www.redfin.com/AA/home/17305880</v>
      </c>
    </row>
    <row r="44" ht="15.75" customHeight="1">
      <c r="A44" s="11">
        <v>40.0</v>
      </c>
      <c r="B44" s="11" t="str">
        <f t="array" ref="B44">IF(INDEX('10_Redfin_Source_Data'!$E:$E,$A44+4)="","","SF-"&amp;TEXT($A44,"000"))</f>
        <v>SF-040</v>
      </c>
      <c r="C44" s="11" t="str">
        <f t="array" ref="C44">INDEX('10_Redfin_Source_Data'!$E:$E,$A44+4)</f>
        <v>6 Mint Plz Unit 203A</v>
      </c>
      <c r="D44" s="11" t="str">
        <f t="array" ref="D44">INDEX('10_Redfin_Source_Data'!$G:$G,$A44+4)</f>
        <v>94103</v>
      </c>
      <c r="E44" s="11" t="str">
        <f t="array" ref="E44">INDEX('10_Redfin_Source_Data'!$N:$N,$A44+4)</f>
        <v>BMR condo / resale-controlled</v>
      </c>
      <c r="F44" s="11" t="str">
        <f t="array" ref="F44">INDEX('10_Redfin_Source_Data'!$C:$C,$A44+4)</f>
        <v>Active</v>
      </c>
      <c r="G44" s="11" t="str">
        <f t="array" ref="G44">INDEX('10_Redfin_Source_Data'!$Z:$Z,$A44+4)</f>
        <v>Restricted - verify BMR rules</v>
      </c>
      <c r="H44" s="34">
        <f t="array" ref="H44">N(INDEX('10_Redfin_Source_Data'!$H:$H,$A44+4))</f>
        <v>454539</v>
      </c>
      <c r="I44" s="34">
        <f t="array" ref="I44">N(INDEX('10_Redfin_Source_Data'!$M:$M,$A44+4))</f>
        <v>1</v>
      </c>
      <c r="J44" s="34">
        <f t="array" ref="J44">IF(H44&gt;0,MAX(I44,IFERROR(N(INDEX('10_Redfin_Source_Data'!$I:$I,$A44+4)),0)),"")</f>
        <v>2</v>
      </c>
      <c r="K44" s="34">
        <f t="array" ref="K44">N(INDEX('10_Redfin_Source_Data'!$K:$K,$A44+4))</f>
        <v>713</v>
      </c>
      <c r="L44" s="34">
        <f t="array" ref="L44">IF(H44&gt;0,IFERROR(INDEX('09_Rent_Benchmarks'!$C:$C,MATCH(D44,'09_Rent_Benchmarks'!$A:$A,0)),'01_Global_Assumptions'!$B$10),"")</f>
        <v>3000</v>
      </c>
      <c r="M44" s="34">
        <f t="shared" si="1"/>
        <v>6000</v>
      </c>
      <c r="N44" s="34">
        <f>IF(H44&gt;0,'01_Global_Assumptions'!$B$11,"")</f>
        <v>0.95</v>
      </c>
      <c r="O44" s="34">
        <f t="shared" si="2"/>
        <v>5700</v>
      </c>
      <c r="P44" s="35">
        <f>IF(H44&gt;0,'01_Global_Assumptions'!$B$7,"")</f>
        <v>0.25</v>
      </c>
      <c r="Q44" s="35">
        <f>IF(H44&gt;0,'01_Global_Assumptions'!$B$8,"")</f>
        <v>0.25</v>
      </c>
      <c r="R44" s="35">
        <f>IF(H44&gt;0,'01_Global_Assumptions'!$B$9,"")</f>
        <v>0.02</v>
      </c>
      <c r="S44" s="34">
        <f>IF(H44&gt;0,H44*'01_Global_Assumptions'!$B$12,"")</f>
        <v>454539</v>
      </c>
      <c r="T44" s="34">
        <f>IF(H44&gt;0,'01_Global_Assumptions'!$B$23,"")</f>
        <v>0</v>
      </c>
      <c r="U44" s="34">
        <f>IF(H44&gt;0,S44/('01_Global_Assumptions'!$B$13*12),"")</f>
        <v>1262.608333</v>
      </c>
      <c r="V44" s="34">
        <f>IF(H44&gt;0,I44*('01_Global_Assumptions'!$B$19+'01_Global_Assumptions'!$B$20+'01_Global_Assumptions'!$B$21)+'01_Global_Assumptions'!$B$22,"")</f>
        <v>1305</v>
      </c>
      <c r="W44" s="34">
        <f>IF(H44&gt;0,S44*'01_Global_Assumptions'!$B$14/12,"")</f>
        <v>2272.695</v>
      </c>
      <c r="X44" s="34">
        <f>IF(H44&gt;0,H44*'01_Global_Assumptions'!$B$16/('01_Global_Assumptions'!$B$17*12),"")</f>
        <v>378.7825</v>
      </c>
      <c r="Y44" s="35">
        <f>IF(H44&gt;0,'01_Global_Assumptions'!$B$18,"")</f>
        <v>0.05</v>
      </c>
      <c r="Z44" s="34">
        <f t="shared" si="3"/>
        <v>5219.085833</v>
      </c>
      <c r="AA44" s="34">
        <f t="shared" si="4"/>
        <v>5493.774561</v>
      </c>
      <c r="AB44" s="34">
        <f t="shared" si="5"/>
        <v>0.03617990151</v>
      </c>
      <c r="AC44" s="35">
        <f t="shared" si="6"/>
        <v>0.01617990151</v>
      </c>
      <c r="AD44" s="34">
        <f t="shared" si="7"/>
        <v>5607.774561</v>
      </c>
      <c r="AE44" s="34">
        <f t="shared" si="8"/>
        <v>92.2254386</v>
      </c>
      <c r="AF44" s="34">
        <f t="shared" si="9"/>
        <v>280.3887281</v>
      </c>
      <c r="AG44" s="34">
        <f t="shared" si="10"/>
        <v>5499.474561</v>
      </c>
      <c r="AH44" s="34">
        <f t="shared" si="11"/>
        <v>108.3</v>
      </c>
      <c r="AI44" s="34">
        <f t="shared" si="12"/>
        <v>1370.908333</v>
      </c>
      <c r="AJ44" s="34">
        <f t="shared" si="13"/>
        <v>3643.603333</v>
      </c>
      <c r="AK44" s="11" t="str">
        <f t="shared" si="14"/>
        <v>Positive today</v>
      </c>
      <c r="AL44" s="11">
        <f>IF(H44&gt;0,H44*(1-'01_Global_Assumptions'!$B$16),"")</f>
        <v>409085.1</v>
      </c>
      <c r="AM44" s="11">
        <f>IF(H44&gt;0,'01_Global_Assumptions'!$B$13*'01_Global_Assumptions'!$B$15,"")</f>
        <v>60</v>
      </c>
      <c r="AN44" s="36">
        <f t="shared" si="15"/>
        <v>454539</v>
      </c>
      <c r="AO44" s="11">
        <f t="shared" si="16"/>
        <v>1636340.4</v>
      </c>
      <c r="AP44" s="36">
        <f t="shared" si="17"/>
        <v>2090879.4</v>
      </c>
      <c r="AQ44" s="36">
        <f t="shared" si="18"/>
        <v>1636340.4</v>
      </c>
      <c r="AR44" s="37">
        <f t="shared" si="19"/>
        <v>4.6</v>
      </c>
      <c r="AS44" s="11" t="str">
        <f t="shared" si="20"/>
        <v>YES</v>
      </c>
      <c r="AT44" s="11" t="str">
        <f t="shared" si="21"/>
        <v>NO</v>
      </c>
      <c r="AU44" s="11" t="str">
        <f t="shared" si="22"/>
        <v>NO</v>
      </c>
      <c r="AV44" s="11" t="str">
        <f t="shared" si="23"/>
        <v>NO - REVIEW</v>
      </c>
      <c r="AW44" s="11">
        <f t="shared" si="24"/>
        <v>1106.705263</v>
      </c>
      <c r="AX44" s="11" t="str">
        <f t="shared" si="25"/>
        <v/>
      </c>
      <c r="AY44" s="11">
        <f t="shared" si="26"/>
        <v>34</v>
      </c>
      <c r="AZ44" s="38" t="str">
        <f t="array" ref="AZ44">INDEX('10_Redfin_Source_Data'!$X:$X,$A44+4)</f>
        <v>https://www.redfin.com/AA/home/202040529</v>
      </c>
    </row>
    <row r="45" ht="15.75" customHeight="1">
      <c r="A45" s="11">
        <v>41.0</v>
      </c>
      <c r="B45" s="11" t="str">
        <f t="array" ref="B45">IF(INDEX('10_Redfin_Source_Data'!$E:$E,$A45+4)="","","SF-"&amp;TEXT($A45,"000"))</f>
        <v>SF-041</v>
      </c>
      <c r="C45" s="11" t="str">
        <f t="array" ref="C45">INDEX('10_Redfin_Source_Data'!$E:$E,$A45+4)</f>
        <v>900 North Point St #411</v>
      </c>
      <c r="D45" s="11" t="str">
        <f t="array" ref="D45">INDEX('10_Redfin_Source_Data'!$G:$G,$A45+4)</f>
        <v>94109</v>
      </c>
      <c r="E45" s="11" t="str">
        <f t="array" ref="E45">INDEX('10_Redfin_Source_Data'!$N:$N,$A45+4)</f>
        <v>Full-ownership condo / rental program eligible</v>
      </c>
      <c r="F45" s="11" t="str">
        <f t="array" ref="F45">INDEX('10_Redfin_Source_Data'!$C:$C,$A45+4)</f>
        <v>Active</v>
      </c>
      <c r="G45" s="11" t="str">
        <f t="array" ref="G45">INDEX('10_Redfin_Source_Data'!$Z:$Z,$A45+4)</f>
        <v>Yes</v>
      </c>
      <c r="H45" s="34">
        <f t="array" ref="H45">N(INDEX('10_Redfin_Source_Data'!$H:$H,$A45+4))</f>
        <v>1495000</v>
      </c>
      <c r="I45" s="34">
        <f t="array" ref="I45">N(INDEX('10_Redfin_Source_Data'!$M:$M,$A45+4))</f>
        <v>1</v>
      </c>
      <c r="J45" s="34">
        <f t="array" ref="J45">IF(H45&gt;0,MAX(I45,IFERROR(N(INDEX('10_Redfin_Source_Data'!$I:$I,$A45+4)),0)),"")</f>
        <v>2</v>
      </c>
      <c r="K45" s="34">
        <f t="array" ref="K45">N(INDEX('10_Redfin_Source_Data'!$K:$K,$A45+4))</f>
        <v>1314</v>
      </c>
      <c r="L45" s="34">
        <f t="array" ref="L45">IF(H45&gt;0,IFERROR(INDEX('09_Rent_Benchmarks'!$C:$C,MATCH(D45,'09_Rent_Benchmarks'!$A:$A,0)),'01_Global_Assumptions'!$B$10),"")</f>
        <v>3200</v>
      </c>
      <c r="M45" s="34">
        <f t="shared" si="1"/>
        <v>6400</v>
      </c>
      <c r="N45" s="34">
        <f>IF(H45&gt;0,'01_Global_Assumptions'!$B$11,"")</f>
        <v>0.95</v>
      </c>
      <c r="O45" s="34">
        <f t="shared" si="2"/>
        <v>6080</v>
      </c>
      <c r="P45" s="35">
        <f>IF(H45&gt;0,'01_Global_Assumptions'!$B$7,"")</f>
        <v>0.25</v>
      </c>
      <c r="Q45" s="35">
        <f>IF(H45&gt;0,'01_Global_Assumptions'!$B$8,"")</f>
        <v>0.25</v>
      </c>
      <c r="R45" s="35">
        <f>IF(H45&gt;0,'01_Global_Assumptions'!$B$9,"")</f>
        <v>0.02</v>
      </c>
      <c r="S45" s="34">
        <f>IF(H45&gt;0,H45*'01_Global_Assumptions'!$B$12,"")</f>
        <v>1495000</v>
      </c>
      <c r="T45" s="34">
        <f>IF(H45&gt;0,'01_Global_Assumptions'!$B$23,"")</f>
        <v>0</v>
      </c>
      <c r="U45" s="34">
        <f>IF(H45&gt;0,S45/('01_Global_Assumptions'!$B$13*12),"")</f>
        <v>4152.777778</v>
      </c>
      <c r="V45" s="34">
        <f>IF(H45&gt;0,I45*('01_Global_Assumptions'!$B$19+'01_Global_Assumptions'!$B$20+'01_Global_Assumptions'!$B$21)+'01_Global_Assumptions'!$B$22,"")</f>
        <v>1305</v>
      </c>
      <c r="W45" s="34">
        <f>IF(H45&gt;0,S45*'01_Global_Assumptions'!$B$14/12,"")</f>
        <v>7475</v>
      </c>
      <c r="X45" s="34">
        <f>IF(H45&gt;0,H45*'01_Global_Assumptions'!$B$16/('01_Global_Assumptions'!$B$17*12),"")</f>
        <v>1245.833333</v>
      </c>
      <c r="Y45" s="35">
        <f>IF(H45&gt;0,'01_Global_Assumptions'!$B$18,"")</f>
        <v>0.05</v>
      </c>
      <c r="Z45" s="34">
        <f t="shared" si="3"/>
        <v>14178.61111</v>
      </c>
      <c r="AA45" s="34">
        <f t="shared" si="4"/>
        <v>14924.8538</v>
      </c>
      <c r="AB45" s="34">
        <f t="shared" si="5"/>
        <v>0</v>
      </c>
      <c r="AC45" s="35">
        <f t="shared" si="6"/>
        <v>0</v>
      </c>
      <c r="AD45" s="34">
        <f t="shared" si="7"/>
        <v>6080</v>
      </c>
      <c r="AE45" s="34">
        <f t="shared" si="8"/>
        <v>0</v>
      </c>
      <c r="AF45" s="34">
        <f t="shared" si="9"/>
        <v>304</v>
      </c>
      <c r="AG45" s="34">
        <f t="shared" si="10"/>
        <v>14482.61111</v>
      </c>
      <c r="AH45" s="34">
        <f t="shared" si="11"/>
        <v>-8402.611111</v>
      </c>
      <c r="AI45" s="34">
        <f t="shared" si="12"/>
        <v>-4249.833333</v>
      </c>
      <c r="AJ45" s="34">
        <f t="shared" si="13"/>
        <v>3225.166667</v>
      </c>
      <c r="AK45" s="11" t="str">
        <f t="shared" si="14"/>
        <v>Positive after principal + investor cap</v>
      </c>
      <c r="AL45" s="11">
        <f>IF(H45&gt;0,H45*(1-'01_Global_Assumptions'!$B$16),"")</f>
        <v>1345500</v>
      </c>
      <c r="AM45" s="11">
        <f>IF(H45&gt;0,'01_Global_Assumptions'!$B$13*'01_Global_Assumptions'!$B$15,"")</f>
        <v>60</v>
      </c>
      <c r="AN45" s="36">
        <f t="shared" si="15"/>
        <v>1495000</v>
      </c>
      <c r="AO45" s="11">
        <f t="shared" si="16"/>
        <v>5382000</v>
      </c>
      <c r="AP45" s="36">
        <f t="shared" si="17"/>
        <v>6877000</v>
      </c>
      <c r="AQ45" s="36">
        <f t="shared" si="18"/>
        <v>5382000</v>
      </c>
      <c r="AR45" s="37">
        <f t="shared" si="19"/>
        <v>4.6</v>
      </c>
      <c r="AS45" s="11" t="str">
        <f t="shared" si="20"/>
        <v>NO</v>
      </c>
      <c r="AT45" s="11" t="str">
        <f t="shared" si="21"/>
        <v>NO</v>
      </c>
      <c r="AU45" s="11" t="str">
        <f t="shared" si="22"/>
        <v>NO</v>
      </c>
      <c r="AV45" s="11" t="str">
        <f t="shared" si="23"/>
        <v>NO - REVIEW</v>
      </c>
      <c r="AW45" s="11">
        <f t="shared" si="24"/>
        <v>0</v>
      </c>
      <c r="AX45" s="11" t="str">
        <f t="shared" si="25"/>
        <v/>
      </c>
      <c r="AY45" s="11">
        <f t="shared" si="26"/>
        <v>35</v>
      </c>
      <c r="AZ45" s="38" t="str">
        <f t="array" ref="AZ45">INDEX('10_Redfin_Source_Data'!$X:$X,$A45+4)</f>
        <v>https://www.redfin.com/AA/home/55535061</v>
      </c>
    </row>
    <row r="46" ht="15.75" customHeight="1">
      <c r="A46" s="11">
        <v>42.0</v>
      </c>
      <c r="B46" s="11" t="str">
        <f t="array" ref="B46">IF(INDEX('10_Redfin_Source_Data'!$E:$E,$A46+4)="","","SF-"&amp;TEXT($A46,"000"))</f>
        <v>SF-042</v>
      </c>
      <c r="C46" s="11" t="str">
        <f t="array" ref="C46">INDEX('10_Redfin_Source_Data'!$E:$E,$A46+4)</f>
        <v>1325-1327 42nd Ave</v>
      </c>
      <c r="D46" s="11" t="str">
        <f t="array" ref="D46">INDEX('10_Redfin_Source_Data'!$G:$G,$A46+4)</f>
        <v>94122</v>
      </c>
      <c r="E46" s="11" t="str">
        <f t="array" ref="E46">INDEX('10_Redfin_Source_Data'!$N:$N,$A46+4)</f>
        <v>Vacant duplex</v>
      </c>
      <c r="F46" s="11" t="str">
        <f t="array" ref="F46">INDEX('10_Redfin_Source_Data'!$C:$C,$A46+4)</f>
        <v>Active</v>
      </c>
      <c r="G46" s="11" t="str">
        <f t="array" ref="G46">INDEX('10_Redfin_Source_Data'!$Z:$Z,$A46+4)</f>
        <v>Yes</v>
      </c>
      <c r="H46" s="34">
        <f t="array" ref="H46">N(INDEX('10_Redfin_Source_Data'!$H:$H,$A46+4))</f>
        <v>1198000</v>
      </c>
      <c r="I46" s="34">
        <f t="array" ref="I46">N(INDEX('10_Redfin_Source_Data'!$M:$M,$A46+4))</f>
        <v>2</v>
      </c>
      <c r="J46" s="34">
        <f t="array" ref="J46">IF(H46&gt;0,MAX(I46,IFERROR(N(INDEX('10_Redfin_Source_Data'!$I:$I,$A46+4)),0)),"")</f>
        <v>4</v>
      </c>
      <c r="K46" s="34">
        <f t="array" ref="K46">N(INDEX('10_Redfin_Source_Data'!$K:$K,$A46+4))</f>
        <v>2400</v>
      </c>
      <c r="L46" s="34">
        <f t="array" ref="L46">IF(H46&gt;0,IFERROR(INDEX('09_Rent_Benchmarks'!$C:$C,MATCH(D46,'09_Rent_Benchmarks'!$A:$A,0)),'01_Global_Assumptions'!$B$10),"")</f>
        <v>2500</v>
      </c>
      <c r="M46" s="34">
        <f t="shared" si="1"/>
        <v>10000</v>
      </c>
      <c r="N46" s="34">
        <f>IF(H46&gt;0,'01_Global_Assumptions'!$B$11,"")</f>
        <v>0.95</v>
      </c>
      <c r="O46" s="34">
        <f t="shared" si="2"/>
        <v>9500</v>
      </c>
      <c r="P46" s="35">
        <f>IF(H46&gt;0,'01_Global_Assumptions'!$B$7,"")</f>
        <v>0.25</v>
      </c>
      <c r="Q46" s="35">
        <f>IF(H46&gt;0,'01_Global_Assumptions'!$B$8,"")</f>
        <v>0.25</v>
      </c>
      <c r="R46" s="35">
        <f>IF(H46&gt;0,'01_Global_Assumptions'!$B$9,"")</f>
        <v>0.02</v>
      </c>
      <c r="S46" s="34">
        <f>IF(H46&gt;0,H46*'01_Global_Assumptions'!$B$12,"")</f>
        <v>1198000</v>
      </c>
      <c r="T46" s="34">
        <f>IF(H46&gt;0,'01_Global_Assumptions'!$B$23,"")</f>
        <v>0</v>
      </c>
      <c r="U46" s="34">
        <f>IF(H46&gt;0,S46/('01_Global_Assumptions'!$B$13*12),"")</f>
        <v>3327.777778</v>
      </c>
      <c r="V46" s="34">
        <f>IF(H46&gt;0,I46*('01_Global_Assumptions'!$B$19+'01_Global_Assumptions'!$B$20+'01_Global_Assumptions'!$B$21)+'01_Global_Assumptions'!$B$22,"")</f>
        <v>1910</v>
      </c>
      <c r="W46" s="34">
        <f>IF(H46&gt;0,S46*'01_Global_Assumptions'!$B$14/12,"")</f>
        <v>5990</v>
      </c>
      <c r="X46" s="34">
        <f>IF(H46&gt;0,H46*'01_Global_Assumptions'!$B$16/('01_Global_Assumptions'!$B$17*12),"")</f>
        <v>998.3333333</v>
      </c>
      <c r="Y46" s="35">
        <f>IF(H46&gt;0,'01_Global_Assumptions'!$B$18,"")</f>
        <v>0.05</v>
      </c>
      <c r="Z46" s="34">
        <f t="shared" si="3"/>
        <v>12226.11111</v>
      </c>
      <c r="AA46" s="34">
        <f t="shared" si="4"/>
        <v>12869.59064</v>
      </c>
      <c r="AB46" s="34">
        <f t="shared" si="5"/>
        <v>0</v>
      </c>
      <c r="AC46" s="35">
        <f t="shared" si="6"/>
        <v>0</v>
      </c>
      <c r="AD46" s="34">
        <f t="shared" si="7"/>
        <v>9500</v>
      </c>
      <c r="AE46" s="34">
        <f t="shared" si="8"/>
        <v>0</v>
      </c>
      <c r="AF46" s="34">
        <f t="shared" si="9"/>
        <v>475</v>
      </c>
      <c r="AG46" s="34">
        <f t="shared" si="10"/>
        <v>12701.11111</v>
      </c>
      <c r="AH46" s="34">
        <f t="shared" si="11"/>
        <v>-3201.111111</v>
      </c>
      <c r="AI46" s="34">
        <f t="shared" si="12"/>
        <v>126.6666667</v>
      </c>
      <c r="AJ46" s="34">
        <f t="shared" si="13"/>
        <v>6116.666667</v>
      </c>
      <c r="AK46" s="11" t="str">
        <f t="shared" si="14"/>
        <v>Positive after principal payoff</v>
      </c>
      <c r="AL46" s="11">
        <f>IF(H46&gt;0,H46*(1-'01_Global_Assumptions'!$B$16),"")</f>
        <v>1078200</v>
      </c>
      <c r="AM46" s="11">
        <f>IF(H46&gt;0,'01_Global_Assumptions'!$B$13*'01_Global_Assumptions'!$B$15,"")</f>
        <v>60</v>
      </c>
      <c r="AN46" s="36">
        <f t="shared" si="15"/>
        <v>1198000</v>
      </c>
      <c r="AO46" s="11">
        <f t="shared" si="16"/>
        <v>4312800</v>
      </c>
      <c r="AP46" s="36">
        <f t="shared" si="17"/>
        <v>5510800</v>
      </c>
      <c r="AQ46" s="36">
        <f t="shared" si="18"/>
        <v>4312800</v>
      </c>
      <c r="AR46" s="37">
        <f t="shared" si="19"/>
        <v>4.6</v>
      </c>
      <c r="AS46" s="11" t="str">
        <f t="shared" si="20"/>
        <v>NO</v>
      </c>
      <c r="AT46" s="11" t="str">
        <f t="shared" si="21"/>
        <v>NO</v>
      </c>
      <c r="AU46" s="11" t="str">
        <f t="shared" si="22"/>
        <v>NO</v>
      </c>
      <c r="AV46" s="11" t="str">
        <f t="shared" si="23"/>
        <v>NO - REVIEW</v>
      </c>
      <c r="AW46" s="11">
        <f t="shared" si="24"/>
        <v>0</v>
      </c>
      <c r="AX46" s="11" t="str">
        <f t="shared" si="25"/>
        <v/>
      </c>
      <c r="AY46" s="11">
        <f t="shared" si="26"/>
        <v>36</v>
      </c>
      <c r="AZ46" s="38" t="str">
        <f t="array" ref="AZ46">INDEX('10_Redfin_Source_Data'!$X:$X,$A46+4)</f>
        <v>https://www.redfin.com/AA/home/202287937</v>
      </c>
    </row>
    <row r="47" ht="15.75" customHeight="1">
      <c r="A47" s="11">
        <v>43.0</v>
      </c>
      <c r="B47" s="11" t="str">
        <f t="array" ref="B47">IF(INDEX('10_Redfin_Source_Data'!$E:$E,$A47+4)="","","SF-"&amp;TEXT($A47,"000"))</f>
        <v>SF-043</v>
      </c>
      <c r="C47" s="11" t="str">
        <f t="array" ref="C47">INDEX('10_Redfin_Source_Data'!$E:$E,$A47+4)</f>
        <v>2120 24th St #1</v>
      </c>
      <c r="D47" s="11" t="str">
        <f t="array" ref="D47">INDEX('10_Redfin_Source_Data'!$G:$G,$A47+4)</f>
        <v>94107</v>
      </c>
      <c r="E47" s="11" t="str">
        <f t="array" ref="E47">INDEX('10_Redfin_Source_Data'!$N:$N,$A47+4)</f>
        <v>TIC / investment property mentioned</v>
      </c>
      <c r="F47" s="11" t="str">
        <f t="array" ref="F47">INDEX('10_Redfin_Source_Data'!$C:$C,$A47+4)</f>
        <v>Active</v>
      </c>
      <c r="G47" s="11" t="str">
        <f t="array" ref="G47">INDEX('10_Redfin_Source_Data'!$Z:$Z,$A47+4)</f>
        <v>Yes</v>
      </c>
      <c r="H47" s="34">
        <f t="array" ref="H47">N(INDEX('10_Redfin_Source_Data'!$H:$H,$A47+4))</f>
        <v>645000</v>
      </c>
      <c r="I47" s="34">
        <f t="array" ref="I47">N(INDEX('10_Redfin_Source_Data'!$M:$M,$A47+4))</f>
        <v>1</v>
      </c>
      <c r="J47" s="34">
        <f t="array" ref="J47">IF(H47&gt;0,MAX(I47,IFERROR(N(INDEX('10_Redfin_Source_Data'!$I:$I,$A47+4)),0)),"")</f>
        <v>1</v>
      </c>
      <c r="K47" s="34">
        <f t="array" ref="K47">N(INDEX('10_Redfin_Source_Data'!$K:$K,$A47+4))</f>
        <v>608</v>
      </c>
      <c r="L47" s="34">
        <f t="array" ref="L47">IF(H47&gt;0,IFERROR(INDEX('09_Rent_Benchmarks'!$C:$C,MATCH(D47,'09_Rent_Benchmarks'!$A:$A,0)),'01_Global_Assumptions'!$B$10),"")</f>
        <v>2750</v>
      </c>
      <c r="M47" s="34">
        <f t="shared" si="1"/>
        <v>2750</v>
      </c>
      <c r="N47" s="34">
        <f>IF(H47&gt;0,'01_Global_Assumptions'!$B$11,"")</f>
        <v>0.95</v>
      </c>
      <c r="O47" s="34">
        <f t="shared" si="2"/>
        <v>2612.5</v>
      </c>
      <c r="P47" s="35">
        <f>IF(H47&gt;0,'01_Global_Assumptions'!$B$7,"")</f>
        <v>0.25</v>
      </c>
      <c r="Q47" s="35">
        <f>IF(H47&gt;0,'01_Global_Assumptions'!$B$8,"")</f>
        <v>0.25</v>
      </c>
      <c r="R47" s="35">
        <f>IF(H47&gt;0,'01_Global_Assumptions'!$B$9,"")</f>
        <v>0.02</v>
      </c>
      <c r="S47" s="34">
        <f>IF(H47&gt;0,H47*'01_Global_Assumptions'!$B$12,"")</f>
        <v>645000</v>
      </c>
      <c r="T47" s="34">
        <f>IF(H47&gt;0,'01_Global_Assumptions'!$B$23,"")</f>
        <v>0</v>
      </c>
      <c r="U47" s="34">
        <f>IF(H47&gt;0,S47/('01_Global_Assumptions'!$B$13*12),"")</f>
        <v>1791.666667</v>
      </c>
      <c r="V47" s="34">
        <f>IF(H47&gt;0,I47*('01_Global_Assumptions'!$B$19+'01_Global_Assumptions'!$B$20+'01_Global_Assumptions'!$B$21)+'01_Global_Assumptions'!$B$22,"")</f>
        <v>1305</v>
      </c>
      <c r="W47" s="34">
        <f>IF(H47&gt;0,S47*'01_Global_Assumptions'!$B$14/12,"")</f>
        <v>3225</v>
      </c>
      <c r="X47" s="34">
        <f>IF(H47&gt;0,H47*'01_Global_Assumptions'!$B$16/('01_Global_Assumptions'!$B$17*12),"")</f>
        <v>537.5</v>
      </c>
      <c r="Y47" s="35">
        <f>IF(H47&gt;0,'01_Global_Assumptions'!$B$18,"")</f>
        <v>0.05</v>
      </c>
      <c r="Z47" s="34">
        <f t="shared" si="3"/>
        <v>6859.166667</v>
      </c>
      <c r="AA47" s="34">
        <f t="shared" si="4"/>
        <v>7220.175439</v>
      </c>
      <c r="AB47" s="34">
        <f t="shared" si="5"/>
        <v>0</v>
      </c>
      <c r="AC47" s="35">
        <f t="shared" si="6"/>
        <v>0</v>
      </c>
      <c r="AD47" s="34">
        <f t="shared" si="7"/>
        <v>2612.5</v>
      </c>
      <c r="AE47" s="34">
        <f t="shared" si="8"/>
        <v>0</v>
      </c>
      <c r="AF47" s="34">
        <f t="shared" si="9"/>
        <v>130.625</v>
      </c>
      <c r="AG47" s="34">
        <f t="shared" si="10"/>
        <v>6989.791667</v>
      </c>
      <c r="AH47" s="34">
        <f t="shared" si="11"/>
        <v>-4377.291667</v>
      </c>
      <c r="AI47" s="34">
        <f t="shared" si="12"/>
        <v>-2585.625</v>
      </c>
      <c r="AJ47" s="34">
        <f t="shared" si="13"/>
        <v>639.375</v>
      </c>
      <c r="AK47" s="11" t="str">
        <f t="shared" si="14"/>
        <v>Positive after principal + investor cap</v>
      </c>
      <c r="AL47" s="11">
        <f>IF(H47&gt;0,H47*(1-'01_Global_Assumptions'!$B$16),"")</f>
        <v>580500</v>
      </c>
      <c r="AM47" s="11">
        <f>IF(H47&gt;0,'01_Global_Assumptions'!$B$13*'01_Global_Assumptions'!$B$15,"")</f>
        <v>60</v>
      </c>
      <c r="AN47" s="36">
        <f t="shared" si="15"/>
        <v>645000</v>
      </c>
      <c r="AO47" s="11">
        <f t="shared" si="16"/>
        <v>2322000</v>
      </c>
      <c r="AP47" s="36">
        <f t="shared" si="17"/>
        <v>2967000</v>
      </c>
      <c r="AQ47" s="36">
        <f t="shared" si="18"/>
        <v>2322000</v>
      </c>
      <c r="AR47" s="37">
        <f t="shared" si="19"/>
        <v>4.6</v>
      </c>
      <c r="AS47" s="11" t="str">
        <f t="shared" si="20"/>
        <v>NO</v>
      </c>
      <c r="AT47" s="11" t="str">
        <f t="shared" si="21"/>
        <v>NO</v>
      </c>
      <c r="AU47" s="11" t="str">
        <f t="shared" si="22"/>
        <v>NO</v>
      </c>
      <c r="AV47" s="11" t="str">
        <f t="shared" si="23"/>
        <v>NO - REVIEW</v>
      </c>
      <c r="AW47" s="11">
        <f t="shared" si="24"/>
        <v>0</v>
      </c>
      <c r="AX47" s="11" t="str">
        <f t="shared" si="25"/>
        <v/>
      </c>
      <c r="AY47" s="11">
        <f t="shared" si="26"/>
        <v>37</v>
      </c>
      <c r="AZ47" s="38" t="str">
        <f t="array" ref="AZ47">INDEX('10_Redfin_Source_Data'!$X:$X,$A47+4)</f>
        <v>https://www.redfin.com/AA/home/173338057</v>
      </c>
    </row>
    <row r="48" ht="15.75" customHeight="1">
      <c r="A48" s="11">
        <v>44.0</v>
      </c>
      <c r="B48" s="11" t="str">
        <f t="array" ref="B48">IF(INDEX('10_Redfin_Source_Data'!$E:$E,$A48+4)="","","SF-"&amp;TEXT($A48,"000"))</f>
        <v>SF-044</v>
      </c>
      <c r="C48" s="11" t="str">
        <f t="array" ref="C48">INDEX('10_Redfin_Source_Data'!$E:$E,$A48+4)</f>
        <v>855 Folsom St #502</v>
      </c>
      <c r="D48" s="11" t="str">
        <f t="array" ref="D48">INDEX('10_Redfin_Source_Data'!$G:$G,$A48+4)</f>
        <v>94107</v>
      </c>
      <c r="E48" s="11" t="str">
        <f t="array" ref="E48">INDEX('10_Redfin_Source_Data'!$N:$N,$A48+4)</f>
        <v>BMR loft condo / resale-controlled</v>
      </c>
      <c r="F48" s="11" t="str">
        <f t="array" ref="F48">INDEX('10_Redfin_Source_Data'!$C:$C,$A48+4)</f>
        <v>Active</v>
      </c>
      <c r="G48" s="11" t="str">
        <f t="array" ref="G48">INDEX('10_Redfin_Source_Data'!$Z:$Z,$A48+4)</f>
        <v>Restricted - verify BMR rules</v>
      </c>
      <c r="H48" s="34">
        <f t="array" ref="H48">N(INDEX('10_Redfin_Source_Data'!$H:$H,$A48+4))</f>
        <v>405443</v>
      </c>
      <c r="I48" s="34">
        <f t="array" ref="I48">N(INDEX('10_Redfin_Source_Data'!$M:$M,$A48+4))</f>
        <v>1</v>
      </c>
      <c r="J48" s="34">
        <f t="array" ref="J48">IF(H48&gt;0,MAX(I48,IFERROR(N(INDEX('10_Redfin_Source_Data'!$I:$I,$A48+4)),0)),"")</f>
        <v>1</v>
      </c>
      <c r="K48" s="34">
        <f t="array" ref="K48">N(INDEX('10_Redfin_Source_Data'!$K:$K,$A48+4))</f>
        <v>722</v>
      </c>
      <c r="L48" s="34">
        <f t="array" ref="L48">IF(H48&gt;0,IFERROR(INDEX('09_Rent_Benchmarks'!$C:$C,MATCH(D48,'09_Rent_Benchmarks'!$A:$A,0)),'01_Global_Assumptions'!$B$10),"")</f>
        <v>2750</v>
      </c>
      <c r="M48" s="34">
        <f t="shared" si="1"/>
        <v>2750</v>
      </c>
      <c r="N48" s="34">
        <f>IF(H48&gt;0,'01_Global_Assumptions'!$B$11,"")</f>
        <v>0.95</v>
      </c>
      <c r="O48" s="34">
        <f t="shared" si="2"/>
        <v>2612.5</v>
      </c>
      <c r="P48" s="35">
        <f>IF(H48&gt;0,'01_Global_Assumptions'!$B$7,"")</f>
        <v>0.25</v>
      </c>
      <c r="Q48" s="35">
        <f>IF(H48&gt;0,'01_Global_Assumptions'!$B$8,"")</f>
        <v>0.25</v>
      </c>
      <c r="R48" s="35">
        <f>IF(H48&gt;0,'01_Global_Assumptions'!$B$9,"")</f>
        <v>0.02</v>
      </c>
      <c r="S48" s="34">
        <f>IF(H48&gt;0,H48*'01_Global_Assumptions'!$B$12,"")</f>
        <v>405443</v>
      </c>
      <c r="T48" s="34">
        <f>IF(H48&gt;0,'01_Global_Assumptions'!$B$23,"")</f>
        <v>0</v>
      </c>
      <c r="U48" s="34">
        <f>IF(H48&gt;0,S48/('01_Global_Assumptions'!$B$13*12),"")</f>
        <v>1126.230556</v>
      </c>
      <c r="V48" s="34">
        <f>IF(H48&gt;0,I48*('01_Global_Assumptions'!$B$19+'01_Global_Assumptions'!$B$20+'01_Global_Assumptions'!$B$21)+'01_Global_Assumptions'!$B$22,"")</f>
        <v>1305</v>
      </c>
      <c r="W48" s="34">
        <f>IF(H48&gt;0,S48*'01_Global_Assumptions'!$B$14/12,"")</f>
        <v>2027.215</v>
      </c>
      <c r="X48" s="34">
        <f>IF(H48&gt;0,H48*'01_Global_Assumptions'!$B$16/('01_Global_Assumptions'!$B$17*12),"")</f>
        <v>337.8691667</v>
      </c>
      <c r="Y48" s="35">
        <f>IF(H48&gt;0,'01_Global_Assumptions'!$B$18,"")</f>
        <v>0.05</v>
      </c>
      <c r="Z48" s="34">
        <f t="shared" si="3"/>
        <v>4796.314722</v>
      </c>
      <c r="AA48" s="34">
        <f t="shared" si="4"/>
        <v>5048.752339</v>
      </c>
      <c r="AB48" s="34">
        <f t="shared" si="5"/>
        <v>0</v>
      </c>
      <c r="AC48" s="35">
        <f t="shared" si="6"/>
        <v>0</v>
      </c>
      <c r="AD48" s="34">
        <f t="shared" si="7"/>
        <v>2612.5</v>
      </c>
      <c r="AE48" s="34">
        <f t="shared" si="8"/>
        <v>0</v>
      </c>
      <c r="AF48" s="34">
        <f t="shared" si="9"/>
        <v>130.625</v>
      </c>
      <c r="AG48" s="34">
        <f t="shared" si="10"/>
        <v>4926.939722</v>
      </c>
      <c r="AH48" s="34">
        <f t="shared" si="11"/>
        <v>-2314.439722</v>
      </c>
      <c r="AI48" s="34">
        <f t="shared" si="12"/>
        <v>-1188.209167</v>
      </c>
      <c r="AJ48" s="34">
        <f t="shared" si="13"/>
        <v>839.0058333</v>
      </c>
      <c r="AK48" s="11" t="str">
        <f t="shared" si="14"/>
        <v>Positive after principal + investor cap</v>
      </c>
      <c r="AL48" s="11">
        <f>IF(H48&gt;0,H48*(1-'01_Global_Assumptions'!$B$16),"")</f>
        <v>364898.7</v>
      </c>
      <c r="AM48" s="11">
        <f>IF(H48&gt;0,'01_Global_Assumptions'!$B$13*'01_Global_Assumptions'!$B$15,"")</f>
        <v>60</v>
      </c>
      <c r="AN48" s="36">
        <f t="shared" si="15"/>
        <v>405443</v>
      </c>
      <c r="AO48" s="11">
        <f t="shared" si="16"/>
        <v>1459594.8</v>
      </c>
      <c r="AP48" s="36">
        <f t="shared" si="17"/>
        <v>1865037.8</v>
      </c>
      <c r="AQ48" s="36">
        <f t="shared" si="18"/>
        <v>1459594.8</v>
      </c>
      <c r="AR48" s="37">
        <f t="shared" si="19"/>
        <v>4.6</v>
      </c>
      <c r="AS48" s="11" t="str">
        <f t="shared" si="20"/>
        <v>NO</v>
      </c>
      <c r="AT48" s="11" t="str">
        <f t="shared" si="21"/>
        <v>NO</v>
      </c>
      <c r="AU48" s="11" t="str">
        <f t="shared" si="22"/>
        <v>NO</v>
      </c>
      <c r="AV48" s="11" t="str">
        <f t="shared" si="23"/>
        <v>NO - REVIEW</v>
      </c>
      <c r="AW48" s="11">
        <f t="shared" si="24"/>
        <v>0</v>
      </c>
      <c r="AX48" s="11" t="str">
        <f t="shared" si="25"/>
        <v/>
      </c>
      <c r="AY48" s="11">
        <f t="shared" si="26"/>
        <v>38</v>
      </c>
      <c r="AZ48" s="38" t="str">
        <f t="array" ref="AZ48">INDEX('10_Redfin_Source_Data'!$X:$X,$A48+4)</f>
        <v>https://www.redfin.com/AA/home/12398151</v>
      </c>
    </row>
    <row r="49" ht="15.75" customHeight="1">
      <c r="A49" s="11">
        <v>45.0</v>
      </c>
      <c r="B49" s="11" t="str">
        <f t="array" ref="B49">IF(INDEX('10_Redfin_Source_Data'!$E:$E,$A49+4)="","","SF-"&amp;TEXT($A49,"000"))</f>
        <v>SF-045</v>
      </c>
      <c r="C49" s="11" t="str">
        <f t="array" ref="C49">INDEX('10_Redfin_Source_Data'!$E:$E,$A49+4)</f>
        <v>1688 Pine St Unit W201</v>
      </c>
      <c r="D49" s="11" t="str">
        <f t="array" ref="D49">INDEX('10_Redfin_Source_Data'!$G:$G,$A49+4)</f>
        <v>94109</v>
      </c>
      <c r="E49" s="11" t="str">
        <f t="array" ref="E49">INDEX('10_Redfin_Source_Data'!$N:$N,$A49+4)</f>
        <v>BMR condo / resale-controlled</v>
      </c>
      <c r="F49" s="11" t="str">
        <f t="array" ref="F49">INDEX('10_Redfin_Source_Data'!$C:$C,$A49+4)</f>
        <v>Active</v>
      </c>
      <c r="G49" s="11" t="str">
        <f t="array" ref="G49">INDEX('10_Redfin_Source_Data'!$Z:$Z,$A49+4)</f>
        <v>Restricted - verify BMR rules</v>
      </c>
      <c r="H49" s="34">
        <f t="array" ref="H49">N(INDEX('10_Redfin_Source_Data'!$H:$H,$A49+4))</f>
        <v>402999</v>
      </c>
      <c r="I49" s="34">
        <f t="array" ref="I49">N(INDEX('10_Redfin_Source_Data'!$M:$M,$A49+4))</f>
        <v>1</v>
      </c>
      <c r="J49" s="34">
        <f t="array" ref="J49">IF(H49&gt;0,MAX(I49,IFERROR(N(INDEX('10_Redfin_Source_Data'!$I:$I,$A49+4)),0)),"")</f>
        <v>2</v>
      </c>
      <c r="K49" s="34">
        <f t="array" ref="K49">N(INDEX('10_Redfin_Source_Data'!$K:$K,$A49+4))</f>
        <v>930</v>
      </c>
      <c r="L49" s="34">
        <f t="array" ref="L49">IF(H49&gt;0,IFERROR(INDEX('09_Rent_Benchmarks'!$C:$C,MATCH(D49,'09_Rent_Benchmarks'!$A:$A,0)),'01_Global_Assumptions'!$B$10),"")</f>
        <v>3200</v>
      </c>
      <c r="M49" s="34">
        <f t="shared" si="1"/>
        <v>6400</v>
      </c>
      <c r="N49" s="34">
        <f>IF(H49&gt;0,'01_Global_Assumptions'!$B$11,"")</f>
        <v>0.95</v>
      </c>
      <c r="O49" s="34">
        <f t="shared" si="2"/>
        <v>6080</v>
      </c>
      <c r="P49" s="35">
        <f>IF(H49&gt;0,'01_Global_Assumptions'!$B$7,"")</f>
        <v>0.25</v>
      </c>
      <c r="Q49" s="35">
        <f>IF(H49&gt;0,'01_Global_Assumptions'!$B$8,"")</f>
        <v>0.25</v>
      </c>
      <c r="R49" s="35">
        <f>IF(H49&gt;0,'01_Global_Assumptions'!$B$9,"")</f>
        <v>0.02</v>
      </c>
      <c r="S49" s="34">
        <f>IF(H49&gt;0,H49*'01_Global_Assumptions'!$B$12,"")</f>
        <v>402999</v>
      </c>
      <c r="T49" s="34">
        <f>IF(H49&gt;0,'01_Global_Assumptions'!$B$23,"")</f>
        <v>0</v>
      </c>
      <c r="U49" s="34">
        <f>IF(H49&gt;0,S49/('01_Global_Assumptions'!$B$13*12),"")</f>
        <v>1119.441667</v>
      </c>
      <c r="V49" s="34">
        <f>IF(H49&gt;0,I49*('01_Global_Assumptions'!$B$19+'01_Global_Assumptions'!$B$20+'01_Global_Assumptions'!$B$21)+'01_Global_Assumptions'!$B$22,"")</f>
        <v>1305</v>
      </c>
      <c r="W49" s="34">
        <f>IF(H49&gt;0,S49*'01_Global_Assumptions'!$B$14/12,"")</f>
        <v>2014.995</v>
      </c>
      <c r="X49" s="34">
        <f>IF(H49&gt;0,H49*'01_Global_Assumptions'!$B$16/('01_Global_Assumptions'!$B$17*12),"")</f>
        <v>335.8325</v>
      </c>
      <c r="Y49" s="35">
        <f>IF(H49&gt;0,'01_Global_Assumptions'!$B$18,"")</f>
        <v>0.05</v>
      </c>
      <c r="Z49" s="34">
        <f t="shared" si="3"/>
        <v>4775.269167</v>
      </c>
      <c r="AA49" s="34">
        <f t="shared" si="4"/>
        <v>5026.599123</v>
      </c>
      <c r="AB49" s="34">
        <f t="shared" si="5"/>
        <v>0.1732567232</v>
      </c>
      <c r="AC49" s="35">
        <f t="shared" si="6"/>
        <v>0.1532567232</v>
      </c>
      <c r="AD49" s="34">
        <f t="shared" si="7"/>
        <v>5148.199123</v>
      </c>
      <c r="AE49" s="34">
        <f t="shared" si="8"/>
        <v>931.8008772</v>
      </c>
      <c r="AF49" s="34">
        <f t="shared" si="9"/>
        <v>257.4099561</v>
      </c>
      <c r="AG49" s="34">
        <f t="shared" si="10"/>
        <v>5032.679123</v>
      </c>
      <c r="AH49" s="34">
        <f t="shared" si="11"/>
        <v>115.52</v>
      </c>
      <c r="AI49" s="34">
        <f t="shared" si="12"/>
        <v>1234.961667</v>
      </c>
      <c r="AJ49" s="34">
        <f t="shared" si="13"/>
        <v>3249.956667</v>
      </c>
      <c r="AK49" s="11" t="str">
        <f t="shared" si="14"/>
        <v>Positive today</v>
      </c>
      <c r="AL49" s="11">
        <f>IF(H49&gt;0,H49*(1-'01_Global_Assumptions'!$B$16),"")</f>
        <v>362699.1</v>
      </c>
      <c r="AM49" s="11">
        <f>IF(H49&gt;0,'01_Global_Assumptions'!$B$13*'01_Global_Assumptions'!$B$15,"")</f>
        <v>60</v>
      </c>
      <c r="AN49" s="36">
        <f t="shared" si="15"/>
        <v>402999</v>
      </c>
      <c r="AO49" s="11">
        <f t="shared" si="16"/>
        <v>1450796.4</v>
      </c>
      <c r="AP49" s="36">
        <f t="shared" si="17"/>
        <v>1853795.4</v>
      </c>
      <c r="AQ49" s="36">
        <f t="shared" si="18"/>
        <v>1450796.4</v>
      </c>
      <c r="AR49" s="37">
        <f t="shared" si="19"/>
        <v>4.6</v>
      </c>
      <c r="AS49" s="11" t="str">
        <f t="shared" si="20"/>
        <v>YES</v>
      </c>
      <c r="AT49" s="11" t="str">
        <f t="shared" si="21"/>
        <v>NO</v>
      </c>
      <c r="AU49" s="11" t="str">
        <f t="shared" si="22"/>
        <v>NO</v>
      </c>
      <c r="AV49" s="11" t="str">
        <f t="shared" si="23"/>
        <v>NO - REVIEW</v>
      </c>
      <c r="AW49" s="11">
        <f t="shared" si="24"/>
        <v>11181.61053</v>
      </c>
      <c r="AX49" s="11" t="str">
        <f t="shared" si="25"/>
        <v/>
      </c>
      <c r="AY49" s="11">
        <f t="shared" si="26"/>
        <v>39</v>
      </c>
      <c r="AZ49" s="38" t="str">
        <f t="array" ref="AZ49">INDEX('10_Redfin_Source_Data'!$X:$X,$A49+4)</f>
        <v>https://www.redfin.com/AA/home/202026543</v>
      </c>
    </row>
    <row r="50" ht="15.75" customHeight="1">
      <c r="A50" s="11">
        <v>46.0</v>
      </c>
      <c r="B50" s="11" t="str">
        <f t="array" ref="B50">IF(INDEX('10_Redfin_Source_Data'!$E:$E,$A50+4)="","","SF-"&amp;TEXT($A50,"000"))</f>
        <v>SF-046</v>
      </c>
      <c r="C50" s="11" t="str">
        <f t="array" ref="C50">INDEX('10_Redfin_Source_Data'!$E:$E,$A50+4)</f>
        <v>65 Ora Way Unit 103C</v>
      </c>
      <c r="D50" s="11" t="str">
        <f t="array" ref="D50">INDEX('10_Redfin_Source_Data'!$G:$G,$A50+4)</f>
        <v>94131</v>
      </c>
      <c r="E50" s="11" t="str">
        <f t="array" ref="E50">INDEX('10_Redfin_Source_Data'!$N:$N,$A50+4)</f>
        <v>BMR condo / resale-controlled</v>
      </c>
      <c r="F50" s="11" t="str">
        <f t="array" ref="F50">INDEX('10_Redfin_Source_Data'!$C:$C,$A50+4)</f>
        <v>Active</v>
      </c>
      <c r="G50" s="11" t="str">
        <f t="array" ref="G50">INDEX('10_Redfin_Source_Data'!$Z:$Z,$A50+4)</f>
        <v>Restricted - verify BMR rules</v>
      </c>
      <c r="H50" s="34">
        <f t="array" ref="H50">N(INDEX('10_Redfin_Source_Data'!$H:$H,$A50+4))</f>
        <v>399999</v>
      </c>
      <c r="I50" s="34">
        <f t="array" ref="I50">N(INDEX('10_Redfin_Source_Data'!$M:$M,$A50+4))</f>
        <v>1</v>
      </c>
      <c r="J50" s="34">
        <f t="array" ref="J50">IF(H50&gt;0,MAX(I50,IFERROR(N(INDEX('10_Redfin_Source_Data'!$I:$I,$A50+4)),0)),"")</f>
        <v>1</v>
      </c>
      <c r="K50" s="34">
        <f t="array" ref="K50">N(INDEX('10_Redfin_Source_Data'!$K:$K,$A50+4))</f>
        <v>676</v>
      </c>
      <c r="L50" s="34">
        <f t="array" ref="L50">IF(H50&gt;0,IFERROR(INDEX('09_Rent_Benchmarks'!$C:$C,MATCH(D50,'09_Rent_Benchmarks'!$A:$A,0)),'01_Global_Assumptions'!$B$10),"")</f>
        <v>2600</v>
      </c>
      <c r="M50" s="34">
        <f t="shared" si="1"/>
        <v>2600</v>
      </c>
      <c r="N50" s="34">
        <f>IF(H50&gt;0,'01_Global_Assumptions'!$B$11,"")</f>
        <v>0.95</v>
      </c>
      <c r="O50" s="34">
        <f t="shared" si="2"/>
        <v>2470</v>
      </c>
      <c r="P50" s="35">
        <f>IF(H50&gt;0,'01_Global_Assumptions'!$B$7,"")</f>
        <v>0.25</v>
      </c>
      <c r="Q50" s="35">
        <f>IF(H50&gt;0,'01_Global_Assumptions'!$B$8,"")</f>
        <v>0.25</v>
      </c>
      <c r="R50" s="35">
        <f>IF(H50&gt;0,'01_Global_Assumptions'!$B$9,"")</f>
        <v>0.02</v>
      </c>
      <c r="S50" s="34">
        <f>IF(H50&gt;0,H50*'01_Global_Assumptions'!$B$12,"")</f>
        <v>399999</v>
      </c>
      <c r="T50" s="34">
        <f>IF(H50&gt;0,'01_Global_Assumptions'!$B$23,"")</f>
        <v>0</v>
      </c>
      <c r="U50" s="34">
        <f>IF(H50&gt;0,S50/('01_Global_Assumptions'!$B$13*12),"")</f>
        <v>1111.108333</v>
      </c>
      <c r="V50" s="34">
        <f>IF(H50&gt;0,I50*('01_Global_Assumptions'!$B$19+'01_Global_Assumptions'!$B$20+'01_Global_Assumptions'!$B$21)+'01_Global_Assumptions'!$B$22,"")</f>
        <v>1305</v>
      </c>
      <c r="W50" s="34">
        <f>IF(H50&gt;0,S50*'01_Global_Assumptions'!$B$14/12,"")</f>
        <v>1999.995</v>
      </c>
      <c r="X50" s="34">
        <f>IF(H50&gt;0,H50*'01_Global_Assumptions'!$B$16/('01_Global_Assumptions'!$B$17*12),"")</f>
        <v>333.3325</v>
      </c>
      <c r="Y50" s="35">
        <f>IF(H50&gt;0,'01_Global_Assumptions'!$B$18,"")</f>
        <v>0.05</v>
      </c>
      <c r="Z50" s="34">
        <f t="shared" si="3"/>
        <v>4749.435833</v>
      </c>
      <c r="AA50" s="34">
        <f t="shared" si="4"/>
        <v>4999.40614</v>
      </c>
      <c r="AB50" s="34">
        <f t="shared" si="5"/>
        <v>0</v>
      </c>
      <c r="AC50" s="35">
        <f t="shared" si="6"/>
        <v>0</v>
      </c>
      <c r="AD50" s="34">
        <f t="shared" si="7"/>
        <v>2470</v>
      </c>
      <c r="AE50" s="34">
        <f t="shared" si="8"/>
        <v>0</v>
      </c>
      <c r="AF50" s="34">
        <f t="shared" si="9"/>
        <v>123.5</v>
      </c>
      <c r="AG50" s="34">
        <f t="shared" si="10"/>
        <v>4872.935833</v>
      </c>
      <c r="AH50" s="34">
        <f t="shared" si="11"/>
        <v>-2402.935833</v>
      </c>
      <c r="AI50" s="34">
        <f t="shared" si="12"/>
        <v>-1291.8275</v>
      </c>
      <c r="AJ50" s="34">
        <f t="shared" si="13"/>
        <v>708.1675</v>
      </c>
      <c r="AK50" s="11" t="str">
        <f t="shared" si="14"/>
        <v>Positive after principal + investor cap</v>
      </c>
      <c r="AL50" s="11">
        <f>IF(H50&gt;0,H50*(1-'01_Global_Assumptions'!$B$16),"")</f>
        <v>359999.1</v>
      </c>
      <c r="AM50" s="11">
        <f>IF(H50&gt;0,'01_Global_Assumptions'!$B$13*'01_Global_Assumptions'!$B$15,"")</f>
        <v>60</v>
      </c>
      <c r="AN50" s="36">
        <f t="shared" si="15"/>
        <v>399999</v>
      </c>
      <c r="AO50" s="11">
        <f t="shared" si="16"/>
        <v>1439996.4</v>
      </c>
      <c r="AP50" s="36">
        <f t="shared" si="17"/>
        <v>1839995.4</v>
      </c>
      <c r="AQ50" s="36">
        <f t="shared" si="18"/>
        <v>1439996.4</v>
      </c>
      <c r="AR50" s="37">
        <f t="shared" si="19"/>
        <v>4.6</v>
      </c>
      <c r="AS50" s="11" t="str">
        <f t="shared" si="20"/>
        <v>NO</v>
      </c>
      <c r="AT50" s="11" t="str">
        <f t="shared" si="21"/>
        <v>NO</v>
      </c>
      <c r="AU50" s="11" t="str">
        <f t="shared" si="22"/>
        <v>NO</v>
      </c>
      <c r="AV50" s="11" t="str">
        <f t="shared" si="23"/>
        <v>NO - REVIEW</v>
      </c>
      <c r="AW50" s="11">
        <f t="shared" si="24"/>
        <v>0</v>
      </c>
      <c r="AX50" s="11" t="str">
        <f t="shared" si="25"/>
        <v/>
      </c>
      <c r="AY50" s="11">
        <f t="shared" si="26"/>
        <v>40</v>
      </c>
      <c r="AZ50" s="38" t="str">
        <f t="array" ref="AZ50">INDEX('10_Redfin_Source_Data'!$X:$X,$A50+4)</f>
        <v>https://www.redfin.com/AA/home/843117</v>
      </c>
    </row>
    <row r="51" ht="15.75" customHeight="1">
      <c r="A51" s="11">
        <v>47.0</v>
      </c>
      <c r="B51" s="11" t="str">
        <f t="array" ref="B51">IF(INDEX('10_Redfin_Source_Data'!$E:$E,$A51+4)="","","SF-"&amp;TEXT($A51,"000"))</f>
        <v>SF-047</v>
      </c>
      <c r="C51" s="11" t="str">
        <f t="array" ref="C51">INDEX('10_Redfin_Source_Data'!$E:$E,$A51+4)</f>
        <v>900 North Point St #320</v>
      </c>
      <c r="D51" s="11" t="str">
        <f t="array" ref="D51">INDEX('10_Redfin_Source_Data'!$G:$G,$A51+4)</f>
        <v>94109</v>
      </c>
      <c r="E51" s="11" t="str">
        <f t="array" ref="E51">INDEX('10_Redfin_Source_Data'!$N:$N,$A51+4)</f>
        <v>Fractional/condo residence</v>
      </c>
      <c r="F51" s="11" t="str">
        <f t="array" ref="F51">INDEX('10_Redfin_Source_Data'!$C:$C,$A51+4)</f>
        <v>Active</v>
      </c>
      <c r="G51" s="11" t="str">
        <f t="array" ref="G51">INDEX('10_Redfin_Source_Data'!$Z:$Z,$A51+4)</f>
        <v>Diligence required - fractional ownership</v>
      </c>
      <c r="H51" s="34">
        <f t="array" ref="H51">N(INDEX('10_Redfin_Source_Data'!$H:$H,$A51+4))</f>
        <v>60000</v>
      </c>
      <c r="I51" s="34">
        <f t="array" ref="I51">N(INDEX('10_Redfin_Source_Data'!$M:$M,$A51+4))</f>
        <v>1</v>
      </c>
      <c r="J51" s="34">
        <f t="array" ref="J51">IF(H51&gt;0,MAX(I51,IFERROR(N(INDEX('10_Redfin_Source_Data'!$I:$I,$A51+4)),0)),"")</f>
        <v>2</v>
      </c>
      <c r="K51" s="34">
        <f t="array" ref="K51">N(INDEX('10_Redfin_Source_Data'!$K:$K,$A51+4))</f>
        <v>1270</v>
      </c>
      <c r="L51" s="34">
        <f t="array" ref="L51">IF(H51&gt;0,IFERROR(INDEX('09_Rent_Benchmarks'!$C:$C,MATCH(D51,'09_Rent_Benchmarks'!$A:$A,0)),'01_Global_Assumptions'!$B$10),"")</f>
        <v>3200</v>
      </c>
      <c r="M51" s="34">
        <f t="shared" si="1"/>
        <v>6400</v>
      </c>
      <c r="N51" s="34">
        <f>IF(H51&gt;0,'01_Global_Assumptions'!$B$11,"")</f>
        <v>0.95</v>
      </c>
      <c r="O51" s="34">
        <f t="shared" si="2"/>
        <v>6080</v>
      </c>
      <c r="P51" s="35">
        <f>IF(H51&gt;0,'01_Global_Assumptions'!$B$7,"")</f>
        <v>0.25</v>
      </c>
      <c r="Q51" s="35">
        <f>IF(H51&gt;0,'01_Global_Assumptions'!$B$8,"")</f>
        <v>0.25</v>
      </c>
      <c r="R51" s="35">
        <f>IF(H51&gt;0,'01_Global_Assumptions'!$B$9,"")</f>
        <v>0.02</v>
      </c>
      <c r="S51" s="34">
        <f>IF(H51&gt;0,H51*'01_Global_Assumptions'!$B$12,"")</f>
        <v>60000</v>
      </c>
      <c r="T51" s="34">
        <f>IF(H51&gt;0,'01_Global_Assumptions'!$B$23,"")</f>
        <v>0</v>
      </c>
      <c r="U51" s="34">
        <f>IF(H51&gt;0,S51/('01_Global_Assumptions'!$B$13*12),"")</f>
        <v>166.6666667</v>
      </c>
      <c r="V51" s="34">
        <f>IF(H51&gt;0,I51*('01_Global_Assumptions'!$B$19+'01_Global_Assumptions'!$B$20+'01_Global_Assumptions'!$B$21)+'01_Global_Assumptions'!$B$22,"")</f>
        <v>1305</v>
      </c>
      <c r="W51" s="34">
        <f>IF(H51&gt;0,S51*'01_Global_Assumptions'!$B$14/12,"")</f>
        <v>300</v>
      </c>
      <c r="X51" s="34">
        <f>IF(H51&gt;0,H51*'01_Global_Assumptions'!$B$16/('01_Global_Assumptions'!$B$17*12),"")</f>
        <v>50</v>
      </c>
      <c r="Y51" s="35">
        <f>IF(H51&gt;0,'01_Global_Assumptions'!$B$18,"")</f>
        <v>0.05</v>
      </c>
      <c r="Z51" s="34">
        <f t="shared" si="3"/>
        <v>1821.666667</v>
      </c>
      <c r="AA51" s="34">
        <f t="shared" si="4"/>
        <v>1917.54386</v>
      </c>
      <c r="AB51" s="34">
        <f t="shared" si="5"/>
        <v>0.6846144968</v>
      </c>
      <c r="AC51" s="35">
        <f t="shared" si="6"/>
        <v>0.25</v>
      </c>
      <c r="AD51" s="34">
        <f t="shared" si="7"/>
        <v>4560</v>
      </c>
      <c r="AE51" s="34">
        <f t="shared" si="8"/>
        <v>1520</v>
      </c>
      <c r="AF51" s="34">
        <f t="shared" si="9"/>
        <v>228</v>
      </c>
      <c r="AG51" s="34">
        <f t="shared" si="10"/>
        <v>2049.666667</v>
      </c>
      <c r="AH51" s="34">
        <f t="shared" si="11"/>
        <v>2510.333333</v>
      </c>
      <c r="AI51" s="34">
        <f t="shared" si="12"/>
        <v>2677</v>
      </c>
      <c r="AJ51" s="34">
        <f t="shared" si="13"/>
        <v>2977</v>
      </c>
      <c r="AK51" s="11" t="str">
        <f t="shared" si="14"/>
        <v>Positive today</v>
      </c>
      <c r="AL51" s="11">
        <f>IF(H51&gt;0,H51*(1-'01_Global_Assumptions'!$B$16),"")</f>
        <v>54000</v>
      </c>
      <c r="AM51" s="11">
        <f>IF(H51&gt;0,'01_Global_Assumptions'!$B$13*'01_Global_Assumptions'!$B$15,"")</f>
        <v>60</v>
      </c>
      <c r="AN51" s="36">
        <f t="shared" si="15"/>
        <v>60000</v>
      </c>
      <c r="AO51" s="11">
        <f t="shared" si="16"/>
        <v>216000</v>
      </c>
      <c r="AP51" s="36">
        <f t="shared" si="17"/>
        <v>276000</v>
      </c>
      <c r="AQ51" s="36">
        <f t="shared" si="18"/>
        <v>216000</v>
      </c>
      <c r="AR51" s="37">
        <f t="shared" si="19"/>
        <v>4.6</v>
      </c>
      <c r="AS51" s="11" t="str">
        <f t="shared" si="20"/>
        <v>YES</v>
      </c>
      <c r="AT51" s="11" t="str">
        <f t="shared" si="21"/>
        <v>NO</v>
      </c>
      <c r="AU51" s="11" t="str">
        <f t="shared" si="22"/>
        <v>YES</v>
      </c>
      <c r="AV51" s="11" t="str">
        <f t="shared" si="23"/>
        <v>NO - REVIEW</v>
      </c>
      <c r="AW51" s="11">
        <f t="shared" si="24"/>
        <v>18240</v>
      </c>
      <c r="AX51" s="11" t="str">
        <f t="shared" si="25"/>
        <v/>
      </c>
      <c r="AY51" s="11">
        <f t="shared" si="26"/>
        <v>41</v>
      </c>
      <c r="AZ51" s="38" t="str">
        <f t="array" ref="AZ51">INDEX('10_Redfin_Source_Data'!$X:$X,$A51+4)</f>
        <v>https://www.redfin.com/AA/home/201545692</v>
      </c>
    </row>
    <row r="52" ht="15.75" customHeight="1">
      <c r="A52" s="11">
        <v>48.0</v>
      </c>
      <c r="B52" s="11" t="str">
        <f t="array" ref="B52">IF(INDEX('10_Redfin_Source_Data'!$E:$E,$A52+4)="","","SF-"&amp;TEXT($A52,"000"))</f>
        <v>SF-048</v>
      </c>
      <c r="C52" s="11" t="str">
        <f t="array" ref="C52">INDEX('10_Redfin_Source_Data'!$E:$E,$A52+4)</f>
        <v>1678 Wallace Ave</v>
      </c>
      <c r="D52" s="11" t="str">
        <f t="array" ref="D52">INDEX('10_Redfin_Source_Data'!$G:$G,$A52+4)</f>
        <v>94124</v>
      </c>
      <c r="E52" s="11" t="str">
        <f t="array" ref="E52">INDEX('10_Redfin_Source_Data'!$N:$N,$A52+4)</f>
        <v>Condo / penthouse suite</v>
      </c>
      <c r="F52" s="11" t="str">
        <f t="array" ref="F52">INDEX('10_Redfin_Source_Data'!$C:$C,$A52+4)</f>
        <v>Active</v>
      </c>
      <c r="G52" s="11" t="str">
        <f t="array" ref="G52">INDEX('10_Redfin_Source_Data'!$Z:$Z,$A52+4)</f>
        <v>Yes</v>
      </c>
      <c r="H52" s="34">
        <f t="array" ref="H52">N(INDEX('10_Redfin_Source_Data'!$H:$H,$A52+4))</f>
        <v>786000</v>
      </c>
      <c r="I52" s="34">
        <f t="array" ref="I52">N(INDEX('10_Redfin_Source_Data'!$M:$M,$A52+4))</f>
        <v>1</v>
      </c>
      <c r="J52" s="34">
        <f t="array" ref="J52">IF(H52&gt;0,MAX(I52,IFERROR(N(INDEX('10_Redfin_Source_Data'!$I:$I,$A52+4)),0)),"")</f>
        <v>3</v>
      </c>
      <c r="K52" s="34">
        <f t="array" ref="K52">N(INDEX('10_Redfin_Source_Data'!$K:$K,$A52+4))</f>
        <v>1911</v>
      </c>
      <c r="L52" s="34">
        <f t="array" ref="L52">IF(H52&gt;0,IFERROR(INDEX('09_Rent_Benchmarks'!$C:$C,MATCH(D52,'09_Rent_Benchmarks'!$A:$A,0)),'01_Global_Assumptions'!$B$10),"")</f>
        <v>2150</v>
      </c>
      <c r="M52" s="34">
        <f t="shared" si="1"/>
        <v>6450</v>
      </c>
      <c r="N52" s="34">
        <f>IF(H52&gt;0,'01_Global_Assumptions'!$B$11,"")</f>
        <v>0.95</v>
      </c>
      <c r="O52" s="34">
        <f t="shared" si="2"/>
        <v>6127.5</v>
      </c>
      <c r="P52" s="35">
        <f>IF(H52&gt;0,'01_Global_Assumptions'!$B$7,"")</f>
        <v>0.25</v>
      </c>
      <c r="Q52" s="35">
        <f>IF(H52&gt;0,'01_Global_Assumptions'!$B$8,"")</f>
        <v>0.25</v>
      </c>
      <c r="R52" s="35">
        <f>IF(H52&gt;0,'01_Global_Assumptions'!$B$9,"")</f>
        <v>0.02</v>
      </c>
      <c r="S52" s="34">
        <f>IF(H52&gt;0,H52*'01_Global_Assumptions'!$B$12,"")</f>
        <v>786000</v>
      </c>
      <c r="T52" s="34">
        <f>IF(H52&gt;0,'01_Global_Assumptions'!$B$23,"")</f>
        <v>0</v>
      </c>
      <c r="U52" s="34">
        <f>IF(H52&gt;0,S52/('01_Global_Assumptions'!$B$13*12),"")</f>
        <v>2183.333333</v>
      </c>
      <c r="V52" s="34">
        <f>IF(H52&gt;0,I52*('01_Global_Assumptions'!$B$19+'01_Global_Assumptions'!$B$20+'01_Global_Assumptions'!$B$21)+'01_Global_Assumptions'!$B$22,"")</f>
        <v>1305</v>
      </c>
      <c r="W52" s="34">
        <f>IF(H52&gt;0,S52*'01_Global_Assumptions'!$B$14/12,"")</f>
        <v>3930</v>
      </c>
      <c r="X52" s="34">
        <f>IF(H52&gt;0,H52*'01_Global_Assumptions'!$B$16/('01_Global_Assumptions'!$B$17*12),"")</f>
        <v>655</v>
      </c>
      <c r="Y52" s="35">
        <f>IF(H52&gt;0,'01_Global_Assumptions'!$B$18,"")</f>
        <v>0.05</v>
      </c>
      <c r="Z52" s="34">
        <f t="shared" si="3"/>
        <v>8073.333333</v>
      </c>
      <c r="AA52" s="34">
        <f t="shared" si="4"/>
        <v>8498.245614</v>
      </c>
      <c r="AB52" s="34">
        <f t="shared" si="5"/>
        <v>0</v>
      </c>
      <c r="AC52" s="35">
        <f t="shared" si="6"/>
        <v>0</v>
      </c>
      <c r="AD52" s="34">
        <f t="shared" si="7"/>
        <v>6127.5</v>
      </c>
      <c r="AE52" s="34">
        <f t="shared" si="8"/>
        <v>0</v>
      </c>
      <c r="AF52" s="34">
        <f t="shared" si="9"/>
        <v>306.375</v>
      </c>
      <c r="AG52" s="34">
        <f t="shared" si="10"/>
        <v>8379.708333</v>
      </c>
      <c r="AH52" s="34">
        <f t="shared" si="11"/>
        <v>-2252.208333</v>
      </c>
      <c r="AI52" s="34">
        <f t="shared" si="12"/>
        <v>-68.875</v>
      </c>
      <c r="AJ52" s="34">
        <f t="shared" si="13"/>
        <v>3861.125</v>
      </c>
      <c r="AK52" s="11" t="str">
        <f t="shared" si="14"/>
        <v>Positive after principal + investor cap</v>
      </c>
      <c r="AL52" s="11">
        <f>IF(H52&gt;0,H52*(1-'01_Global_Assumptions'!$B$16),"")</f>
        <v>707400</v>
      </c>
      <c r="AM52" s="11">
        <f>IF(H52&gt;0,'01_Global_Assumptions'!$B$13*'01_Global_Assumptions'!$B$15,"")</f>
        <v>60</v>
      </c>
      <c r="AN52" s="36">
        <f t="shared" si="15"/>
        <v>786000</v>
      </c>
      <c r="AO52" s="11">
        <f t="shared" si="16"/>
        <v>2829600</v>
      </c>
      <c r="AP52" s="36">
        <f t="shared" si="17"/>
        <v>3615600</v>
      </c>
      <c r="AQ52" s="36">
        <f t="shared" si="18"/>
        <v>2829600</v>
      </c>
      <c r="AR52" s="37">
        <f t="shared" si="19"/>
        <v>4.6</v>
      </c>
      <c r="AS52" s="11" t="str">
        <f t="shared" si="20"/>
        <v>NO</v>
      </c>
      <c r="AT52" s="11" t="str">
        <f t="shared" si="21"/>
        <v>NO</v>
      </c>
      <c r="AU52" s="11" t="str">
        <f t="shared" si="22"/>
        <v>NO</v>
      </c>
      <c r="AV52" s="11" t="str">
        <f t="shared" si="23"/>
        <v>NO - REVIEW</v>
      </c>
      <c r="AW52" s="11">
        <f t="shared" si="24"/>
        <v>0</v>
      </c>
      <c r="AX52" s="11" t="str">
        <f t="shared" si="25"/>
        <v/>
      </c>
      <c r="AY52" s="11">
        <f t="shared" si="26"/>
        <v>42</v>
      </c>
      <c r="AZ52" s="38" t="str">
        <f t="array" ref="AZ52">INDEX('10_Redfin_Source_Data'!$X:$X,$A52+4)</f>
        <v>https://www.redfin.com/AA/home/2005230</v>
      </c>
    </row>
    <row r="53" ht="15.75" customHeight="1">
      <c r="A53" s="11">
        <v>49.0</v>
      </c>
      <c r="B53" s="11" t="str">
        <f t="array" ref="B53">IF(INDEX('10_Redfin_Source_Data'!$E:$E,$A53+4)="","","SF-"&amp;TEXT($A53,"000"))</f>
        <v>SF-049</v>
      </c>
      <c r="C53" s="11" t="str">
        <f t="array" ref="C53">INDEX('10_Redfin_Source_Data'!$E:$E,$A53+4)</f>
        <v>422-424 Tehama St</v>
      </c>
      <c r="D53" s="11" t="str">
        <f t="array" ref="D53">INDEX('10_Redfin_Source_Data'!$G:$G,$A53+4)</f>
        <v>94103</v>
      </c>
      <c r="E53" s="11" t="str">
        <f t="array" ref="E53">INDEX('10_Redfin_Source_Data'!$N:$N,$A53+4)</f>
        <v>Flat-over-store / residential-commercial</v>
      </c>
      <c r="F53" s="11" t="str">
        <f t="array" ref="F53">INDEX('10_Redfin_Source_Data'!$C:$C,$A53+4)</f>
        <v>Active</v>
      </c>
      <c r="G53" s="11" t="str">
        <f t="array" ref="G53">INDEX('10_Redfin_Source_Data'!$Z:$Z,$A53+4)</f>
        <v>Diligence required - tenant/legal use</v>
      </c>
      <c r="H53" s="34">
        <f t="array" ref="H53">N(INDEX('10_Redfin_Source_Data'!$H:$H,$A53+4))</f>
        <v>945000</v>
      </c>
      <c r="I53" s="34">
        <f t="array" ref="I53">N(INDEX('10_Redfin_Source_Data'!$M:$M,$A53+4))</f>
        <v>2</v>
      </c>
      <c r="J53" s="34">
        <f t="array" ref="J53">IF(H53&gt;0,MAX(I53,IFERROR(N(INDEX('10_Redfin_Source_Data'!$I:$I,$A53+4)),0)),"")</f>
        <v>3</v>
      </c>
      <c r="K53" s="34">
        <f t="array" ref="K53">N(INDEX('10_Redfin_Source_Data'!$K:$K,$A53+4))</f>
        <v>1957</v>
      </c>
      <c r="L53" s="34">
        <f t="array" ref="L53">IF(H53&gt;0,IFERROR(INDEX('09_Rent_Benchmarks'!$C:$C,MATCH(D53,'09_Rent_Benchmarks'!$A:$A,0)),'01_Global_Assumptions'!$B$10),"")</f>
        <v>3000</v>
      </c>
      <c r="M53" s="34">
        <f t="shared" si="1"/>
        <v>9000</v>
      </c>
      <c r="N53" s="34">
        <f>IF(H53&gt;0,'01_Global_Assumptions'!$B$11,"")</f>
        <v>0.95</v>
      </c>
      <c r="O53" s="34">
        <f t="shared" si="2"/>
        <v>8550</v>
      </c>
      <c r="P53" s="35">
        <f>IF(H53&gt;0,'01_Global_Assumptions'!$B$7,"")</f>
        <v>0.25</v>
      </c>
      <c r="Q53" s="35">
        <f>IF(H53&gt;0,'01_Global_Assumptions'!$B$8,"")</f>
        <v>0.25</v>
      </c>
      <c r="R53" s="35">
        <f>IF(H53&gt;0,'01_Global_Assumptions'!$B$9,"")</f>
        <v>0.02</v>
      </c>
      <c r="S53" s="34">
        <f>IF(H53&gt;0,H53*'01_Global_Assumptions'!$B$12,"")</f>
        <v>945000</v>
      </c>
      <c r="T53" s="34">
        <f>IF(H53&gt;0,'01_Global_Assumptions'!$B$23,"")</f>
        <v>0</v>
      </c>
      <c r="U53" s="34">
        <f>IF(H53&gt;0,S53/('01_Global_Assumptions'!$B$13*12),"")</f>
        <v>2625</v>
      </c>
      <c r="V53" s="34">
        <f>IF(H53&gt;0,I53*('01_Global_Assumptions'!$B$19+'01_Global_Assumptions'!$B$20+'01_Global_Assumptions'!$B$21)+'01_Global_Assumptions'!$B$22,"")</f>
        <v>1910</v>
      </c>
      <c r="W53" s="34">
        <f>IF(H53&gt;0,S53*'01_Global_Assumptions'!$B$14/12,"")</f>
        <v>4725</v>
      </c>
      <c r="X53" s="34">
        <f>IF(H53&gt;0,H53*'01_Global_Assumptions'!$B$16/('01_Global_Assumptions'!$B$17*12),"")</f>
        <v>787.5</v>
      </c>
      <c r="Y53" s="35">
        <f>IF(H53&gt;0,'01_Global_Assumptions'!$B$18,"")</f>
        <v>0.05</v>
      </c>
      <c r="Z53" s="34">
        <f t="shared" si="3"/>
        <v>10047.5</v>
      </c>
      <c r="AA53" s="34">
        <f t="shared" si="4"/>
        <v>10576.31579</v>
      </c>
      <c r="AB53" s="34">
        <f t="shared" si="5"/>
        <v>0</v>
      </c>
      <c r="AC53" s="35">
        <f t="shared" si="6"/>
        <v>0</v>
      </c>
      <c r="AD53" s="34">
        <f t="shared" si="7"/>
        <v>8550</v>
      </c>
      <c r="AE53" s="34">
        <f t="shared" si="8"/>
        <v>0</v>
      </c>
      <c r="AF53" s="34">
        <f t="shared" si="9"/>
        <v>427.5</v>
      </c>
      <c r="AG53" s="34">
        <f t="shared" si="10"/>
        <v>10475</v>
      </c>
      <c r="AH53" s="34">
        <f t="shared" si="11"/>
        <v>-1925</v>
      </c>
      <c r="AI53" s="34">
        <f t="shared" si="12"/>
        <v>700</v>
      </c>
      <c r="AJ53" s="34">
        <f t="shared" si="13"/>
        <v>5425</v>
      </c>
      <c r="AK53" s="11" t="str">
        <f t="shared" si="14"/>
        <v>Positive after principal payoff</v>
      </c>
      <c r="AL53" s="11">
        <f>IF(H53&gt;0,H53*(1-'01_Global_Assumptions'!$B$16),"")</f>
        <v>850500</v>
      </c>
      <c r="AM53" s="11">
        <f>IF(H53&gt;0,'01_Global_Assumptions'!$B$13*'01_Global_Assumptions'!$B$15,"")</f>
        <v>60</v>
      </c>
      <c r="AN53" s="36">
        <f t="shared" si="15"/>
        <v>945000</v>
      </c>
      <c r="AO53" s="11">
        <f t="shared" si="16"/>
        <v>3402000</v>
      </c>
      <c r="AP53" s="36">
        <f t="shared" si="17"/>
        <v>4347000</v>
      </c>
      <c r="AQ53" s="36">
        <f t="shared" si="18"/>
        <v>3402000</v>
      </c>
      <c r="AR53" s="37">
        <f t="shared" si="19"/>
        <v>4.6</v>
      </c>
      <c r="AS53" s="11" t="str">
        <f t="shared" si="20"/>
        <v>NO</v>
      </c>
      <c r="AT53" s="11" t="str">
        <f t="shared" si="21"/>
        <v>NO</v>
      </c>
      <c r="AU53" s="11" t="str">
        <f t="shared" si="22"/>
        <v>NO</v>
      </c>
      <c r="AV53" s="11" t="str">
        <f t="shared" si="23"/>
        <v>NO - REVIEW</v>
      </c>
      <c r="AW53" s="11">
        <f t="shared" si="24"/>
        <v>0</v>
      </c>
      <c r="AX53" s="11" t="str">
        <f t="shared" si="25"/>
        <v/>
      </c>
      <c r="AY53" s="11">
        <f t="shared" si="26"/>
        <v>43</v>
      </c>
      <c r="AZ53" s="38" t="str">
        <f t="array" ref="AZ53">INDEX('10_Redfin_Source_Data'!$X:$X,$A53+4)</f>
        <v>https://www.redfin.com/AA/home/1834867</v>
      </c>
    </row>
    <row r="54" ht="15.75" customHeight="1">
      <c r="A54" s="11">
        <v>50.0</v>
      </c>
      <c r="B54" s="11" t="str">
        <f t="array" ref="B54">IF(INDEX('10_Redfin_Source_Data'!$E:$E,$A54+4)="","","SF-"&amp;TEXT($A54,"000"))</f>
        <v>SF-050</v>
      </c>
      <c r="C54" s="11" t="str">
        <f t="array" ref="C54">INDEX('10_Redfin_Source_Data'!$E:$E,$A54+4)</f>
        <v>301 Mission St Unit 50A</v>
      </c>
      <c r="D54" s="11" t="str">
        <f t="array" ref="D54">INDEX('10_Redfin_Source_Data'!$G:$G,$A54+4)</f>
        <v>94105</v>
      </c>
      <c r="E54" s="11" t="str">
        <f t="array" ref="E54">INDEX('10_Redfin_Source_Data'!$N:$N,$A54+4)</f>
        <v>Luxury condo</v>
      </c>
      <c r="F54" s="11" t="str">
        <f t="array" ref="F54">INDEX('10_Redfin_Source_Data'!$C:$C,$A54+4)</f>
        <v>Active</v>
      </c>
      <c r="G54" s="11" t="str">
        <f t="array" ref="G54">INDEX('10_Redfin_Source_Data'!$Z:$Z,$A54+4)</f>
        <v>Yes</v>
      </c>
      <c r="H54" s="34">
        <f t="array" ref="H54">N(INDEX('10_Redfin_Source_Data'!$H:$H,$A54+4))</f>
        <v>3495000</v>
      </c>
      <c r="I54" s="34">
        <f t="array" ref="I54">N(INDEX('10_Redfin_Source_Data'!$M:$M,$A54+4))</f>
        <v>1</v>
      </c>
      <c r="J54" s="34">
        <f t="array" ref="J54">IF(H54&gt;0,MAX(I54,IFERROR(N(INDEX('10_Redfin_Source_Data'!$I:$I,$A54+4)),0)),"")</f>
        <v>3</v>
      </c>
      <c r="K54" s="34">
        <f t="array" ref="K54">N(INDEX('10_Redfin_Source_Data'!$K:$K,$A54+4))</f>
        <v>2706</v>
      </c>
      <c r="L54" s="34">
        <f t="array" ref="L54">IF(H54&gt;0,IFERROR(INDEX('09_Rent_Benchmarks'!$C:$C,MATCH(D54,'09_Rent_Benchmarks'!$A:$A,0)),'01_Global_Assumptions'!$B$10),"")</f>
        <v>2750</v>
      </c>
      <c r="M54" s="34">
        <f t="shared" si="1"/>
        <v>8250</v>
      </c>
      <c r="N54" s="34">
        <f>IF(H54&gt;0,'01_Global_Assumptions'!$B$11,"")</f>
        <v>0.95</v>
      </c>
      <c r="O54" s="34">
        <f t="shared" si="2"/>
        <v>7837.5</v>
      </c>
      <c r="P54" s="35">
        <f>IF(H54&gt;0,'01_Global_Assumptions'!$B$7,"")</f>
        <v>0.25</v>
      </c>
      <c r="Q54" s="35">
        <f>IF(H54&gt;0,'01_Global_Assumptions'!$B$8,"")</f>
        <v>0.25</v>
      </c>
      <c r="R54" s="35">
        <f>IF(H54&gt;0,'01_Global_Assumptions'!$B$9,"")</f>
        <v>0.02</v>
      </c>
      <c r="S54" s="34">
        <f>IF(H54&gt;0,H54*'01_Global_Assumptions'!$B$12,"")</f>
        <v>3495000</v>
      </c>
      <c r="T54" s="34">
        <f>IF(H54&gt;0,'01_Global_Assumptions'!$B$23,"")</f>
        <v>0</v>
      </c>
      <c r="U54" s="34">
        <f>IF(H54&gt;0,S54/('01_Global_Assumptions'!$B$13*12),"")</f>
        <v>9708.333333</v>
      </c>
      <c r="V54" s="34">
        <f>IF(H54&gt;0,I54*('01_Global_Assumptions'!$B$19+'01_Global_Assumptions'!$B$20+'01_Global_Assumptions'!$B$21)+'01_Global_Assumptions'!$B$22,"")</f>
        <v>1305</v>
      </c>
      <c r="W54" s="34">
        <f>IF(H54&gt;0,S54*'01_Global_Assumptions'!$B$14/12,"")</f>
        <v>17475</v>
      </c>
      <c r="X54" s="34">
        <f>IF(H54&gt;0,H54*'01_Global_Assumptions'!$B$16/('01_Global_Assumptions'!$B$17*12),"")</f>
        <v>2912.5</v>
      </c>
      <c r="Y54" s="35">
        <f>IF(H54&gt;0,'01_Global_Assumptions'!$B$18,"")</f>
        <v>0.05</v>
      </c>
      <c r="Z54" s="34">
        <f t="shared" si="3"/>
        <v>31400.83333</v>
      </c>
      <c r="AA54" s="34">
        <f t="shared" si="4"/>
        <v>33053.50877</v>
      </c>
      <c r="AB54" s="34">
        <f t="shared" si="5"/>
        <v>0</v>
      </c>
      <c r="AC54" s="35">
        <f t="shared" si="6"/>
        <v>0</v>
      </c>
      <c r="AD54" s="34">
        <f t="shared" si="7"/>
        <v>7837.5</v>
      </c>
      <c r="AE54" s="34">
        <f t="shared" si="8"/>
        <v>0</v>
      </c>
      <c r="AF54" s="34">
        <f t="shared" si="9"/>
        <v>391.875</v>
      </c>
      <c r="AG54" s="34">
        <f t="shared" si="10"/>
        <v>31792.70833</v>
      </c>
      <c r="AH54" s="34">
        <f t="shared" si="11"/>
        <v>-23955.20833</v>
      </c>
      <c r="AI54" s="34">
        <f t="shared" si="12"/>
        <v>-14246.875</v>
      </c>
      <c r="AJ54" s="34">
        <f t="shared" si="13"/>
        <v>3228.125</v>
      </c>
      <c r="AK54" s="11" t="str">
        <f t="shared" si="14"/>
        <v>Positive after principal + investor cap</v>
      </c>
      <c r="AL54" s="11">
        <f>IF(H54&gt;0,H54*(1-'01_Global_Assumptions'!$B$16),"")</f>
        <v>3145500</v>
      </c>
      <c r="AM54" s="11">
        <f>IF(H54&gt;0,'01_Global_Assumptions'!$B$13*'01_Global_Assumptions'!$B$15,"")</f>
        <v>60</v>
      </c>
      <c r="AN54" s="36">
        <f t="shared" si="15"/>
        <v>3495000</v>
      </c>
      <c r="AO54" s="11">
        <f t="shared" si="16"/>
        <v>12582000</v>
      </c>
      <c r="AP54" s="36">
        <f t="shared" si="17"/>
        <v>16077000</v>
      </c>
      <c r="AQ54" s="36">
        <f t="shared" si="18"/>
        <v>12582000</v>
      </c>
      <c r="AR54" s="37">
        <f t="shared" si="19"/>
        <v>4.6</v>
      </c>
      <c r="AS54" s="11" t="str">
        <f t="shared" si="20"/>
        <v>NO</v>
      </c>
      <c r="AT54" s="11" t="str">
        <f t="shared" si="21"/>
        <v>NO</v>
      </c>
      <c r="AU54" s="11" t="str">
        <f t="shared" si="22"/>
        <v>NO</v>
      </c>
      <c r="AV54" s="11" t="str">
        <f t="shared" si="23"/>
        <v>NO - REVIEW</v>
      </c>
      <c r="AW54" s="11">
        <f t="shared" si="24"/>
        <v>0</v>
      </c>
      <c r="AX54" s="11" t="str">
        <f t="shared" si="25"/>
        <v/>
      </c>
      <c r="AY54" s="11">
        <f t="shared" si="26"/>
        <v>44</v>
      </c>
      <c r="AZ54" s="38" t="str">
        <f t="array" ref="AZ54">INDEX('10_Redfin_Source_Data'!$X:$X,$A54+4)</f>
        <v>https://www.redfin.com/AA/home/40142618</v>
      </c>
    </row>
    <row r="55" ht="15.75" customHeight="1">
      <c r="A55" s="11">
        <v>51.0</v>
      </c>
      <c r="B55" s="11" t="str">
        <f t="array" ref="B55">IF(INDEX('10_Redfin_Source_Data'!$E:$E,$A55+4)="","","SF-"&amp;TEXT($A55,"000"))</f>
        <v>SF-051</v>
      </c>
      <c r="C55" s="11" t="str">
        <f t="array" ref="C55">INDEX('10_Redfin_Source_Data'!$E:$E,$A55+4)</f>
        <v>1278 Thomas Ave</v>
      </c>
      <c r="D55" s="11" t="str">
        <f t="array" ref="D55">INDEX('10_Redfin_Source_Data'!$G:$G,$A55+4)</f>
        <v>94124</v>
      </c>
      <c r="E55" s="11" t="str">
        <f t="array" ref="E55">INDEX('10_Redfin_Source_Data'!$N:$N,$A55+4)</f>
        <v>Fixer / contractor special</v>
      </c>
      <c r="F55" s="11" t="str">
        <f t="array" ref="F55">INDEX('10_Redfin_Source_Data'!$C:$C,$A55+4)</f>
        <v>Active</v>
      </c>
      <c r="G55" s="11" t="str">
        <f t="array" ref="G55">INDEX('10_Redfin_Source_Data'!$Z:$Z,$A55+4)</f>
        <v>Diligence required - major rehab</v>
      </c>
      <c r="H55" s="34">
        <f t="array" ref="H55">N(INDEX('10_Redfin_Source_Data'!$H:$H,$A55+4))</f>
        <v>1500000</v>
      </c>
      <c r="I55" s="34">
        <f t="array" ref="I55">N(INDEX('10_Redfin_Source_Data'!$M:$M,$A55+4))</f>
        <v>1</v>
      </c>
      <c r="J55" s="34">
        <f t="array" ref="J55">IF(H55&gt;0,MAX(I55,IFERROR(N(INDEX('10_Redfin_Source_Data'!$I:$I,$A55+4)),0)),"")</f>
        <v>1</v>
      </c>
      <c r="K55" s="34">
        <f t="array" ref="K55">N(INDEX('10_Redfin_Source_Data'!$K:$K,$A55+4))</f>
        <v>2952</v>
      </c>
      <c r="L55" s="34">
        <f t="array" ref="L55">IF(H55&gt;0,IFERROR(INDEX('09_Rent_Benchmarks'!$C:$C,MATCH(D55,'09_Rent_Benchmarks'!$A:$A,0)),'01_Global_Assumptions'!$B$10),"")</f>
        <v>2150</v>
      </c>
      <c r="M55" s="34">
        <f t="shared" si="1"/>
        <v>2150</v>
      </c>
      <c r="N55" s="34">
        <f>IF(H55&gt;0,'01_Global_Assumptions'!$B$11,"")</f>
        <v>0.95</v>
      </c>
      <c r="O55" s="34">
        <f t="shared" si="2"/>
        <v>2042.5</v>
      </c>
      <c r="P55" s="35">
        <f>IF(H55&gt;0,'01_Global_Assumptions'!$B$7,"")</f>
        <v>0.25</v>
      </c>
      <c r="Q55" s="35">
        <f>IF(H55&gt;0,'01_Global_Assumptions'!$B$8,"")</f>
        <v>0.25</v>
      </c>
      <c r="R55" s="35">
        <f>IF(H55&gt;0,'01_Global_Assumptions'!$B$9,"")</f>
        <v>0.02</v>
      </c>
      <c r="S55" s="34">
        <f>IF(H55&gt;0,H55*'01_Global_Assumptions'!$B$12,"")</f>
        <v>1500000</v>
      </c>
      <c r="T55" s="34">
        <f>IF(H55&gt;0,'01_Global_Assumptions'!$B$23,"")</f>
        <v>0</v>
      </c>
      <c r="U55" s="34">
        <f>IF(H55&gt;0,S55/('01_Global_Assumptions'!$B$13*12),"")</f>
        <v>4166.666667</v>
      </c>
      <c r="V55" s="34">
        <f>IF(H55&gt;0,I55*('01_Global_Assumptions'!$B$19+'01_Global_Assumptions'!$B$20+'01_Global_Assumptions'!$B$21)+'01_Global_Assumptions'!$B$22,"")</f>
        <v>1305</v>
      </c>
      <c r="W55" s="34">
        <f>IF(H55&gt;0,S55*'01_Global_Assumptions'!$B$14/12,"")</f>
        <v>7500</v>
      </c>
      <c r="X55" s="34">
        <f>IF(H55&gt;0,H55*'01_Global_Assumptions'!$B$16/('01_Global_Assumptions'!$B$17*12),"")</f>
        <v>1250</v>
      </c>
      <c r="Y55" s="35">
        <f>IF(H55&gt;0,'01_Global_Assumptions'!$B$18,"")</f>
        <v>0.05</v>
      </c>
      <c r="Z55" s="34">
        <f t="shared" si="3"/>
        <v>14221.66667</v>
      </c>
      <c r="AA55" s="34">
        <f t="shared" si="4"/>
        <v>14970.17544</v>
      </c>
      <c r="AB55" s="34">
        <f t="shared" si="5"/>
        <v>0</v>
      </c>
      <c r="AC55" s="35">
        <f t="shared" si="6"/>
        <v>0</v>
      </c>
      <c r="AD55" s="34">
        <f t="shared" si="7"/>
        <v>2042.5</v>
      </c>
      <c r="AE55" s="34">
        <f t="shared" si="8"/>
        <v>0</v>
      </c>
      <c r="AF55" s="34">
        <f t="shared" si="9"/>
        <v>102.125</v>
      </c>
      <c r="AG55" s="34">
        <f t="shared" si="10"/>
        <v>14323.79167</v>
      </c>
      <c r="AH55" s="34">
        <f t="shared" si="11"/>
        <v>-12281.29167</v>
      </c>
      <c r="AI55" s="34">
        <f t="shared" si="12"/>
        <v>-8114.625</v>
      </c>
      <c r="AJ55" s="34">
        <f t="shared" si="13"/>
        <v>-614.625</v>
      </c>
      <c r="AK55" s="11" t="str">
        <f t="shared" si="14"/>
        <v>Structurally negative at modeled rent</v>
      </c>
      <c r="AL55" s="11">
        <f>IF(H55&gt;0,H55*(1-'01_Global_Assumptions'!$B$16),"")</f>
        <v>1350000</v>
      </c>
      <c r="AM55" s="11">
        <f>IF(H55&gt;0,'01_Global_Assumptions'!$B$13*'01_Global_Assumptions'!$B$15,"")</f>
        <v>60</v>
      </c>
      <c r="AN55" s="36">
        <f t="shared" si="15"/>
        <v>1500000</v>
      </c>
      <c r="AO55" s="11">
        <f t="shared" si="16"/>
        <v>5400000</v>
      </c>
      <c r="AP55" s="36">
        <f t="shared" si="17"/>
        <v>6900000</v>
      </c>
      <c r="AQ55" s="36">
        <f t="shared" si="18"/>
        <v>5400000</v>
      </c>
      <c r="AR55" s="37">
        <f t="shared" si="19"/>
        <v>4.6</v>
      </c>
      <c r="AS55" s="11" t="str">
        <f t="shared" si="20"/>
        <v>NO</v>
      </c>
      <c r="AT55" s="11" t="str">
        <f t="shared" si="21"/>
        <v>NO</v>
      </c>
      <c r="AU55" s="11" t="str">
        <f t="shared" si="22"/>
        <v>NO</v>
      </c>
      <c r="AV55" s="11" t="str">
        <f t="shared" si="23"/>
        <v>NO - REVIEW</v>
      </c>
      <c r="AW55" s="11">
        <f t="shared" si="24"/>
        <v>0</v>
      </c>
      <c r="AX55" s="11" t="str">
        <f t="shared" si="25"/>
        <v/>
      </c>
      <c r="AY55" s="11">
        <f t="shared" si="26"/>
        <v>45</v>
      </c>
      <c r="AZ55" s="38" t="str">
        <f t="array" ref="AZ55">INDEX('10_Redfin_Source_Data'!$X:$X,$A55+4)</f>
        <v>https://www.redfin.com/AA/home/1240083</v>
      </c>
    </row>
    <row r="56" ht="15.75" customHeight="1">
      <c r="A56" s="11">
        <v>52.0</v>
      </c>
      <c r="B56" s="11" t="str">
        <f t="array" ref="B56">IF(INDEX('10_Redfin_Source_Data'!$E:$E,$A56+4)="","","SF-"&amp;TEXT($A56,"000"))</f>
        <v>SF-052</v>
      </c>
      <c r="C56" s="11" t="str">
        <f t="array" ref="C56">INDEX('10_Redfin_Source_Data'!$E:$E,$A56+4)</f>
        <v>483 Bright St</v>
      </c>
      <c r="D56" s="11" t="str">
        <f t="array" ref="D56">INDEX('10_Redfin_Source_Data'!$G:$G,$A56+4)</f>
        <v>94132</v>
      </c>
      <c r="E56" s="11" t="str">
        <f t="array" ref="E56">INDEX('10_Redfin_Source_Data'!$N:$N,$A56+4)</f>
        <v>Single-family home with lower rooms</v>
      </c>
      <c r="F56" s="11" t="str">
        <f t="array" ref="F56">INDEX('10_Redfin_Source_Data'!$C:$C,$A56+4)</f>
        <v>Active</v>
      </c>
      <c r="G56" s="11" t="str">
        <f t="array" ref="G56">INDEX('10_Redfin_Source_Data'!$Z:$Z,$A56+4)</f>
        <v>Yes</v>
      </c>
      <c r="H56" s="34">
        <f t="array" ref="H56">N(INDEX('10_Redfin_Source_Data'!$H:$H,$A56+4))</f>
        <v>1168000</v>
      </c>
      <c r="I56" s="34">
        <f t="array" ref="I56">N(INDEX('10_Redfin_Source_Data'!$M:$M,$A56+4))</f>
        <v>1</v>
      </c>
      <c r="J56" s="34">
        <f t="array" ref="J56">IF(H56&gt;0,MAX(I56,IFERROR(N(INDEX('10_Redfin_Source_Data'!$I:$I,$A56+4)),0)),"")</f>
        <v>3</v>
      </c>
      <c r="K56" s="34">
        <f t="array" ref="K56">N(INDEX('10_Redfin_Source_Data'!$K:$K,$A56+4))</f>
        <v>1900</v>
      </c>
      <c r="L56" s="34">
        <f t="array" ref="L56">IF(H56&gt;0,IFERROR(INDEX('09_Rent_Benchmarks'!$C:$C,MATCH(D56,'09_Rent_Benchmarks'!$A:$A,0)),'01_Global_Assumptions'!$B$10),"")</f>
        <v>2100</v>
      </c>
      <c r="M56" s="34">
        <f t="shared" si="1"/>
        <v>6300</v>
      </c>
      <c r="N56" s="34">
        <f>IF(H56&gt;0,'01_Global_Assumptions'!$B$11,"")</f>
        <v>0.95</v>
      </c>
      <c r="O56" s="34">
        <f t="shared" si="2"/>
        <v>5985</v>
      </c>
      <c r="P56" s="35">
        <f>IF(H56&gt;0,'01_Global_Assumptions'!$B$7,"")</f>
        <v>0.25</v>
      </c>
      <c r="Q56" s="35">
        <f>IF(H56&gt;0,'01_Global_Assumptions'!$B$8,"")</f>
        <v>0.25</v>
      </c>
      <c r="R56" s="35">
        <f>IF(H56&gt;0,'01_Global_Assumptions'!$B$9,"")</f>
        <v>0.02</v>
      </c>
      <c r="S56" s="34">
        <f>IF(H56&gt;0,H56*'01_Global_Assumptions'!$B$12,"")</f>
        <v>1168000</v>
      </c>
      <c r="T56" s="34">
        <f>IF(H56&gt;0,'01_Global_Assumptions'!$B$23,"")</f>
        <v>0</v>
      </c>
      <c r="U56" s="34">
        <f>IF(H56&gt;0,S56/('01_Global_Assumptions'!$B$13*12),"")</f>
        <v>3244.444444</v>
      </c>
      <c r="V56" s="34">
        <f>IF(H56&gt;0,I56*('01_Global_Assumptions'!$B$19+'01_Global_Assumptions'!$B$20+'01_Global_Assumptions'!$B$21)+'01_Global_Assumptions'!$B$22,"")</f>
        <v>1305</v>
      </c>
      <c r="W56" s="34">
        <f>IF(H56&gt;0,S56*'01_Global_Assumptions'!$B$14/12,"")</f>
        <v>5840</v>
      </c>
      <c r="X56" s="34">
        <f>IF(H56&gt;0,H56*'01_Global_Assumptions'!$B$16/('01_Global_Assumptions'!$B$17*12),"")</f>
        <v>973.3333333</v>
      </c>
      <c r="Y56" s="35">
        <f>IF(H56&gt;0,'01_Global_Assumptions'!$B$18,"")</f>
        <v>0.05</v>
      </c>
      <c r="Z56" s="34">
        <f t="shared" si="3"/>
        <v>11362.77778</v>
      </c>
      <c r="AA56" s="34">
        <f t="shared" si="4"/>
        <v>11960.81871</v>
      </c>
      <c r="AB56" s="34">
        <f t="shared" si="5"/>
        <v>0</v>
      </c>
      <c r="AC56" s="35">
        <f t="shared" si="6"/>
        <v>0</v>
      </c>
      <c r="AD56" s="34">
        <f t="shared" si="7"/>
        <v>5985</v>
      </c>
      <c r="AE56" s="34">
        <f t="shared" si="8"/>
        <v>0</v>
      </c>
      <c r="AF56" s="34">
        <f t="shared" si="9"/>
        <v>299.25</v>
      </c>
      <c r="AG56" s="34">
        <f t="shared" si="10"/>
        <v>11662.02778</v>
      </c>
      <c r="AH56" s="34">
        <f t="shared" si="11"/>
        <v>-5677.027778</v>
      </c>
      <c r="AI56" s="34">
        <f t="shared" si="12"/>
        <v>-2432.583333</v>
      </c>
      <c r="AJ56" s="34">
        <f t="shared" si="13"/>
        <v>3407.416667</v>
      </c>
      <c r="AK56" s="11" t="str">
        <f t="shared" si="14"/>
        <v>Positive after principal + investor cap</v>
      </c>
      <c r="AL56" s="11">
        <f>IF(H56&gt;0,H56*(1-'01_Global_Assumptions'!$B$16),"")</f>
        <v>1051200</v>
      </c>
      <c r="AM56" s="11">
        <f>IF(H56&gt;0,'01_Global_Assumptions'!$B$13*'01_Global_Assumptions'!$B$15,"")</f>
        <v>60</v>
      </c>
      <c r="AN56" s="36">
        <f t="shared" si="15"/>
        <v>1168000</v>
      </c>
      <c r="AO56" s="11">
        <f t="shared" si="16"/>
        <v>4204800</v>
      </c>
      <c r="AP56" s="36">
        <f t="shared" si="17"/>
        <v>5372800</v>
      </c>
      <c r="AQ56" s="36">
        <f t="shared" si="18"/>
        <v>4204800</v>
      </c>
      <c r="AR56" s="37">
        <f t="shared" si="19"/>
        <v>4.6</v>
      </c>
      <c r="AS56" s="11" t="str">
        <f t="shared" si="20"/>
        <v>NO</v>
      </c>
      <c r="AT56" s="11" t="str">
        <f t="shared" si="21"/>
        <v>NO</v>
      </c>
      <c r="AU56" s="11" t="str">
        <f t="shared" si="22"/>
        <v>NO</v>
      </c>
      <c r="AV56" s="11" t="str">
        <f t="shared" si="23"/>
        <v>NO - REVIEW</v>
      </c>
      <c r="AW56" s="11">
        <f t="shared" si="24"/>
        <v>0</v>
      </c>
      <c r="AX56" s="11" t="str">
        <f t="shared" si="25"/>
        <v/>
      </c>
      <c r="AY56" s="11">
        <f t="shared" si="26"/>
        <v>46</v>
      </c>
      <c r="AZ56" s="38" t="str">
        <f t="array" ref="AZ56">INDEX('10_Redfin_Source_Data'!$X:$X,$A56+4)</f>
        <v>https://www.redfin.com/AA/home/1551948</v>
      </c>
    </row>
    <row r="57" ht="15.75" customHeight="1">
      <c r="A57" s="11">
        <v>53.0</v>
      </c>
      <c r="B57" s="11" t="str">
        <f t="array" ref="B57">IF(INDEX('10_Redfin_Source_Data'!$E:$E,$A57+4)="","","SF-"&amp;TEXT($A57,"000"))</f>
        <v>SF-053</v>
      </c>
      <c r="C57" s="11" t="str">
        <f t="array" ref="C57">INDEX('10_Redfin_Source_Data'!$E:$E,$A57+4)</f>
        <v>1177 California St #1210</v>
      </c>
      <c r="D57" s="11" t="str">
        <f t="array" ref="D57">INDEX('10_Redfin_Source_Data'!$G:$G,$A57+4)</f>
        <v>94108</v>
      </c>
      <c r="E57" s="11" t="str">
        <f t="array" ref="E57">INDEX('10_Redfin_Source_Data'!$N:$N,$A57+4)</f>
        <v>Condo / full-service building</v>
      </c>
      <c r="F57" s="11" t="str">
        <f t="array" ref="F57">INDEX('10_Redfin_Source_Data'!$C:$C,$A57+4)</f>
        <v>Active</v>
      </c>
      <c r="G57" s="11" t="str">
        <f t="array" ref="G57">INDEX('10_Redfin_Source_Data'!$Z:$Z,$A57+4)</f>
        <v>Yes</v>
      </c>
      <c r="H57" s="34">
        <f t="array" ref="H57">N(INDEX('10_Redfin_Source_Data'!$H:$H,$A57+4))</f>
        <v>1650000</v>
      </c>
      <c r="I57" s="34">
        <f t="array" ref="I57">N(INDEX('10_Redfin_Source_Data'!$M:$M,$A57+4))</f>
        <v>1</v>
      </c>
      <c r="J57" s="34">
        <f t="array" ref="J57">IF(H57&gt;0,MAX(I57,IFERROR(N(INDEX('10_Redfin_Source_Data'!$I:$I,$A57+4)),0)),"")</f>
        <v>2</v>
      </c>
      <c r="K57" s="34">
        <f t="array" ref="K57">N(INDEX('10_Redfin_Source_Data'!$K:$K,$A57+4))</f>
        <v>1660</v>
      </c>
      <c r="L57" s="34">
        <f t="array" ref="L57">IF(H57&gt;0,IFERROR(INDEX('09_Rent_Benchmarks'!$C:$C,MATCH(D57,'09_Rent_Benchmarks'!$A:$A,0)),'01_Global_Assumptions'!$B$10),"")</f>
        <v>3000</v>
      </c>
      <c r="M57" s="34">
        <f t="shared" si="1"/>
        <v>6000</v>
      </c>
      <c r="N57" s="34">
        <f>IF(H57&gt;0,'01_Global_Assumptions'!$B$11,"")</f>
        <v>0.95</v>
      </c>
      <c r="O57" s="34">
        <f t="shared" si="2"/>
        <v>5700</v>
      </c>
      <c r="P57" s="35">
        <f>IF(H57&gt;0,'01_Global_Assumptions'!$B$7,"")</f>
        <v>0.25</v>
      </c>
      <c r="Q57" s="35">
        <f>IF(H57&gt;0,'01_Global_Assumptions'!$B$8,"")</f>
        <v>0.25</v>
      </c>
      <c r="R57" s="35">
        <f>IF(H57&gt;0,'01_Global_Assumptions'!$B$9,"")</f>
        <v>0.02</v>
      </c>
      <c r="S57" s="34">
        <f>IF(H57&gt;0,H57*'01_Global_Assumptions'!$B$12,"")</f>
        <v>1650000</v>
      </c>
      <c r="T57" s="34">
        <f>IF(H57&gt;0,'01_Global_Assumptions'!$B$23,"")</f>
        <v>0</v>
      </c>
      <c r="U57" s="34">
        <f>IF(H57&gt;0,S57/('01_Global_Assumptions'!$B$13*12),"")</f>
        <v>4583.333333</v>
      </c>
      <c r="V57" s="34">
        <f>IF(H57&gt;0,I57*('01_Global_Assumptions'!$B$19+'01_Global_Assumptions'!$B$20+'01_Global_Assumptions'!$B$21)+'01_Global_Assumptions'!$B$22,"")</f>
        <v>1305</v>
      </c>
      <c r="W57" s="34">
        <f>IF(H57&gt;0,S57*'01_Global_Assumptions'!$B$14/12,"")</f>
        <v>8250</v>
      </c>
      <c r="X57" s="34">
        <f>IF(H57&gt;0,H57*'01_Global_Assumptions'!$B$16/('01_Global_Assumptions'!$B$17*12),"")</f>
        <v>1375</v>
      </c>
      <c r="Y57" s="35">
        <f>IF(H57&gt;0,'01_Global_Assumptions'!$B$18,"")</f>
        <v>0.05</v>
      </c>
      <c r="Z57" s="34">
        <f t="shared" si="3"/>
        <v>15513.33333</v>
      </c>
      <c r="AA57" s="34">
        <f t="shared" si="4"/>
        <v>16329.82456</v>
      </c>
      <c r="AB57" s="34">
        <f t="shared" si="5"/>
        <v>0</v>
      </c>
      <c r="AC57" s="35">
        <f t="shared" si="6"/>
        <v>0</v>
      </c>
      <c r="AD57" s="34">
        <f t="shared" si="7"/>
        <v>5700</v>
      </c>
      <c r="AE57" s="34">
        <f t="shared" si="8"/>
        <v>0</v>
      </c>
      <c r="AF57" s="34">
        <f t="shared" si="9"/>
        <v>285</v>
      </c>
      <c r="AG57" s="34">
        <f t="shared" si="10"/>
        <v>15798.33333</v>
      </c>
      <c r="AH57" s="34">
        <f t="shared" si="11"/>
        <v>-10098.33333</v>
      </c>
      <c r="AI57" s="34">
        <f t="shared" si="12"/>
        <v>-5515</v>
      </c>
      <c r="AJ57" s="34">
        <f t="shared" si="13"/>
        <v>2735</v>
      </c>
      <c r="AK57" s="11" t="str">
        <f t="shared" si="14"/>
        <v>Positive after principal + investor cap</v>
      </c>
      <c r="AL57" s="11">
        <f>IF(H57&gt;0,H57*(1-'01_Global_Assumptions'!$B$16),"")</f>
        <v>1485000</v>
      </c>
      <c r="AM57" s="11">
        <f>IF(H57&gt;0,'01_Global_Assumptions'!$B$13*'01_Global_Assumptions'!$B$15,"")</f>
        <v>60</v>
      </c>
      <c r="AN57" s="36">
        <f t="shared" si="15"/>
        <v>1650000</v>
      </c>
      <c r="AO57" s="11">
        <f t="shared" si="16"/>
        <v>5940000</v>
      </c>
      <c r="AP57" s="36">
        <f t="shared" si="17"/>
        <v>7590000</v>
      </c>
      <c r="AQ57" s="36">
        <f t="shared" si="18"/>
        <v>5940000</v>
      </c>
      <c r="AR57" s="37">
        <f t="shared" si="19"/>
        <v>4.6</v>
      </c>
      <c r="AS57" s="11" t="str">
        <f t="shared" si="20"/>
        <v>NO</v>
      </c>
      <c r="AT57" s="11" t="str">
        <f t="shared" si="21"/>
        <v>NO</v>
      </c>
      <c r="AU57" s="11" t="str">
        <f t="shared" si="22"/>
        <v>NO</v>
      </c>
      <c r="AV57" s="11" t="str">
        <f t="shared" si="23"/>
        <v>NO - REVIEW</v>
      </c>
      <c r="AW57" s="11">
        <f t="shared" si="24"/>
        <v>0</v>
      </c>
      <c r="AX57" s="11" t="str">
        <f t="shared" si="25"/>
        <v/>
      </c>
      <c r="AY57" s="11">
        <f t="shared" si="26"/>
        <v>47</v>
      </c>
      <c r="AZ57" s="38" t="str">
        <f t="array" ref="AZ57">INDEX('10_Redfin_Source_Data'!$X:$X,$A57+4)</f>
        <v>https://www.redfin.com/AA/home/1778969</v>
      </c>
    </row>
    <row r="58" ht="15.75" customHeight="1">
      <c r="A58" s="11">
        <v>54.0</v>
      </c>
      <c r="B58" s="11" t="str">
        <f t="array" ref="B58">IF(INDEX('10_Redfin_Source_Data'!$E:$E,$A58+4)="","","SF-"&amp;TEXT($A58,"000"))</f>
        <v>SF-054</v>
      </c>
      <c r="C58" s="11" t="str">
        <f t="array" ref="C58">INDEX('10_Redfin_Source_Data'!$E:$E,$A58+4)</f>
        <v>411 Vienna St</v>
      </c>
      <c r="D58" s="11" t="str">
        <f t="array" ref="D58">INDEX('10_Redfin_Source_Data'!$G:$G,$A58+4)</f>
        <v>94112</v>
      </c>
      <c r="E58" s="11" t="str">
        <f t="array" ref="E58">INDEX('10_Redfin_Source_Data'!$N:$N,$A58+4)</f>
        <v>Single-family with lower-level flexibility</v>
      </c>
      <c r="F58" s="11" t="str">
        <f t="array" ref="F58">INDEX('10_Redfin_Source_Data'!$C:$C,$A58+4)</f>
        <v>Active</v>
      </c>
      <c r="G58" s="11" t="str">
        <f t="array" ref="G58">INDEX('10_Redfin_Source_Data'!$Z:$Z,$A58+4)</f>
        <v>Diligence required - verify permits/use</v>
      </c>
      <c r="H58" s="34">
        <f t="array" ref="H58">N(INDEX('10_Redfin_Source_Data'!$H:$H,$A58+4))</f>
        <v>1100000</v>
      </c>
      <c r="I58" s="34">
        <f t="array" ref="I58">N(INDEX('10_Redfin_Source_Data'!$M:$M,$A58+4))</f>
        <v>2</v>
      </c>
      <c r="J58" s="34">
        <f t="array" ref="J58">IF(H58&gt;0,MAX(I58,IFERROR(N(INDEX('10_Redfin_Source_Data'!$I:$I,$A58+4)),0)),"")</f>
        <v>2</v>
      </c>
      <c r="K58" s="34">
        <f t="array" ref="K58">N(INDEX('10_Redfin_Source_Data'!$K:$K,$A58+4))</f>
        <v>1150</v>
      </c>
      <c r="L58" s="34">
        <f t="array" ref="L58">IF(H58&gt;0,IFERROR(INDEX('09_Rent_Benchmarks'!$C:$C,MATCH(D58,'09_Rent_Benchmarks'!$A:$A,0)),'01_Global_Assumptions'!$B$10),"")</f>
        <v>2250</v>
      </c>
      <c r="M58" s="34">
        <f t="shared" si="1"/>
        <v>4500</v>
      </c>
      <c r="N58" s="34">
        <f>IF(H58&gt;0,'01_Global_Assumptions'!$B$11,"")</f>
        <v>0.95</v>
      </c>
      <c r="O58" s="34">
        <f t="shared" si="2"/>
        <v>4275</v>
      </c>
      <c r="P58" s="35">
        <f>IF(H58&gt;0,'01_Global_Assumptions'!$B$7,"")</f>
        <v>0.25</v>
      </c>
      <c r="Q58" s="35">
        <f>IF(H58&gt;0,'01_Global_Assumptions'!$B$8,"")</f>
        <v>0.25</v>
      </c>
      <c r="R58" s="35">
        <f>IF(H58&gt;0,'01_Global_Assumptions'!$B$9,"")</f>
        <v>0.02</v>
      </c>
      <c r="S58" s="34">
        <f>IF(H58&gt;0,H58*'01_Global_Assumptions'!$B$12,"")</f>
        <v>1100000</v>
      </c>
      <c r="T58" s="34">
        <f>IF(H58&gt;0,'01_Global_Assumptions'!$B$23,"")</f>
        <v>0</v>
      </c>
      <c r="U58" s="34">
        <f>IF(H58&gt;0,S58/('01_Global_Assumptions'!$B$13*12),"")</f>
        <v>3055.555556</v>
      </c>
      <c r="V58" s="34">
        <f>IF(H58&gt;0,I58*('01_Global_Assumptions'!$B$19+'01_Global_Assumptions'!$B$20+'01_Global_Assumptions'!$B$21)+'01_Global_Assumptions'!$B$22,"")</f>
        <v>1910</v>
      </c>
      <c r="W58" s="34">
        <f>IF(H58&gt;0,S58*'01_Global_Assumptions'!$B$14/12,"")</f>
        <v>5500</v>
      </c>
      <c r="X58" s="34">
        <f>IF(H58&gt;0,H58*'01_Global_Assumptions'!$B$16/('01_Global_Assumptions'!$B$17*12),"")</f>
        <v>916.6666667</v>
      </c>
      <c r="Y58" s="35">
        <f>IF(H58&gt;0,'01_Global_Assumptions'!$B$18,"")</f>
        <v>0.05</v>
      </c>
      <c r="Z58" s="34">
        <f t="shared" si="3"/>
        <v>11382.22222</v>
      </c>
      <c r="AA58" s="34">
        <f t="shared" si="4"/>
        <v>11981.28655</v>
      </c>
      <c r="AB58" s="34">
        <f t="shared" si="5"/>
        <v>0</v>
      </c>
      <c r="AC58" s="35">
        <f t="shared" si="6"/>
        <v>0</v>
      </c>
      <c r="AD58" s="34">
        <f t="shared" si="7"/>
        <v>4275</v>
      </c>
      <c r="AE58" s="34">
        <f t="shared" si="8"/>
        <v>0</v>
      </c>
      <c r="AF58" s="34">
        <f t="shared" si="9"/>
        <v>213.75</v>
      </c>
      <c r="AG58" s="34">
        <f t="shared" si="10"/>
        <v>11595.97222</v>
      </c>
      <c r="AH58" s="34">
        <f t="shared" si="11"/>
        <v>-7320.972222</v>
      </c>
      <c r="AI58" s="34">
        <f t="shared" si="12"/>
        <v>-4265.416667</v>
      </c>
      <c r="AJ58" s="34">
        <f t="shared" si="13"/>
        <v>1234.583333</v>
      </c>
      <c r="AK58" s="11" t="str">
        <f t="shared" si="14"/>
        <v>Positive after principal + investor cap</v>
      </c>
      <c r="AL58" s="11">
        <f>IF(H58&gt;0,H58*(1-'01_Global_Assumptions'!$B$16),"")</f>
        <v>990000</v>
      </c>
      <c r="AM58" s="11">
        <f>IF(H58&gt;0,'01_Global_Assumptions'!$B$13*'01_Global_Assumptions'!$B$15,"")</f>
        <v>60</v>
      </c>
      <c r="AN58" s="36">
        <f t="shared" si="15"/>
        <v>1100000</v>
      </c>
      <c r="AO58" s="11">
        <f t="shared" si="16"/>
        <v>3960000</v>
      </c>
      <c r="AP58" s="36">
        <f t="shared" si="17"/>
        <v>5060000</v>
      </c>
      <c r="AQ58" s="36">
        <f t="shared" si="18"/>
        <v>3960000</v>
      </c>
      <c r="AR58" s="37">
        <f t="shared" si="19"/>
        <v>4.6</v>
      </c>
      <c r="AS58" s="11" t="str">
        <f t="shared" si="20"/>
        <v>NO</v>
      </c>
      <c r="AT58" s="11" t="str">
        <f t="shared" si="21"/>
        <v>NO</v>
      </c>
      <c r="AU58" s="11" t="str">
        <f t="shared" si="22"/>
        <v>NO</v>
      </c>
      <c r="AV58" s="11" t="str">
        <f t="shared" si="23"/>
        <v>NO - REVIEW</v>
      </c>
      <c r="AW58" s="11">
        <f t="shared" si="24"/>
        <v>0</v>
      </c>
      <c r="AX58" s="11" t="str">
        <f t="shared" si="25"/>
        <v/>
      </c>
      <c r="AY58" s="11">
        <f t="shared" si="26"/>
        <v>48</v>
      </c>
      <c r="AZ58" s="38" t="str">
        <f t="array" ref="AZ58">INDEX('10_Redfin_Source_Data'!$X:$X,$A58+4)</f>
        <v>https://www.redfin.com/AA/home/1760096</v>
      </c>
    </row>
    <row r="59" ht="15.75" customHeight="1">
      <c r="A59" s="11">
        <v>55.0</v>
      </c>
      <c r="B59" s="11" t="str">
        <f t="array" ref="B59">IF(INDEX('10_Redfin_Source_Data'!$E:$E,$A59+4)="","","SF-"&amp;TEXT($A59,"000"))</f>
        <v>SF-055</v>
      </c>
      <c r="C59" s="11" t="str">
        <f t="array" ref="C59">INDEX('10_Redfin_Source_Data'!$E:$E,$A59+4)</f>
        <v>1231 Silver Ave</v>
      </c>
      <c r="D59" s="11" t="str">
        <f t="array" ref="D59">INDEX('10_Redfin_Source_Data'!$G:$G,$A59+4)</f>
        <v>94134</v>
      </c>
      <c r="E59" s="11" t="str">
        <f t="array" ref="E59">INDEX('10_Redfin_Source_Data'!$N:$N,$A59+4)</f>
        <v>Tenant-occupied single-family</v>
      </c>
      <c r="F59" s="11" t="str">
        <f t="array" ref="F59">INDEX('10_Redfin_Source_Data'!$C:$C,$A59+4)</f>
        <v>Active</v>
      </c>
      <c r="G59" s="11" t="str">
        <f t="array" ref="G59">INDEX('10_Redfin_Source_Data'!$Z:$Z,$A59+4)</f>
        <v>Diligence required - tenant occupied</v>
      </c>
      <c r="H59" s="34">
        <f t="array" ref="H59">N(INDEX('10_Redfin_Source_Data'!$H:$H,$A59+4))</f>
        <v>717000</v>
      </c>
      <c r="I59" s="34">
        <f t="array" ref="I59">N(INDEX('10_Redfin_Source_Data'!$M:$M,$A59+4))</f>
        <v>1</v>
      </c>
      <c r="J59" s="34">
        <f t="array" ref="J59">IF(H59&gt;0,MAX(I59,IFERROR(N(INDEX('10_Redfin_Source_Data'!$I:$I,$A59+4)),0)),"")</f>
        <v>3</v>
      </c>
      <c r="K59" s="34">
        <f t="array" ref="K59">N(INDEX('10_Redfin_Source_Data'!$K:$K,$A59+4))</f>
        <v>1275</v>
      </c>
      <c r="L59" s="34">
        <f t="array" ref="L59">IF(H59&gt;0,IFERROR(INDEX('09_Rent_Benchmarks'!$C:$C,MATCH(D59,'09_Rent_Benchmarks'!$A:$A,0)),'01_Global_Assumptions'!$B$10),"")</f>
        <v>2750</v>
      </c>
      <c r="M59" s="34">
        <f t="shared" si="1"/>
        <v>8250</v>
      </c>
      <c r="N59" s="34">
        <f>IF(H59&gt;0,'01_Global_Assumptions'!$B$11,"")</f>
        <v>0.95</v>
      </c>
      <c r="O59" s="34">
        <f t="shared" si="2"/>
        <v>7837.5</v>
      </c>
      <c r="P59" s="35">
        <f>IF(H59&gt;0,'01_Global_Assumptions'!$B$7,"")</f>
        <v>0.25</v>
      </c>
      <c r="Q59" s="35">
        <f>IF(H59&gt;0,'01_Global_Assumptions'!$B$8,"")</f>
        <v>0.25</v>
      </c>
      <c r="R59" s="35">
        <f>IF(H59&gt;0,'01_Global_Assumptions'!$B$9,"")</f>
        <v>0.02</v>
      </c>
      <c r="S59" s="34">
        <f>IF(H59&gt;0,H59*'01_Global_Assumptions'!$B$12,"")</f>
        <v>717000</v>
      </c>
      <c r="T59" s="34">
        <f>IF(H59&gt;0,'01_Global_Assumptions'!$B$23,"")</f>
        <v>0</v>
      </c>
      <c r="U59" s="34">
        <f>IF(H59&gt;0,S59/('01_Global_Assumptions'!$B$13*12),"")</f>
        <v>1991.666667</v>
      </c>
      <c r="V59" s="34">
        <f>IF(H59&gt;0,I59*('01_Global_Assumptions'!$B$19+'01_Global_Assumptions'!$B$20+'01_Global_Assumptions'!$B$21)+'01_Global_Assumptions'!$B$22,"")</f>
        <v>1305</v>
      </c>
      <c r="W59" s="34">
        <f>IF(H59&gt;0,S59*'01_Global_Assumptions'!$B$14/12,"")</f>
        <v>3585</v>
      </c>
      <c r="X59" s="34">
        <f>IF(H59&gt;0,H59*'01_Global_Assumptions'!$B$16/('01_Global_Assumptions'!$B$17*12),"")</f>
        <v>597.5</v>
      </c>
      <c r="Y59" s="35">
        <f>IF(H59&gt;0,'01_Global_Assumptions'!$B$18,"")</f>
        <v>0.05</v>
      </c>
      <c r="Z59" s="34">
        <f t="shared" si="3"/>
        <v>7479.166667</v>
      </c>
      <c r="AA59" s="34">
        <f t="shared" si="4"/>
        <v>7872.807018</v>
      </c>
      <c r="AB59" s="34">
        <f t="shared" si="5"/>
        <v>0</v>
      </c>
      <c r="AC59" s="35">
        <f t="shared" si="6"/>
        <v>0</v>
      </c>
      <c r="AD59" s="34">
        <f t="shared" si="7"/>
        <v>7837.5</v>
      </c>
      <c r="AE59" s="34">
        <f t="shared" si="8"/>
        <v>0</v>
      </c>
      <c r="AF59" s="34">
        <f t="shared" si="9"/>
        <v>391.875</v>
      </c>
      <c r="AG59" s="34">
        <f t="shared" si="10"/>
        <v>7871.041667</v>
      </c>
      <c r="AH59" s="34">
        <f t="shared" si="11"/>
        <v>-33.54166667</v>
      </c>
      <c r="AI59" s="34">
        <f t="shared" si="12"/>
        <v>1958.125</v>
      </c>
      <c r="AJ59" s="34">
        <f t="shared" si="13"/>
        <v>5543.125</v>
      </c>
      <c r="AK59" s="11" t="str">
        <f t="shared" si="14"/>
        <v>Positive after principal payoff</v>
      </c>
      <c r="AL59" s="11">
        <f>IF(H59&gt;0,H59*(1-'01_Global_Assumptions'!$B$16),"")</f>
        <v>645300</v>
      </c>
      <c r="AM59" s="11">
        <f>IF(H59&gt;0,'01_Global_Assumptions'!$B$13*'01_Global_Assumptions'!$B$15,"")</f>
        <v>60</v>
      </c>
      <c r="AN59" s="36">
        <f t="shared" si="15"/>
        <v>717000</v>
      </c>
      <c r="AO59" s="11">
        <f t="shared" si="16"/>
        <v>2581200</v>
      </c>
      <c r="AP59" s="36">
        <f t="shared" si="17"/>
        <v>3298200</v>
      </c>
      <c r="AQ59" s="36">
        <f t="shared" si="18"/>
        <v>2581200</v>
      </c>
      <c r="AR59" s="37">
        <f t="shared" si="19"/>
        <v>4.6</v>
      </c>
      <c r="AS59" s="11" t="str">
        <f t="shared" si="20"/>
        <v>NO</v>
      </c>
      <c r="AT59" s="11" t="str">
        <f t="shared" si="21"/>
        <v>NO</v>
      </c>
      <c r="AU59" s="11" t="str">
        <f t="shared" si="22"/>
        <v>NO</v>
      </c>
      <c r="AV59" s="11" t="str">
        <f t="shared" si="23"/>
        <v>NO - REVIEW</v>
      </c>
      <c r="AW59" s="11">
        <f t="shared" si="24"/>
        <v>0</v>
      </c>
      <c r="AX59" s="11" t="str">
        <f t="shared" si="25"/>
        <v/>
      </c>
      <c r="AY59" s="11">
        <f t="shared" si="26"/>
        <v>49</v>
      </c>
      <c r="AZ59" s="38" t="str">
        <f t="array" ref="AZ59">INDEX('10_Redfin_Source_Data'!$X:$X,$A59+4)</f>
        <v>https://www.redfin.com/AA/home/1981453</v>
      </c>
    </row>
    <row r="60" ht="15.75" customHeight="1">
      <c r="A60" s="11">
        <v>56.0</v>
      </c>
      <c r="B60" s="11" t="str">
        <f t="array" ref="B60">IF(INDEX('10_Redfin_Source_Data'!$E:$E,$A60+4)="","","SF-"&amp;TEXT($A60,"000"))</f>
        <v>SF-056</v>
      </c>
      <c r="C60" s="11" t="str">
        <f t="array" ref="C60">INDEX('10_Redfin_Source_Data'!$E:$E,$A60+4)</f>
        <v>900 Minnesota St #116</v>
      </c>
      <c r="D60" s="11" t="str">
        <f t="array" ref="D60">INDEX('10_Redfin_Source_Data'!$G:$G,$A60+4)</f>
        <v>94107</v>
      </c>
      <c r="E60" s="11" t="str">
        <f t="array" ref="E60">INDEX('10_Redfin_Source_Data'!$N:$N,$A60+4)</f>
        <v>Loft condo</v>
      </c>
      <c r="F60" s="11" t="str">
        <f t="array" ref="F60">INDEX('10_Redfin_Source_Data'!$C:$C,$A60+4)</f>
        <v>Active</v>
      </c>
      <c r="G60" s="11" t="str">
        <f t="array" ref="G60">INDEX('10_Redfin_Source_Data'!$Z:$Z,$A60+4)</f>
        <v>Yes</v>
      </c>
      <c r="H60" s="34">
        <f t="array" ref="H60">N(INDEX('10_Redfin_Source_Data'!$H:$H,$A60+4))</f>
        <v>1600000</v>
      </c>
      <c r="I60" s="34">
        <f t="array" ref="I60">N(INDEX('10_Redfin_Source_Data'!$M:$M,$A60+4))</f>
        <v>1</v>
      </c>
      <c r="J60" s="34">
        <f t="array" ref="J60">IF(H60&gt;0,MAX(I60,IFERROR(N(INDEX('10_Redfin_Source_Data'!$I:$I,$A60+4)),0)),"")</f>
        <v>2</v>
      </c>
      <c r="K60" s="34">
        <f t="array" ref="K60">N(INDEX('10_Redfin_Source_Data'!$K:$K,$A60+4))</f>
        <v>1244</v>
      </c>
      <c r="L60" s="34">
        <f t="array" ref="L60">IF(H60&gt;0,IFERROR(INDEX('09_Rent_Benchmarks'!$C:$C,MATCH(D60,'09_Rent_Benchmarks'!$A:$A,0)),'01_Global_Assumptions'!$B$10),"")</f>
        <v>2750</v>
      </c>
      <c r="M60" s="34">
        <f t="shared" si="1"/>
        <v>5500</v>
      </c>
      <c r="N60" s="34">
        <f>IF(H60&gt;0,'01_Global_Assumptions'!$B$11,"")</f>
        <v>0.95</v>
      </c>
      <c r="O60" s="34">
        <f t="shared" si="2"/>
        <v>5225</v>
      </c>
      <c r="P60" s="35">
        <f>IF(H60&gt;0,'01_Global_Assumptions'!$B$7,"")</f>
        <v>0.25</v>
      </c>
      <c r="Q60" s="35">
        <f>IF(H60&gt;0,'01_Global_Assumptions'!$B$8,"")</f>
        <v>0.25</v>
      </c>
      <c r="R60" s="35">
        <f>IF(H60&gt;0,'01_Global_Assumptions'!$B$9,"")</f>
        <v>0.02</v>
      </c>
      <c r="S60" s="34">
        <f>IF(H60&gt;0,H60*'01_Global_Assumptions'!$B$12,"")</f>
        <v>1600000</v>
      </c>
      <c r="T60" s="34">
        <f>IF(H60&gt;0,'01_Global_Assumptions'!$B$23,"")</f>
        <v>0</v>
      </c>
      <c r="U60" s="34">
        <f>IF(H60&gt;0,S60/('01_Global_Assumptions'!$B$13*12),"")</f>
        <v>4444.444444</v>
      </c>
      <c r="V60" s="34">
        <f>IF(H60&gt;0,I60*('01_Global_Assumptions'!$B$19+'01_Global_Assumptions'!$B$20+'01_Global_Assumptions'!$B$21)+'01_Global_Assumptions'!$B$22,"")</f>
        <v>1305</v>
      </c>
      <c r="W60" s="34">
        <f>IF(H60&gt;0,S60*'01_Global_Assumptions'!$B$14/12,"")</f>
        <v>8000</v>
      </c>
      <c r="X60" s="34">
        <f>IF(H60&gt;0,H60*'01_Global_Assumptions'!$B$16/('01_Global_Assumptions'!$B$17*12),"")</f>
        <v>1333.333333</v>
      </c>
      <c r="Y60" s="35">
        <f>IF(H60&gt;0,'01_Global_Assumptions'!$B$18,"")</f>
        <v>0.05</v>
      </c>
      <c r="Z60" s="34">
        <f t="shared" si="3"/>
        <v>15082.77778</v>
      </c>
      <c r="AA60" s="34">
        <f t="shared" si="4"/>
        <v>15876.60819</v>
      </c>
      <c r="AB60" s="34">
        <f t="shared" si="5"/>
        <v>0</v>
      </c>
      <c r="AC60" s="35">
        <f t="shared" si="6"/>
        <v>0</v>
      </c>
      <c r="AD60" s="34">
        <f t="shared" si="7"/>
        <v>5225</v>
      </c>
      <c r="AE60" s="34">
        <f t="shared" si="8"/>
        <v>0</v>
      </c>
      <c r="AF60" s="34">
        <f t="shared" si="9"/>
        <v>261.25</v>
      </c>
      <c r="AG60" s="34">
        <f t="shared" si="10"/>
        <v>15344.02778</v>
      </c>
      <c r="AH60" s="34">
        <f t="shared" si="11"/>
        <v>-10119.02778</v>
      </c>
      <c r="AI60" s="34">
        <f t="shared" si="12"/>
        <v>-5674.583333</v>
      </c>
      <c r="AJ60" s="34">
        <f t="shared" si="13"/>
        <v>2325.416667</v>
      </c>
      <c r="AK60" s="11" t="str">
        <f t="shared" si="14"/>
        <v>Positive after principal + investor cap</v>
      </c>
      <c r="AL60" s="11">
        <f>IF(H60&gt;0,H60*(1-'01_Global_Assumptions'!$B$16),"")</f>
        <v>1440000</v>
      </c>
      <c r="AM60" s="11">
        <f>IF(H60&gt;0,'01_Global_Assumptions'!$B$13*'01_Global_Assumptions'!$B$15,"")</f>
        <v>60</v>
      </c>
      <c r="AN60" s="36">
        <f t="shared" si="15"/>
        <v>1600000</v>
      </c>
      <c r="AO60" s="11">
        <f t="shared" si="16"/>
        <v>5760000</v>
      </c>
      <c r="AP60" s="36">
        <f t="shared" si="17"/>
        <v>7360000</v>
      </c>
      <c r="AQ60" s="36">
        <f t="shared" si="18"/>
        <v>5760000</v>
      </c>
      <c r="AR60" s="37">
        <f t="shared" si="19"/>
        <v>4.6</v>
      </c>
      <c r="AS60" s="11" t="str">
        <f t="shared" si="20"/>
        <v>NO</v>
      </c>
      <c r="AT60" s="11" t="str">
        <f t="shared" si="21"/>
        <v>NO</v>
      </c>
      <c r="AU60" s="11" t="str">
        <f t="shared" si="22"/>
        <v>NO</v>
      </c>
      <c r="AV60" s="11" t="str">
        <f t="shared" si="23"/>
        <v>NO - REVIEW</v>
      </c>
      <c r="AW60" s="11">
        <f t="shared" si="24"/>
        <v>0</v>
      </c>
      <c r="AX60" s="11" t="str">
        <f t="shared" si="25"/>
        <v/>
      </c>
      <c r="AY60" s="11">
        <f t="shared" si="26"/>
        <v>50</v>
      </c>
      <c r="AZ60" s="38" t="str">
        <f t="array" ref="AZ60">INDEX('10_Redfin_Source_Data'!$X:$X,$A60+4)</f>
        <v>https://www.redfin.com/AA/home/40142817</v>
      </c>
    </row>
    <row r="61" ht="15.75" customHeight="1">
      <c r="A61" s="11">
        <v>57.0</v>
      </c>
      <c r="B61" s="11" t="str">
        <f t="array" ref="B61">IF(INDEX('10_Redfin_Source_Data'!$E:$E,$A61+4)="","","SF-"&amp;TEXT($A61,"000"))</f>
        <v>SF-057</v>
      </c>
      <c r="C61" s="11" t="str">
        <f t="array" ref="C61">INDEX('10_Redfin_Source_Data'!$E:$E,$A61+4)</f>
        <v>3121-3125 Castro St</v>
      </c>
      <c r="D61" s="11" t="str">
        <f t="array" ref="D61">INDEX('10_Redfin_Source_Data'!$G:$G,$A61+4)</f>
        <v>94131</v>
      </c>
      <c r="E61" s="11" t="str">
        <f t="array" ref="E61">INDEX('10_Redfin_Source_Data'!$N:$N,$A61+4)</f>
        <v>3-unit mixed-use corner property</v>
      </c>
      <c r="F61" s="11" t="str">
        <f t="array" ref="F61">INDEX('10_Redfin_Source_Data'!$C:$C,$A61+4)</f>
        <v>Active</v>
      </c>
      <c r="G61" s="11" t="str">
        <f t="array" ref="G61">INDEX('10_Redfin_Source_Data'!$Z:$Z,$A61+4)</f>
        <v>Yes</v>
      </c>
      <c r="H61" s="34">
        <f t="array" ref="H61">N(INDEX('10_Redfin_Source_Data'!$H:$H,$A61+4))</f>
        <v>1850000</v>
      </c>
      <c r="I61" s="34">
        <f t="array" ref="I61">N(INDEX('10_Redfin_Source_Data'!$M:$M,$A61+4))</f>
        <v>3</v>
      </c>
      <c r="J61" s="34">
        <f t="array" ref="J61">IF(H61&gt;0,MAX(I61,IFERROR(N(INDEX('10_Redfin_Source_Data'!$I:$I,$A61+4)),0)),"")</f>
        <v>6</v>
      </c>
      <c r="K61" s="34">
        <f t="array" ref="K61">N(INDEX('10_Redfin_Source_Data'!$K:$K,$A61+4))</f>
        <v>3154</v>
      </c>
      <c r="L61" s="34">
        <f t="array" ref="L61">IF(H61&gt;0,IFERROR(INDEX('09_Rent_Benchmarks'!$C:$C,MATCH(D61,'09_Rent_Benchmarks'!$A:$A,0)),'01_Global_Assumptions'!$B$10),"")</f>
        <v>2600</v>
      </c>
      <c r="M61" s="34">
        <f t="shared" si="1"/>
        <v>15600</v>
      </c>
      <c r="N61" s="34">
        <f>IF(H61&gt;0,'01_Global_Assumptions'!$B$11,"")</f>
        <v>0.95</v>
      </c>
      <c r="O61" s="34">
        <f t="shared" si="2"/>
        <v>14820</v>
      </c>
      <c r="P61" s="35">
        <f>IF(H61&gt;0,'01_Global_Assumptions'!$B$7,"")</f>
        <v>0.25</v>
      </c>
      <c r="Q61" s="35">
        <f>IF(H61&gt;0,'01_Global_Assumptions'!$B$8,"")</f>
        <v>0.25</v>
      </c>
      <c r="R61" s="35">
        <f>IF(H61&gt;0,'01_Global_Assumptions'!$B$9,"")</f>
        <v>0.02</v>
      </c>
      <c r="S61" s="34">
        <f>IF(H61&gt;0,H61*'01_Global_Assumptions'!$B$12,"")</f>
        <v>1850000</v>
      </c>
      <c r="T61" s="34">
        <f>IF(H61&gt;0,'01_Global_Assumptions'!$B$23,"")</f>
        <v>0</v>
      </c>
      <c r="U61" s="34">
        <f>IF(H61&gt;0,S61/('01_Global_Assumptions'!$B$13*12),"")</f>
        <v>5138.888889</v>
      </c>
      <c r="V61" s="34">
        <f>IF(H61&gt;0,I61*('01_Global_Assumptions'!$B$19+'01_Global_Assumptions'!$B$20+'01_Global_Assumptions'!$B$21)+'01_Global_Assumptions'!$B$22,"")</f>
        <v>2515</v>
      </c>
      <c r="W61" s="34">
        <f>IF(H61&gt;0,S61*'01_Global_Assumptions'!$B$14/12,"")</f>
        <v>9250</v>
      </c>
      <c r="X61" s="34">
        <f>IF(H61&gt;0,H61*'01_Global_Assumptions'!$B$16/('01_Global_Assumptions'!$B$17*12),"")</f>
        <v>1541.666667</v>
      </c>
      <c r="Y61" s="35">
        <f>IF(H61&gt;0,'01_Global_Assumptions'!$B$18,"")</f>
        <v>0.05</v>
      </c>
      <c r="Z61" s="34">
        <f t="shared" si="3"/>
        <v>18445.55556</v>
      </c>
      <c r="AA61" s="34">
        <f t="shared" si="4"/>
        <v>19416.37427</v>
      </c>
      <c r="AB61" s="34">
        <f t="shared" si="5"/>
        <v>0</v>
      </c>
      <c r="AC61" s="35">
        <f t="shared" si="6"/>
        <v>0</v>
      </c>
      <c r="AD61" s="34">
        <f t="shared" si="7"/>
        <v>14820</v>
      </c>
      <c r="AE61" s="34">
        <f t="shared" si="8"/>
        <v>0</v>
      </c>
      <c r="AF61" s="34">
        <f t="shared" si="9"/>
        <v>741</v>
      </c>
      <c r="AG61" s="34">
        <f t="shared" si="10"/>
        <v>19186.55556</v>
      </c>
      <c r="AH61" s="34">
        <f t="shared" si="11"/>
        <v>-4366.555556</v>
      </c>
      <c r="AI61" s="34">
        <f t="shared" si="12"/>
        <v>772.3333333</v>
      </c>
      <c r="AJ61" s="34">
        <f t="shared" si="13"/>
        <v>10022.33333</v>
      </c>
      <c r="AK61" s="11" t="str">
        <f t="shared" si="14"/>
        <v>Positive after principal payoff</v>
      </c>
      <c r="AL61" s="11">
        <f>IF(H61&gt;0,H61*(1-'01_Global_Assumptions'!$B$16),"")</f>
        <v>1665000</v>
      </c>
      <c r="AM61" s="11">
        <f>IF(H61&gt;0,'01_Global_Assumptions'!$B$13*'01_Global_Assumptions'!$B$15,"")</f>
        <v>60</v>
      </c>
      <c r="AN61" s="36">
        <f t="shared" si="15"/>
        <v>1850000</v>
      </c>
      <c r="AO61" s="11">
        <f t="shared" si="16"/>
        <v>6660000</v>
      </c>
      <c r="AP61" s="36">
        <f t="shared" si="17"/>
        <v>8510000</v>
      </c>
      <c r="AQ61" s="36">
        <f t="shared" si="18"/>
        <v>6660000</v>
      </c>
      <c r="AR61" s="37">
        <f t="shared" si="19"/>
        <v>4.6</v>
      </c>
      <c r="AS61" s="11" t="str">
        <f t="shared" si="20"/>
        <v>NO</v>
      </c>
      <c r="AT61" s="11" t="str">
        <f t="shared" si="21"/>
        <v>NO</v>
      </c>
      <c r="AU61" s="11" t="str">
        <f t="shared" si="22"/>
        <v>NO</v>
      </c>
      <c r="AV61" s="11" t="str">
        <f t="shared" si="23"/>
        <v>NO - REVIEW</v>
      </c>
      <c r="AW61" s="11">
        <f t="shared" si="24"/>
        <v>0</v>
      </c>
      <c r="AX61" s="11" t="str">
        <f t="shared" si="25"/>
        <v/>
      </c>
      <c r="AY61" s="11">
        <f t="shared" si="26"/>
        <v>51</v>
      </c>
      <c r="AZ61" s="38" t="str">
        <f t="array" ref="AZ61">INDEX('10_Redfin_Source_Data'!$X:$X,$A61+4)</f>
        <v>https://www.redfin.com/AA/home/201982510</v>
      </c>
    </row>
    <row r="62" ht="15.75" customHeight="1">
      <c r="A62" s="11">
        <v>58.0</v>
      </c>
      <c r="B62" s="11" t="str">
        <f t="array" ref="B62">IF(INDEX('10_Redfin_Source_Data'!$E:$E,$A62+4)="","","SF-"&amp;TEXT($A62,"000"))</f>
        <v>SF-058</v>
      </c>
      <c r="C62" s="11" t="str">
        <f t="array" ref="C62">INDEX('10_Redfin_Source_Data'!$E:$E,$A62+4)</f>
        <v>555 Fulton St #505</v>
      </c>
      <c r="D62" s="11" t="str">
        <f t="array" ref="D62">INDEX('10_Redfin_Source_Data'!$G:$G,$A62+4)</f>
        <v>94102</v>
      </c>
      <c r="E62" s="11" t="str">
        <f t="array" ref="E62">INDEX('10_Redfin_Source_Data'!$N:$N,$A62+4)</f>
        <v>Condo</v>
      </c>
      <c r="F62" s="11" t="str">
        <f t="array" ref="F62">INDEX('10_Redfin_Source_Data'!$C:$C,$A62+4)</f>
        <v>Active</v>
      </c>
      <c r="G62" s="11" t="str">
        <f t="array" ref="G62">INDEX('10_Redfin_Source_Data'!$Z:$Z,$A62+4)</f>
        <v>Yes</v>
      </c>
      <c r="H62" s="34">
        <f t="array" ref="H62">N(INDEX('10_Redfin_Source_Data'!$H:$H,$A62+4))</f>
        <v>620000</v>
      </c>
      <c r="I62" s="34">
        <f t="array" ref="I62">N(INDEX('10_Redfin_Source_Data'!$M:$M,$A62+4))</f>
        <v>1</v>
      </c>
      <c r="J62" s="34">
        <f t="array" ref="J62">IF(H62&gt;0,MAX(I62,IFERROR(N(INDEX('10_Redfin_Source_Data'!$I:$I,$A62+4)),0)),"")</f>
        <v>1</v>
      </c>
      <c r="K62" s="34">
        <f t="array" ref="K62">N(INDEX('10_Redfin_Source_Data'!$K:$K,$A62+4))</f>
        <v>506</v>
      </c>
      <c r="L62" s="34">
        <f t="array" ref="L62">IF(H62&gt;0,IFERROR(INDEX('09_Rent_Benchmarks'!$C:$C,MATCH(D62,'09_Rent_Benchmarks'!$A:$A,0)),'01_Global_Assumptions'!$B$10),"")</f>
        <v>2750</v>
      </c>
      <c r="M62" s="34">
        <f t="shared" si="1"/>
        <v>2750</v>
      </c>
      <c r="N62" s="34">
        <f>IF(H62&gt;0,'01_Global_Assumptions'!$B$11,"")</f>
        <v>0.95</v>
      </c>
      <c r="O62" s="34">
        <f t="shared" si="2"/>
        <v>2612.5</v>
      </c>
      <c r="P62" s="35">
        <f>IF(H62&gt;0,'01_Global_Assumptions'!$B$7,"")</f>
        <v>0.25</v>
      </c>
      <c r="Q62" s="35">
        <f>IF(H62&gt;0,'01_Global_Assumptions'!$B$8,"")</f>
        <v>0.25</v>
      </c>
      <c r="R62" s="35">
        <f>IF(H62&gt;0,'01_Global_Assumptions'!$B$9,"")</f>
        <v>0.02</v>
      </c>
      <c r="S62" s="34">
        <f>IF(H62&gt;0,H62*'01_Global_Assumptions'!$B$12,"")</f>
        <v>620000</v>
      </c>
      <c r="T62" s="34">
        <f>IF(H62&gt;0,'01_Global_Assumptions'!$B$23,"")</f>
        <v>0</v>
      </c>
      <c r="U62" s="34">
        <f>IF(H62&gt;0,S62/('01_Global_Assumptions'!$B$13*12),"")</f>
        <v>1722.222222</v>
      </c>
      <c r="V62" s="34">
        <f>IF(H62&gt;0,I62*('01_Global_Assumptions'!$B$19+'01_Global_Assumptions'!$B$20+'01_Global_Assumptions'!$B$21)+'01_Global_Assumptions'!$B$22,"")</f>
        <v>1305</v>
      </c>
      <c r="W62" s="34">
        <f>IF(H62&gt;0,S62*'01_Global_Assumptions'!$B$14/12,"")</f>
        <v>3100</v>
      </c>
      <c r="X62" s="34">
        <f>IF(H62&gt;0,H62*'01_Global_Assumptions'!$B$16/('01_Global_Assumptions'!$B$17*12),"")</f>
        <v>516.6666667</v>
      </c>
      <c r="Y62" s="35">
        <f>IF(H62&gt;0,'01_Global_Assumptions'!$B$18,"")</f>
        <v>0.05</v>
      </c>
      <c r="Z62" s="34">
        <f t="shared" si="3"/>
        <v>6643.888889</v>
      </c>
      <c r="AA62" s="34">
        <f t="shared" si="4"/>
        <v>6993.567251</v>
      </c>
      <c r="AB62" s="34">
        <f t="shared" si="5"/>
        <v>0</v>
      </c>
      <c r="AC62" s="35">
        <f t="shared" si="6"/>
        <v>0</v>
      </c>
      <c r="AD62" s="34">
        <f t="shared" si="7"/>
        <v>2612.5</v>
      </c>
      <c r="AE62" s="34">
        <f t="shared" si="8"/>
        <v>0</v>
      </c>
      <c r="AF62" s="34">
        <f t="shared" si="9"/>
        <v>130.625</v>
      </c>
      <c r="AG62" s="34">
        <f t="shared" si="10"/>
        <v>6774.513889</v>
      </c>
      <c r="AH62" s="34">
        <f t="shared" si="11"/>
        <v>-4162.013889</v>
      </c>
      <c r="AI62" s="34">
        <f t="shared" si="12"/>
        <v>-2439.791667</v>
      </c>
      <c r="AJ62" s="34">
        <f t="shared" si="13"/>
        <v>660.2083333</v>
      </c>
      <c r="AK62" s="11" t="str">
        <f t="shared" si="14"/>
        <v>Positive after principal + investor cap</v>
      </c>
      <c r="AL62" s="11">
        <f>IF(H62&gt;0,H62*(1-'01_Global_Assumptions'!$B$16),"")</f>
        <v>558000</v>
      </c>
      <c r="AM62" s="11">
        <f>IF(H62&gt;0,'01_Global_Assumptions'!$B$13*'01_Global_Assumptions'!$B$15,"")</f>
        <v>60</v>
      </c>
      <c r="AN62" s="36">
        <f t="shared" si="15"/>
        <v>620000</v>
      </c>
      <c r="AO62" s="11">
        <f t="shared" si="16"/>
        <v>2232000</v>
      </c>
      <c r="AP62" s="36">
        <f t="shared" si="17"/>
        <v>2852000</v>
      </c>
      <c r="AQ62" s="36">
        <f t="shared" si="18"/>
        <v>2232000</v>
      </c>
      <c r="AR62" s="37">
        <f t="shared" si="19"/>
        <v>4.6</v>
      </c>
      <c r="AS62" s="11" t="str">
        <f t="shared" si="20"/>
        <v>NO</v>
      </c>
      <c r="AT62" s="11" t="str">
        <f t="shared" si="21"/>
        <v>NO</v>
      </c>
      <c r="AU62" s="11" t="str">
        <f t="shared" si="22"/>
        <v>NO</v>
      </c>
      <c r="AV62" s="11" t="str">
        <f t="shared" si="23"/>
        <v>NO - REVIEW</v>
      </c>
      <c r="AW62" s="11">
        <f t="shared" si="24"/>
        <v>0</v>
      </c>
      <c r="AX62" s="11" t="str">
        <f t="shared" si="25"/>
        <v/>
      </c>
      <c r="AY62" s="11">
        <f t="shared" si="26"/>
        <v>52</v>
      </c>
      <c r="AZ62" s="38" t="str">
        <f t="array" ref="AZ62">INDEX('10_Redfin_Source_Data'!$X:$X,$A62+4)</f>
        <v>https://www.redfin.com/AA/home/173331368</v>
      </c>
    </row>
    <row r="63" ht="15.75" customHeight="1">
      <c r="A63" s="11">
        <v>59.0</v>
      </c>
      <c r="B63" s="11" t="str">
        <f t="array" ref="B63">IF(INDEX('10_Redfin_Source_Data'!$E:$E,$A63+4)="","","SF-"&amp;TEXT($A63,"000"))</f>
        <v>SF-059</v>
      </c>
      <c r="C63" s="11" t="str">
        <f t="array" ref="C63">INDEX('10_Redfin_Source_Data'!$E:$E,$A63+4)</f>
        <v>2398 30th Ave</v>
      </c>
      <c r="D63" s="11" t="str">
        <f t="array" ref="D63">INDEX('10_Redfin_Source_Data'!$G:$G,$A63+4)</f>
        <v>94116</v>
      </c>
      <c r="E63" s="11" t="str">
        <f t="array" ref="E63">INDEX('10_Redfin_Source_Data'!$N:$N,$A63+4)</f>
        <v>Mixed-use / multi-building property</v>
      </c>
      <c r="F63" s="11" t="str">
        <f t="array" ref="F63">INDEX('10_Redfin_Source_Data'!$C:$C,$A63+4)</f>
        <v>Active</v>
      </c>
      <c r="G63" s="11" t="str">
        <f t="array" ref="G63">INDEX('10_Redfin_Source_Data'!$Z:$Z,$A63+4)</f>
        <v>Yes</v>
      </c>
      <c r="H63" s="34">
        <f t="array" ref="H63">N(INDEX('10_Redfin_Source_Data'!$H:$H,$A63+4))</f>
        <v>2200000</v>
      </c>
      <c r="I63" s="34">
        <f t="array" ref="I63">N(INDEX('10_Redfin_Source_Data'!$M:$M,$A63+4))</f>
        <v>4</v>
      </c>
      <c r="J63" s="34">
        <f t="array" ref="J63">IF(H63&gt;0,MAX(I63,IFERROR(N(INDEX('10_Redfin_Source_Data'!$I:$I,$A63+4)),0)),"")</f>
        <v>4</v>
      </c>
      <c r="K63" s="34">
        <f t="array" ref="K63">N(INDEX('10_Redfin_Source_Data'!$K:$K,$A63+4))</f>
        <v>2907</v>
      </c>
      <c r="L63" s="34">
        <f t="array" ref="L63">IF(H63&gt;0,IFERROR(INDEX('09_Rent_Benchmarks'!$C:$C,MATCH(D63,'09_Rent_Benchmarks'!$A:$A,0)),'01_Global_Assumptions'!$B$10),"")</f>
        <v>2750</v>
      </c>
      <c r="M63" s="34">
        <f t="shared" si="1"/>
        <v>11000</v>
      </c>
      <c r="N63" s="34">
        <f>IF(H63&gt;0,'01_Global_Assumptions'!$B$11,"")</f>
        <v>0.95</v>
      </c>
      <c r="O63" s="34">
        <f t="shared" si="2"/>
        <v>10450</v>
      </c>
      <c r="P63" s="35">
        <f>IF(H63&gt;0,'01_Global_Assumptions'!$B$7,"")</f>
        <v>0.25</v>
      </c>
      <c r="Q63" s="35">
        <f>IF(H63&gt;0,'01_Global_Assumptions'!$B$8,"")</f>
        <v>0.25</v>
      </c>
      <c r="R63" s="35">
        <f>IF(H63&gt;0,'01_Global_Assumptions'!$B$9,"")</f>
        <v>0.02</v>
      </c>
      <c r="S63" s="34">
        <f>IF(H63&gt;0,H63*'01_Global_Assumptions'!$B$12,"")</f>
        <v>2200000</v>
      </c>
      <c r="T63" s="34">
        <f>IF(H63&gt;0,'01_Global_Assumptions'!$B$23,"")</f>
        <v>0</v>
      </c>
      <c r="U63" s="34">
        <f>IF(H63&gt;0,S63/('01_Global_Assumptions'!$B$13*12),"")</f>
        <v>6111.111111</v>
      </c>
      <c r="V63" s="34">
        <f>IF(H63&gt;0,I63*('01_Global_Assumptions'!$B$19+'01_Global_Assumptions'!$B$20+'01_Global_Assumptions'!$B$21)+'01_Global_Assumptions'!$B$22,"")</f>
        <v>3120</v>
      </c>
      <c r="W63" s="34">
        <f>IF(H63&gt;0,S63*'01_Global_Assumptions'!$B$14/12,"")</f>
        <v>11000</v>
      </c>
      <c r="X63" s="34">
        <f>IF(H63&gt;0,H63*'01_Global_Assumptions'!$B$16/('01_Global_Assumptions'!$B$17*12),"")</f>
        <v>1833.333333</v>
      </c>
      <c r="Y63" s="35">
        <f>IF(H63&gt;0,'01_Global_Assumptions'!$B$18,"")</f>
        <v>0.05</v>
      </c>
      <c r="Z63" s="34">
        <f t="shared" si="3"/>
        <v>22064.44444</v>
      </c>
      <c r="AA63" s="34">
        <f t="shared" si="4"/>
        <v>23225.73099</v>
      </c>
      <c r="AB63" s="34">
        <f t="shared" si="5"/>
        <v>0</v>
      </c>
      <c r="AC63" s="35">
        <f t="shared" si="6"/>
        <v>0</v>
      </c>
      <c r="AD63" s="34">
        <f t="shared" si="7"/>
        <v>10450</v>
      </c>
      <c r="AE63" s="34">
        <f t="shared" si="8"/>
        <v>0</v>
      </c>
      <c r="AF63" s="34">
        <f t="shared" si="9"/>
        <v>522.5</v>
      </c>
      <c r="AG63" s="34">
        <f t="shared" si="10"/>
        <v>22586.94444</v>
      </c>
      <c r="AH63" s="34">
        <f t="shared" si="11"/>
        <v>-12136.94444</v>
      </c>
      <c r="AI63" s="34">
        <f t="shared" si="12"/>
        <v>-6025.833333</v>
      </c>
      <c r="AJ63" s="34">
        <f t="shared" si="13"/>
        <v>4974.166667</v>
      </c>
      <c r="AK63" s="11" t="str">
        <f t="shared" si="14"/>
        <v>Positive after principal + investor cap</v>
      </c>
      <c r="AL63" s="11">
        <f>IF(H63&gt;0,H63*(1-'01_Global_Assumptions'!$B$16),"")</f>
        <v>1980000</v>
      </c>
      <c r="AM63" s="11">
        <f>IF(H63&gt;0,'01_Global_Assumptions'!$B$13*'01_Global_Assumptions'!$B$15,"")</f>
        <v>60</v>
      </c>
      <c r="AN63" s="36">
        <f t="shared" si="15"/>
        <v>2200000</v>
      </c>
      <c r="AO63" s="11">
        <f t="shared" si="16"/>
        <v>7920000</v>
      </c>
      <c r="AP63" s="36">
        <f t="shared" si="17"/>
        <v>10120000</v>
      </c>
      <c r="AQ63" s="36">
        <f t="shared" si="18"/>
        <v>7920000</v>
      </c>
      <c r="AR63" s="37">
        <f t="shared" si="19"/>
        <v>4.6</v>
      </c>
      <c r="AS63" s="11" t="str">
        <f t="shared" si="20"/>
        <v>NO</v>
      </c>
      <c r="AT63" s="11" t="str">
        <f t="shared" si="21"/>
        <v>NO</v>
      </c>
      <c r="AU63" s="11" t="str">
        <f t="shared" si="22"/>
        <v>NO</v>
      </c>
      <c r="AV63" s="11" t="str">
        <f t="shared" si="23"/>
        <v>NO - REVIEW</v>
      </c>
      <c r="AW63" s="11">
        <f t="shared" si="24"/>
        <v>0</v>
      </c>
      <c r="AX63" s="11" t="str">
        <f t="shared" si="25"/>
        <v/>
      </c>
      <c r="AY63" s="11">
        <f t="shared" si="26"/>
        <v>53</v>
      </c>
      <c r="AZ63" s="38" t="str">
        <f t="array" ref="AZ63">INDEX('10_Redfin_Source_Data'!$X:$X,$A63+4)</f>
        <v>https://www.redfin.com/AA/home/59321266</v>
      </c>
    </row>
    <row r="64" ht="15.75" customHeight="1">
      <c r="A64" s="11">
        <v>60.0</v>
      </c>
      <c r="B64" s="11" t="str">
        <f t="array" ref="B64">IF(INDEX('10_Redfin_Source_Data'!$E:$E,$A64+4)="","","SF-"&amp;TEXT($A64,"000"))</f>
        <v>SF-060</v>
      </c>
      <c r="C64" s="11" t="str">
        <f t="array" ref="C64">INDEX('10_Redfin_Source_Data'!$E:$E,$A64+4)</f>
        <v>1515 15th St #401</v>
      </c>
      <c r="D64" s="11" t="str">
        <f t="array" ref="D64">INDEX('10_Redfin_Source_Data'!$G:$G,$A64+4)</f>
        <v>94103</v>
      </c>
      <c r="E64" s="11" t="str">
        <f t="array" ref="E64">INDEX('10_Redfin_Source_Data'!$N:$N,$A64+4)</f>
        <v>BMR studio condo / resale-controlled</v>
      </c>
      <c r="F64" s="11" t="str">
        <f t="array" ref="F64">INDEX('10_Redfin_Source_Data'!$C:$C,$A64+4)</f>
        <v>Active</v>
      </c>
      <c r="G64" s="11" t="str">
        <f t="array" ref="G64">INDEX('10_Redfin_Source_Data'!$Z:$Z,$A64+4)</f>
        <v>Restricted - verify BMR rules</v>
      </c>
      <c r="H64" s="34">
        <f t="array" ref="H64">N(INDEX('10_Redfin_Source_Data'!$H:$H,$A64+4))</f>
        <v>344926</v>
      </c>
      <c r="I64" s="34">
        <f t="array" ref="I64">N(INDEX('10_Redfin_Source_Data'!$M:$M,$A64+4))</f>
        <v>1</v>
      </c>
      <c r="J64" s="34">
        <f t="array" ref="J64">IF(H64&gt;0,MAX(I64,IFERROR(N(INDEX('10_Redfin_Source_Data'!$I:$I,$A64+4)),0)),"")</f>
        <v>1</v>
      </c>
      <c r="K64" s="34">
        <f t="array" ref="K64">N(INDEX('10_Redfin_Source_Data'!$K:$K,$A64+4))</f>
        <v>383</v>
      </c>
      <c r="L64" s="34">
        <f t="array" ref="L64">IF(H64&gt;0,IFERROR(INDEX('09_Rent_Benchmarks'!$C:$C,MATCH(D64,'09_Rent_Benchmarks'!$A:$A,0)),'01_Global_Assumptions'!$B$10),"")</f>
        <v>3000</v>
      </c>
      <c r="M64" s="34">
        <f t="shared" si="1"/>
        <v>3000</v>
      </c>
      <c r="N64" s="34">
        <f>IF(H64&gt;0,'01_Global_Assumptions'!$B$11,"")</f>
        <v>0.95</v>
      </c>
      <c r="O64" s="34">
        <f t="shared" si="2"/>
        <v>2850</v>
      </c>
      <c r="P64" s="35">
        <f>IF(H64&gt;0,'01_Global_Assumptions'!$B$7,"")</f>
        <v>0.25</v>
      </c>
      <c r="Q64" s="35">
        <f>IF(H64&gt;0,'01_Global_Assumptions'!$B$8,"")</f>
        <v>0.25</v>
      </c>
      <c r="R64" s="35">
        <f>IF(H64&gt;0,'01_Global_Assumptions'!$B$9,"")</f>
        <v>0.02</v>
      </c>
      <c r="S64" s="34">
        <f>IF(H64&gt;0,H64*'01_Global_Assumptions'!$B$12,"")</f>
        <v>344926</v>
      </c>
      <c r="T64" s="34">
        <f>IF(H64&gt;0,'01_Global_Assumptions'!$B$23,"")</f>
        <v>0</v>
      </c>
      <c r="U64" s="34">
        <f>IF(H64&gt;0,S64/('01_Global_Assumptions'!$B$13*12),"")</f>
        <v>958.1277778</v>
      </c>
      <c r="V64" s="34">
        <f>IF(H64&gt;0,I64*('01_Global_Assumptions'!$B$19+'01_Global_Assumptions'!$B$20+'01_Global_Assumptions'!$B$21)+'01_Global_Assumptions'!$B$22,"")</f>
        <v>1305</v>
      </c>
      <c r="W64" s="34">
        <f>IF(H64&gt;0,S64*'01_Global_Assumptions'!$B$14/12,"")</f>
        <v>1724.63</v>
      </c>
      <c r="X64" s="34">
        <f>IF(H64&gt;0,H64*'01_Global_Assumptions'!$B$16/('01_Global_Assumptions'!$B$17*12),"")</f>
        <v>287.4383333</v>
      </c>
      <c r="Y64" s="35">
        <f>IF(H64&gt;0,'01_Global_Assumptions'!$B$18,"")</f>
        <v>0.05</v>
      </c>
      <c r="Z64" s="34">
        <f t="shared" si="3"/>
        <v>4275.196111</v>
      </c>
      <c r="AA64" s="34">
        <f t="shared" si="4"/>
        <v>4500.206433</v>
      </c>
      <c r="AB64" s="34">
        <f t="shared" si="5"/>
        <v>0</v>
      </c>
      <c r="AC64" s="35">
        <f t="shared" si="6"/>
        <v>0</v>
      </c>
      <c r="AD64" s="34">
        <f t="shared" si="7"/>
        <v>2850</v>
      </c>
      <c r="AE64" s="34">
        <f t="shared" si="8"/>
        <v>0</v>
      </c>
      <c r="AF64" s="34">
        <f t="shared" si="9"/>
        <v>142.5</v>
      </c>
      <c r="AG64" s="34">
        <f t="shared" si="10"/>
        <v>4417.696111</v>
      </c>
      <c r="AH64" s="34">
        <f t="shared" si="11"/>
        <v>-1567.696111</v>
      </c>
      <c r="AI64" s="34">
        <f t="shared" si="12"/>
        <v>-609.5683333</v>
      </c>
      <c r="AJ64" s="34">
        <f t="shared" si="13"/>
        <v>1115.061667</v>
      </c>
      <c r="AK64" s="11" t="str">
        <f t="shared" si="14"/>
        <v>Positive after principal + investor cap</v>
      </c>
      <c r="AL64" s="11">
        <f>IF(H64&gt;0,H64*(1-'01_Global_Assumptions'!$B$16),"")</f>
        <v>310433.4</v>
      </c>
      <c r="AM64" s="11">
        <f>IF(H64&gt;0,'01_Global_Assumptions'!$B$13*'01_Global_Assumptions'!$B$15,"")</f>
        <v>60</v>
      </c>
      <c r="AN64" s="36">
        <f t="shared" si="15"/>
        <v>344926</v>
      </c>
      <c r="AO64" s="11">
        <f t="shared" si="16"/>
        <v>1241733.6</v>
      </c>
      <c r="AP64" s="36">
        <f t="shared" si="17"/>
        <v>1586659.6</v>
      </c>
      <c r="AQ64" s="36">
        <f t="shared" si="18"/>
        <v>1241733.6</v>
      </c>
      <c r="AR64" s="37">
        <f t="shared" si="19"/>
        <v>4.6</v>
      </c>
      <c r="AS64" s="11" t="str">
        <f t="shared" si="20"/>
        <v>NO</v>
      </c>
      <c r="AT64" s="11" t="str">
        <f t="shared" si="21"/>
        <v>NO</v>
      </c>
      <c r="AU64" s="11" t="str">
        <f t="shared" si="22"/>
        <v>NO</v>
      </c>
      <c r="AV64" s="11" t="str">
        <f t="shared" si="23"/>
        <v>NO - REVIEW</v>
      </c>
      <c r="AW64" s="11">
        <f t="shared" si="24"/>
        <v>0</v>
      </c>
      <c r="AX64" s="11" t="str">
        <f t="shared" si="25"/>
        <v/>
      </c>
      <c r="AY64" s="11">
        <f t="shared" si="26"/>
        <v>54</v>
      </c>
      <c r="AZ64" s="38" t="str">
        <f t="array" ref="AZ64">INDEX('10_Redfin_Source_Data'!$X:$X,$A64+4)</f>
        <v>https://www.redfin.com/AA/home/110052010</v>
      </c>
    </row>
    <row r="65" ht="15.75" customHeight="1">
      <c r="A65" s="11">
        <v>61.0</v>
      </c>
      <c r="B65" s="11" t="str">
        <f t="array" ref="B65">IF(INDEX('10_Redfin_Source_Data'!$E:$E,$A65+4)="","","SF-"&amp;TEXT($A65,"000"))</f>
        <v>SF-061</v>
      </c>
      <c r="C65" s="11" t="str">
        <f t="array" ref="C65">INDEX('10_Redfin_Source_Data'!$E:$E,$A65+4)</f>
        <v>1339-1341 York St</v>
      </c>
      <c r="D65" s="11" t="str">
        <f t="array" ref="D65">INDEX('10_Redfin_Source_Data'!$G:$G,$A65+4)</f>
        <v>94110</v>
      </c>
      <c r="E65" s="11" t="str">
        <f t="array" ref="E65">INDEX('10_Redfin_Source_Data'!$N:$N,$A65+4)</f>
        <v>3-unit apartment complex plus detached studio</v>
      </c>
      <c r="F65" s="11" t="str">
        <f t="array" ref="F65">INDEX('10_Redfin_Source_Data'!$C:$C,$A65+4)</f>
        <v>Active</v>
      </c>
      <c r="G65" s="11" t="str">
        <f t="array" ref="G65">INDEX('10_Redfin_Source_Data'!$Z:$Z,$A65+4)</f>
        <v>Yes</v>
      </c>
      <c r="H65" s="34">
        <f t="array" ref="H65">N(INDEX('10_Redfin_Source_Data'!$H:$H,$A65+4))</f>
        <v>1288888</v>
      </c>
      <c r="I65" s="34">
        <f t="array" ref="I65">N(INDEX('10_Redfin_Source_Data'!$M:$M,$A65+4))</f>
        <v>4</v>
      </c>
      <c r="J65" s="34">
        <f t="array" ref="J65">IF(H65&gt;0,MAX(I65,IFERROR(N(INDEX('10_Redfin_Source_Data'!$I:$I,$A65+4)),0)),"")</f>
        <v>4</v>
      </c>
      <c r="K65" s="34">
        <f t="array" ref="K65">N(INDEX('10_Redfin_Source_Data'!$K:$K,$A65+4))</f>
        <v>2040</v>
      </c>
      <c r="L65" s="34">
        <f t="array" ref="L65">IF(H65&gt;0,IFERROR(INDEX('09_Rent_Benchmarks'!$C:$C,MATCH(D65,'09_Rent_Benchmarks'!$A:$A,0)),'01_Global_Assumptions'!$B$10),"")</f>
        <v>2850</v>
      </c>
      <c r="M65" s="34">
        <f t="shared" si="1"/>
        <v>11400</v>
      </c>
      <c r="N65" s="34">
        <f>IF(H65&gt;0,'01_Global_Assumptions'!$B$11,"")</f>
        <v>0.95</v>
      </c>
      <c r="O65" s="34">
        <f t="shared" si="2"/>
        <v>10830</v>
      </c>
      <c r="P65" s="35">
        <f>IF(H65&gt;0,'01_Global_Assumptions'!$B$7,"")</f>
        <v>0.25</v>
      </c>
      <c r="Q65" s="35">
        <f>IF(H65&gt;0,'01_Global_Assumptions'!$B$8,"")</f>
        <v>0.25</v>
      </c>
      <c r="R65" s="35">
        <f>IF(H65&gt;0,'01_Global_Assumptions'!$B$9,"")</f>
        <v>0.02</v>
      </c>
      <c r="S65" s="34">
        <f>IF(H65&gt;0,H65*'01_Global_Assumptions'!$B$12,"")</f>
        <v>1288888</v>
      </c>
      <c r="T65" s="34">
        <f>IF(H65&gt;0,'01_Global_Assumptions'!$B$23,"")</f>
        <v>0</v>
      </c>
      <c r="U65" s="34">
        <f>IF(H65&gt;0,S65/('01_Global_Assumptions'!$B$13*12),"")</f>
        <v>3580.244444</v>
      </c>
      <c r="V65" s="34">
        <f>IF(H65&gt;0,I65*('01_Global_Assumptions'!$B$19+'01_Global_Assumptions'!$B$20+'01_Global_Assumptions'!$B$21)+'01_Global_Assumptions'!$B$22,"")</f>
        <v>3120</v>
      </c>
      <c r="W65" s="34">
        <f>IF(H65&gt;0,S65*'01_Global_Assumptions'!$B$14/12,"")</f>
        <v>6444.44</v>
      </c>
      <c r="X65" s="34">
        <f>IF(H65&gt;0,H65*'01_Global_Assumptions'!$B$16/('01_Global_Assumptions'!$B$17*12),"")</f>
        <v>1074.073333</v>
      </c>
      <c r="Y65" s="35">
        <f>IF(H65&gt;0,'01_Global_Assumptions'!$B$18,"")</f>
        <v>0.05</v>
      </c>
      <c r="Z65" s="34">
        <f t="shared" si="3"/>
        <v>14218.75778</v>
      </c>
      <c r="AA65" s="34">
        <f t="shared" si="4"/>
        <v>14967.11345</v>
      </c>
      <c r="AB65" s="34">
        <f t="shared" si="5"/>
        <v>0</v>
      </c>
      <c r="AC65" s="35">
        <f t="shared" si="6"/>
        <v>0</v>
      </c>
      <c r="AD65" s="34">
        <f t="shared" si="7"/>
        <v>10830</v>
      </c>
      <c r="AE65" s="34">
        <f t="shared" si="8"/>
        <v>0</v>
      </c>
      <c r="AF65" s="34">
        <f t="shared" si="9"/>
        <v>541.5</v>
      </c>
      <c r="AG65" s="34">
        <f t="shared" si="10"/>
        <v>14760.25778</v>
      </c>
      <c r="AH65" s="34">
        <f t="shared" si="11"/>
        <v>-3930.257778</v>
      </c>
      <c r="AI65" s="34">
        <f t="shared" si="12"/>
        <v>-350.0133333</v>
      </c>
      <c r="AJ65" s="34">
        <f t="shared" si="13"/>
        <v>6094.426667</v>
      </c>
      <c r="AK65" s="11" t="str">
        <f t="shared" si="14"/>
        <v>Positive after principal + investor cap</v>
      </c>
      <c r="AL65" s="11">
        <f>IF(H65&gt;0,H65*(1-'01_Global_Assumptions'!$B$16),"")</f>
        <v>1159999.2</v>
      </c>
      <c r="AM65" s="11">
        <f>IF(H65&gt;0,'01_Global_Assumptions'!$B$13*'01_Global_Assumptions'!$B$15,"")</f>
        <v>60</v>
      </c>
      <c r="AN65" s="36">
        <f t="shared" si="15"/>
        <v>1288888</v>
      </c>
      <c r="AO65" s="11">
        <f t="shared" si="16"/>
        <v>4639996.8</v>
      </c>
      <c r="AP65" s="36">
        <f t="shared" si="17"/>
        <v>5928884.8</v>
      </c>
      <c r="AQ65" s="36">
        <f t="shared" si="18"/>
        <v>4639996.8</v>
      </c>
      <c r="AR65" s="37">
        <f t="shared" si="19"/>
        <v>4.6</v>
      </c>
      <c r="AS65" s="11" t="str">
        <f t="shared" si="20"/>
        <v>NO</v>
      </c>
      <c r="AT65" s="11" t="str">
        <f t="shared" si="21"/>
        <v>NO</v>
      </c>
      <c r="AU65" s="11" t="str">
        <f t="shared" si="22"/>
        <v>NO</v>
      </c>
      <c r="AV65" s="11" t="str">
        <f t="shared" si="23"/>
        <v>NO - REVIEW</v>
      </c>
      <c r="AW65" s="11">
        <f t="shared" si="24"/>
        <v>0</v>
      </c>
      <c r="AX65" s="11" t="str">
        <f t="shared" si="25"/>
        <v/>
      </c>
      <c r="AY65" s="11">
        <f t="shared" si="26"/>
        <v>55</v>
      </c>
      <c r="AZ65" s="38" t="str">
        <f t="array" ref="AZ65">INDEX('10_Redfin_Source_Data'!$X:$X,$A65+4)</f>
        <v>https://www.redfin.com/AA/home/199575177</v>
      </c>
    </row>
    <row r="66" ht="15.75" customHeight="1">
      <c r="A66" s="11">
        <v>62.0</v>
      </c>
      <c r="B66" s="11" t="str">
        <f t="array" ref="B66">IF(INDEX('10_Redfin_Source_Data'!$E:$E,$A66+4)="","","SF-"&amp;TEXT($A66,"000"))</f>
        <v>SF-062</v>
      </c>
      <c r="C66" s="11" t="str">
        <f t="array" ref="C66">INDEX('10_Redfin_Source_Data'!$E:$E,$A66+4)</f>
        <v>2109 22nd St</v>
      </c>
      <c r="D66" s="11" t="str">
        <f t="array" ref="D66">INDEX('10_Redfin_Source_Data'!$G:$G,$A66+4)</f>
        <v>94107</v>
      </c>
      <c r="E66" s="11" t="str">
        <f t="array" ref="E66">INDEX('10_Redfin_Source_Data'!$N:$N,$A66+4)</f>
        <v>Vacant duplex</v>
      </c>
      <c r="F66" s="11" t="str">
        <f t="array" ref="F66">INDEX('10_Redfin_Source_Data'!$C:$C,$A66+4)</f>
        <v>Active</v>
      </c>
      <c r="G66" s="11" t="str">
        <f t="array" ref="G66">INDEX('10_Redfin_Source_Data'!$Z:$Z,$A66+4)</f>
        <v>Yes</v>
      </c>
      <c r="H66" s="34">
        <f t="array" ref="H66">N(INDEX('10_Redfin_Source_Data'!$H:$H,$A66+4))</f>
        <v>850000</v>
      </c>
      <c r="I66" s="34">
        <f t="array" ref="I66">N(INDEX('10_Redfin_Source_Data'!$M:$M,$A66+4))</f>
        <v>2</v>
      </c>
      <c r="J66" s="34">
        <f t="array" ref="J66">IF(H66&gt;0,MAX(I66,IFERROR(N(INDEX('10_Redfin_Source_Data'!$I:$I,$A66+4)),0)),"")</f>
        <v>2</v>
      </c>
      <c r="K66" s="34">
        <f t="array" ref="K66">N(INDEX('10_Redfin_Source_Data'!$K:$K,$A66+4))</f>
        <v>752</v>
      </c>
      <c r="L66" s="34">
        <f t="array" ref="L66">IF(H66&gt;0,IFERROR(INDEX('09_Rent_Benchmarks'!$C:$C,MATCH(D66,'09_Rent_Benchmarks'!$A:$A,0)),'01_Global_Assumptions'!$B$10),"")</f>
        <v>2750</v>
      </c>
      <c r="M66" s="34">
        <f t="shared" si="1"/>
        <v>5500</v>
      </c>
      <c r="N66" s="34">
        <f>IF(H66&gt;0,'01_Global_Assumptions'!$B$11,"")</f>
        <v>0.95</v>
      </c>
      <c r="O66" s="34">
        <f t="shared" si="2"/>
        <v>5225</v>
      </c>
      <c r="P66" s="35">
        <f>IF(H66&gt;0,'01_Global_Assumptions'!$B$7,"")</f>
        <v>0.25</v>
      </c>
      <c r="Q66" s="35">
        <f>IF(H66&gt;0,'01_Global_Assumptions'!$B$8,"")</f>
        <v>0.25</v>
      </c>
      <c r="R66" s="35">
        <f>IF(H66&gt;0,'01_Global_Assumptions'!$B$9,"")</f>
        <v>0.02</v>
      </c>
      <c r="S66" s="34">
        <f>IF(H66&gt;0,H66*'01_Global_Assumptions'!$B$12,"")</f>
        <v>850000</v>
      </c>
      <c r="T66" s="34">
        <f>IF(H66&gt;0,'01_Global_Assumptions'!$B$23,"")</f>
        <v>0</v>
      </c>
      <c r="U66" s="34">
        <f>IF(H66&gt;0,S66/('01_Global_Assumptions'!$B$13*12),"")</f>
        <v>2361.111111</v>
      </c>
      <c r="V66" s="34">
        <f>IF(H66&gt;0,I66*('01_Global_Assumptions'!$B$19+'01_Global_Assumptions'!$B$20+'01_Global_Assumptions'!$B$21)+'01_Global_Assumptions'!$B$22,"")</f>
        <v>1910</v>
      </c>
      <c r="W66" s="34">
        <f>IF(H66&gt;0,S66*'01_Global_Assumptions'!$B$14/12,"")</f>
        <v>4250</v>
      </c>
      <c r="X66" s="34">
        <f>IF(H66&gt;0,H66*'01_Global_Assumptions'!$B$16/('01_Global_Assumptions'!$B$17*12),"")</f>
        <v>708.3333333</v>
      </c>
      <c r="Y66" s="35">
        <f>IF(H66&gt;0,'01_Global_Assumptions'!$B$18,"")</f>
        <v>0.05</v>
      </c>
      <c r="Z66" s="34">
        <f t="shared" si="3"/>
        <v>9229.444444</v>
      </c>
      <c r="AA66" s="34">
        <f t="shared" si="4"/>
        <v>9715.204678</v>
      </c>
      <c r="AB66" s="34">
        <f t="shared" si="5"/>
        <v>0</v>
      </c>
      <c r="AC66" s="35">
        <f t="shared" si="6"/>
        <v>0</v>
      </c>
      <c r="AD66" s="34">
        <f t="shared" si="7"/>
        <v>5225</v>
      </c>
      <c r="AE66" s="34">
        <f t="shared" si="8"/>
        <v>0</v>
      </c>
      <c r="AF66" s="34">
        <f t="shared" si="9"/>
        <v>261.25</v>
      </c>
      <c r="AG66" s="34">
        <f t="shared" si="10"/>
        <v>9490.694444</v>
      </c>
      <c r="AH66" s="34">
        <f t="shared" si="11"/>
        <v>-4265.694444</v>
      </c>
      <c r="AI66" s="34">
        <f t="shared" si="12"/>
        <v>-1904.583333</v>
      </c>
      <c r="AJ66" s="34">
        <f t="shared" si="13"/>
        <v>2345.416667</v>
      </c>
      <c r="AK66" s="11" t="str">
        <f t="shared" si="14"/>
        <v>Positive after principal + investor cap</v>
      </c>
      <c r="AL66" s="11">
        <f>IF(H66&gt;0,H66*(1-'01_Global_Assumptions'!$B$16),"")</f>
        <v>765000</v>
      </c>
      <c r="AM66" s="11">
        <f>IF(H66&gt;0,'01_Global_Assumptions'!$B$13*'01_Global_Assumptions'!$B$15,"")</f>
        <v>60</v>
      </c>
      <c r="AN66" s="36">
        <f t="shared" si="15"/>
        <v>850000</v>
      </c>
      <c r="AO66" s="11">
        <f t="shared" si="16"/>
        <v>3060000</v>
      </c>
      <c r="AP66" s="36">
        <f t="shared" si="17"/>
        <v>3910000</v>
      </c>
      <c r="AQ66" s="36">
        <f t="shared" si="18"/>
        <v>3060000</v>
      </c>
      <c r="AR66" s="37">
        <f t="shared" si="19"/>
        <v>4.6</v>
      </c>
      <c r="AS66" s="11" t="str">
        <f t="shared" si="20"/>
        <v>NO</v>
      </c>
      <c r="AT66" s="11" t="str">
        <f t="shared" si="21"/>
        <v>NO</v>
      </c>
      <c r="AU66" s="11" t="str">
        <f t="shared" si="22"/>
        <v>NO</v>
      </c>
      <c r="AV66" s="11" t="str">
        <f t="shared" si="23"/>
        <v>NO - REVIEW</v>
      </c>
      <c r="AW66" s="11">
        <f t="shared" si="24"/>
        <v>0</v>
      </c>
      <c r="AX66" s="11" t="str">
        <f t="shared" si="25"/>
        <v/>
      </c>
      <c r="AY66" s="11">
        <f t="shared" si="26"/>
        <v>56</v>
      </c>
      <c r="AZ66" s="38" t="str">
        <f t="array" ref="AZ66">INDEX('10_Redfin_Source_Data'!$X:$X,$A66+4)</f>
        <v>https://www.redfin.com/AA/home/1944589</v>
      </c>
    </row>
    <row r="67" ht="15.75" customHeight="1">
      <c r="A67" s="11">
        <v>63.0</v>
      </c>
      <c r="B67" s="11" t="str">
        <f t="array" ref="B67">IF(INDEX('10_Redfin_Source_Data'!$E:$E,$A67+4)="","","SF-"&amp;TEXT($A67,"000"))</f>
        <v>SF-063</v>
      </c>
      <c r="C67" s="11" t="str">
        <f t="array" ref="C67">INDEX('10_Redfin_Source_Data'!$E:$E,$A67+4)</f>
        <v>900 Bush St #109</v>
      </c>
      <c r="D67" s="11" t="str">
        <f t="array" ref="D67">INDEX('10_Redfin_Source_Data'!$G:$G,$A67+4)</f>
        <v>94109</v>
      </c>
      <c r="E67" s="11" t="str">
        <f t="array" ref="E67">INDEX('10_Redfin_Source_Data'!$N:$N,$A67+4)</f>
        <v>Condo</v>
      </c>
      <c r="F67" s="11" t="str">
        <f t="array" ref="F67">INDEX('10_Redfin_Source_Data'!$C:$C,$A67+4)</f>
        <v>Active</v>
      </c>
      <c r="G67" s="11" t="str">
        <f t="array" ref="G67">INDEX('10_Redfin_Source_Data'!$Z:$Z,$A67+4)</f>
        <v>Yes</v>
      </c>
      <c r="H67" s="34">
        <f t="array" ref="H67">N(INDEX('10_Redfin_Source_Data'!$H:$H,$A67+4))</f>
        <v>398000</v>
      </c>
      <c r="I67" s="34">
        <f t="array" ref="I67">N(INDEX('10_Redfin_Source_Data'!$M:$M,$A67+4))</f>
        <v>1</v>
      </c>
      <c r="J67" s="34">
        <f t="array" ref="J67">IF(H67&gt;0,MAX(I67,IFERROR(N(INDEX('10_Redfin_Source_Data'!$I:$I,$A67+4)),0)),"")</f>
        <v>1</v>
      </c>
      <c r="K67" s="34">
        <f t="array" ref="K67">N(INDEX('10_Redfin_Source_Data'!$K:$K,$A67+4))</f>
        <v>582</v>
      </c>
      <c r="L67" s="34">
        <f t="array" ref="L67">IF(H67&gt;0,IFERROR(INDEX('09_Rent_Benchmarks'!$C:$C,MATCH(D67,'09_Rent_Benchmarks'!$A:$A,0)),'01_Global_Assumptions'!$B$10),"")</f>
        <v>3200</v>
      </c>
      <c r="M67" s="34">
        <f t="shared" si="1"/>
        <v>3200</v>
      </c>
      <c r="N67" s="34">
        <f>IF(H67&gt;0,'01_Global_Assumptions'!$B$11,"")</f>
        <v>0.95</v>
      </c>
      <c r="O67" s="34">
        <f t="shared" si="2"/>
        <v>3040</v>
      </c>
      <c r="P67" s="35">
        <f>IF(H67&gt;0,'01_Global_Assumptions'!$B$7,"")</f>
        <v>0.25</v>
      </c>
      <c r="Q67" s="35">
        <f>IF(H67&gt;0,'01_Global_Assumptions'!$B$8,"")</f>
        <v>0.25</v>
      </c>
      <c r="R67" s="35">
        <f>IF(H67&gt;0,'01_Global_Assumptions'!$B$9,"")</f>
        <v>0.02</v>
      </c>
      <c r="S67" s="34">
        <f>IF(H67&gt;0,H67*'01_Global_Assumptions'!$B$12,"")</f>
        <v>398000</v>
      </c>
      <c r="T67" s="34">
        <f>IF(H67&gt;0,'01_Global_Assumptions'!$B$23,"")</f>
        <v>0</v>
      </c>
      <c r="U67" s="34">
        <f>IF(H67&gt;0,S67/('01_Global_Assumptions'!$B$13*12),"")</f>
        <v>1105.555556</v>
      </c>
      <c r="V67" s="34">
        <f>IF(H67&gt;0,I67*('01_Global_Assumptions'!$B$19+'01_Global_Assumptions'!$B$20+'01_Global_Assumptions'!$B$21)+'01_Global_Assumptions'!$B$22,"")</f>
        <v>1305</v>
      </c>
      <c r="W67" s="34">
        <f>IF(H67&gt;0,S67*'01_Global_Assumptions'!$B$14/12,"")</f>
        <v>1990</v>
      </c>
      <c r="X67" s="34">
        <f>IF(H67&gt;0,H67*'01_Global_Assumptions'!$B$16/('01_Global_Assumptions'!$B$17*12),"")</f>
        <v>331.6666667</v>
      </c>
      <c r="Y67" s="35">
        <f>IF(H67&gt;0,'01_Global_Assumptions'!$B$18,"")</f>
        <v>0.05</v>
      </c>
      <c r="Z67" s="34">
        <f t="shared" si="3"/>
        <v>4732.222222</v>
      </c>
      <c r="AA67" s="34">
        <f t="shared" si="4"/>
        <v>4981.28655</v>
      </c>
      <c r="AB67" s="34">
        <f t="shared" si="5"/>
        <v>0</v>
      </c>
      <c r="AC67" s="35">
        <f t="shared" si="6"/>
        <v>0</v>
      </c>
      <c r="AD67" s="34">
        <f t="shared" si="7"/>
        <v>3040</v>
      </c>
      <c r="AE67" s="34">
        <f t="shared" si="8"/>
        <v>0</v>
      </c>
      <c r="AF67" s="34">
        <f t="shared" si="9"/>
        <v>152</v>
      </c>
      <c r="AG67" s="34">
        <f t="shared" si="10"/>
        <v>4884.222222</v>
      </c>
      <c r="AH67" s="34">
        <f t="shared" si="11"/>
        <v>-1844.222222</v>
      </c>
      <c r="AI67" s="34">
        <f t="shared" si="12"/>
        <v>-738.6666667</v>
      </c>
      <c r="AJ67" s="34">
        <f t="shared" si="13"/>
        <v>1251.333333</v>
      </c>
      <c r="AK67" s="11" t="str">
        <f t="shared" si="14"/>
        <v>Positive after principal + investor cap</v>
      </c>
      <c r="AL67" s="11">
        <f>IF(H67&gt;0,H67*(1-'01_Global_Assumptions'!$B$16),"")</f>
        <v>358200</v>
      </c>
      <c r="AM67" s="11">
        <f>IF(H67&gt;0,'01_Global_Assumptions'!$B$13*'01_Global_Assumptions'!$B$15,"")</f>
        <v>60</v>
      </c>
      <c r="AN67" s="36">
        <f t="shared" si="15"/>
        <v>398000</v>
      </c>
      <c r="AO67" s="11">
        <f t="shared" si="16"/>
        <v>1432800</v>
      </c>
      <c r="AP67" s="36">
        <f t="shared" si="17"/>
        <v>1830800</v>
      </c>
      <c r="AQ67" s="36">
        <f t="shared" si="18"/>
        <v>1432800</v>
      </c>
      <c r="AR67" s="37">
        <f t="shared" si="19"/>
        <v>4.6</v>
      </c>
      <c r="AS67" s="11" t="str">
        <f t="shared" si="20"/>
        <v>NO</v>
      </c>
      <c r="AT67" s="11" t="str">
        <f t="shared" si="21"/>
        <v>NO</v>
      </c>
      <c r="AU67" s="11" t="str">
        <f t="shared" si="22"/>
        <v>NO</v>
      </c>
      <c r="AV67" s="11" t="str">
        <f t="shared" si="23"/>
        <v>NO - REVIEW</v>
      </c>
      <c r="AW67" s="11">
        <f t="shared" si="24"/>
        <v>0</v>
      </c>
      <c r="AX67" s="11" t="str">
        <f t="shared" si="25"/>
        <v/>
      </c>
      <c r="AY67" s="11">
        <f t="shared" si="26"/>
        <v>57</v>
      </c>
      <c r="AZ67" s="38" t="str">
        <f t="array" ref="AZ67">INDEX('10_Redfin_Source_Data'!$X:$X,$A67+4)</f>
        <v>https://www.redfin.com/AA/home/102814025</v>
      </c>
    </row>
    <row r="68" ht="15.75" customHeight="1">
      <c r="A68" s="11">
        <v>64.0</v>
      </c>
      <c r="B68" s="11" t="str">
        <f t="array" ref="B68">IF(INDEX('10_Redfin_Source_Data'!$E:$E,$A68+4)="","","SF-"&amp;TEXT($A68,"000"))</f>
        <v>SF-064</v>
      </c>
      <c r="C68" s="11" t="str">
        <f t="array" ref="C68">INDEX('10_Redfin_Source_Data'!$E:$E,$A68+4)</f>
        <v>1925 Gough St #42</v>
      </c>
      <c r="D68" s="11" t="str">
        <f t="array" ref="D68">INDEX('10_Redfin_Source_Data'!$G:$G,$A68+4)</f>
        <v>94109</v>
      </c>
      <c r="E68" s="11" t="str">
        <f t="array" ref="E68">INDEX('10_Redfin_Source_Data'!$N:$N,$A68+4)</f>
        <v>Co-op residence</v>
      </c>
      <c r="F68" s="11" t="str">
        <f t="array" ref="F68">INDEX('10_Redfin_Source_Data'!$C:$C,$A68+4)</f>
        <v>Active</v>
      </c>
      <c r="G68" s="11" t="str">
        <f t="array" ref="G68">INDEX('10_Redfin_Source_Data'!$Z:$Z,$A68+4)</f>
        <v>Diligence required - co-op</v>
      </c>
      <c r="H68" s="34">
        <f t="array" ref="H68">N(INDEX('10_Redfin_Source_Data'!$H:$H,$A68+4))</f>
        <v>5300000</v>
      </c>
      <c r="I68" s="34">
        <f t="array" ref="I68">N(INDEX('10_Redfin_Source_Data'!$M:$M,$A68+4))</f>
        <v>1</v>
      </c>
      <c r="J68" s="34">
        <f t="array" ref="J68">IF(H68&gt;0,MAX(I68,IFERROR(N(INDEX('10_Redfin_Source_Data'!$I:$I,$A68+4)),0)),"")</f>
        <v>5</v>
      </c>
      <c r="K68" s="34">
        <f t="array" ref="K68">N(INDEX('10_Redfin_Source_Data'!$K:$K,$A68+4))</f>
        <v>4200</v>
      </c>
      <c r="L68" s="34">
        <f t="array" ref="L68">IF(H68&gt;0,IFERROR(INDEX('09_Rent_Benchmarks'!$C:$C,MATCH(D68,'09_Rent_Benchmarks'!$A:$A,0)),'01_Global_Assumptions'!$B$10),"")</f>
        <v>3200</v>
      </c>
      <c r="M68" s="34">
        <f t="shared" si="1"/>
        <v>16000</v>
      </c>
      <c r="N68" s="34">
        <f>IF(H68&gt;0,'01_Global_Assumptions'!$B$11,"")</f>
        <v>0.95</v>
      </c>
      <c r="O68" s="34">
        <f t="shared" si="2"/>
        <v>15200</v>
      </c>
      <c r="P68" s="35">
        <f>IF(H68&gt;0,'01_Global_Assumptions'!$B$7,"")</f>
        <v>0.25</v>
      </c>
      <c r="Q68" s="35">
        <f>IF(H68&gt;0,'01_Global_Assumptions'!$B$8,"")</f>
        <v>0.25</v>
      </c>
      <c r="R68" s="35">
        <f>IF(H68&gt;0,'01_Global_Assumptions'!$B$9,"")</f>
        <v>0.02</v>
      </c>
      <c r="S68" s="34">
        <f>IF(H68&gt;0,H68*'01_Global_Assumptions'!$B$12,"")</f>
        <v>5300000</v>
      </c>
      <c r="T68" s="34">
        <f>IF(H68&gt;0,'01_Global_Assumptions'!$B$23,"")</f>
        <v>0</v>
      </c>
      <c r="U68" s="34">
        <f>IF(H68&gt;0,S68/('01_Global_Assumptions'!$B$13*12),"")</f>
        <v>14722.22222</v>
      </c>
      <c r="V68" s="34">
        <f>IF(H68&gt;0,I68*('01_Global_Assumptions'!$B$19+'01_Global_Assumptions'!$B$20+'01_Global_Assumptions'!$B$21)+'01_Global_Assumptions'!$B$22,"")</f>
        <v>1305</v>
      </c>
      <c r="W68" s="34">
        <f>IF(H68&gt;0,S68*'01_Global_Assumptions'!$B$14/12,"")</f>
        <v>26500</v>
      </c>
      <c r="X68" s="34">
        <f>IF(H68&gt;0,H68*'01_Global_Assumptions'!$B$16/('01_Global_Assumptions'!$B$17*12),"")</f>
        <v>4416.666667</v>
      </c>
      <c r="Y68" s="35">
        <f>IF(H68&gt;0,'01_Global_Assumptions'!$B$18,"")</f>
        <v>0.05</v>
      </c>
      <c r="Z68" s="34">
        <f t="shared" si="3"/>
        <v>46943.88889</v>
      </c>
      <c r="AA68" s="34">
        <f t="shared" si="4"/>
        <v>49414.61988</v>
      </c>
      <c r="AB68" s="34">
        <f t="shared" si="5"/>
        <v>0</v>
      </c>
      <c r="AC68" s="35">
        <f t="shared" si="6"/>
        <v>0</v>
      </c>
      <c r="AD68" s="34">
        <f t="shared" si="7"/>
        <v>15200</v>
      </c>
      <c r="AE68" s="34">
        <f t="shared" si="8"/>
        <v>0</v>
      </c>
      <c r="AF68" s="34">
        <f t="shared" si="9"/>
        <v>760</v>
      </c>
      <c r="AG68" s="34">
        <f t="shared" si="10"/>
        <v>47703.88889</v>
      </c>
      <c r="AH68" s="34">
        <f t="shared" si="11"/>
        <v>-32503.88889</v>
      </c>
      <c r="AI68" s="34">
        <f t="shared" si="12"/>
        <v>-17781.66667</v>
      </c>
      <c r="AJ68" s="34">
        <f t="shared" si="13"/>
        <v>8718.333333</v>
      </c>
      <c r="AK68" s="11" t="str">
        <f t="shared" si="14"/>
        <v>Positive after principal + investor cap</v>
      </c>
      <c r="AL68" s="11">
        <f>IF(H68&gt;0,H68*(1-'01_Global_Assumptions'!$B$16),"")</f>
        <v>4770000</v>
      </c>
      <c r="AM68" s="11">
        <f>IF(H68&gt;0,'01_Global_Assumptions'!$B$13*'01_Global_Assumptions'!$B$15,"")</f>
        <v>60</v>
      </c>
      <c r="AN68" s="36">
        <f t="shared" si="15"/>
        <v>5300000</v>
      </c>
      <c r="AO68" s="11">
        <f t="shared" si="16"/>
        <v>19080000</v>
      </c>
      <c r="AP68" s="36">
        <f t="shared" si="17"/>
        <v>24380000</v>
      </c>
      <c r="AQ68" s="36">
        <f t="shared" si="18"/>
        <v>19080000</v>
      </c>
      <c r="AR68" s="37">
        <f t="shared" si="19"/>
        <v>4.6</v>
      </c>
      <c r="AS68" s="11" t="str">
        <f t="shared" si="20"/>
        <v>NO</v>
      </c>
      <c r="AT68" s="11" t="str">
        <f t="shared" si="21"/>
        <v>NO</v>
      </c>
      <c r="AU68" s="11" t="str">
        <f t="shared" si="22"/>
        <v>NO</v>
      </c>
      <c r="AV68" s="11" t="str">
        <f t="shared" si="23"/>
        <v>NO - REVIEW</v>
      </c>
      <c r="AW68" s="11">
        <f t="shared" si="24"/>
        <v>0</v>
      </c>
      <c r="AX68" s="11" t="str">
        <f t="shared" si="25"/>
        <v/>
      </c>
      <c r="AY68" s="11">
        <f t="shared" si="26"/>
        <v>58</v>
      </c>
      <c r="AZ68" s="38" t="str">
        <f t="array" ref="AZ68">INDEX('10_Redfin_Source_Data'!$X:$X,$A68+4)</f>
        <v>https://www.redfin.com/AA/home/12400278</v>
      </c>
    </row>
    <row r="69" ht="15.75" customHeight="1">
      <c r="A69" s="11">
        <v>65.0</v>
      </c>
      <c r="B69" s="11" t="str">
        <f t="array" ref="B69">IF(INDEX('10_Redfin_Source_Data'!$E:$E,$A69+4)="","","SF-"&amp;TEXT($A69,"000"))</f>
        <v>SF-065</v>
      </c>
      <c r="C69" s="11" t="str">
        <f t="array" ref="C69">INDEX('10_Redfin_Source_Data'!$E:$E,$A69+4)</f>
        <v>333 Main St Unit 4G</v>
      </c>
      <c r="D69" s="11" t="str">
        <f t="array" ref="D69">INDEX('10_Redfin_Source_Data'!$G:$G,$A69+4)</f>
        <v>94105</v>
      </c>
      <c r="E69" s="11" t="str">
        <f t="array" ref="E69">INDEX('10_Redfin_Source_Data'!$N:$N,$A69+4)</f>
        <v>Condo</v>
      </c>
      <c r="F69" s="11" t="str">
        <f t="array" ref="F69">INDEX('10_Redfin_Source_Data'!$C:$C,$A69+4)</f>
        <v>Active</v>
      </c>
      <c r="G69" s="11" t="str">
        <f t="array" ref="G69">INDEX('10_Redfin_Source_Data'!$Z:$Z,$A69+4)</f>
        <v>Yes</v>
      </c>
      <c r="H69" s="34">
        <f t="array" ref="H69">N(INDEX('10_Redfin_Source_Data'!$H:$H,$A69+4))</f>
        <v>949000</v>
      </c>
      <c r="I69" s="34">
        <f t="array" ref="I69">N(INDEX('10_Redfin_Source_Data'!$M:$M,$A69+4))</f>
        <v>1</v>
      </c>
      <c r="J69" s="34">
        <f t="array" ref="J69">IF(H69&gt;0,MAX(I69,IFERROR(N(INDEX('10_Redfin_Source_Data'!$I:$I,$A69+4)),0)),"")</f>
        <v>1</v>
      </c>
      <c r="K69" s="34">
        <f t="array" ref="K69">N(INDEX('10_Redfin_Source_Data'!$K:$K,$A69+4))</f>
        <v>833</v>
      </c>
      <c r="L69" s="34">
        <f t="array" ref="L69">IF(H69&gt;0,IFERROR(INDEX('09_Rent_Benchmarks'!$C:$C,MATCH(D69,'09_Rent_Benchmarks'!$A:$A,0)),'01_Global_Assumptions'!$B$10),"")</f>
        <v>2750</v>
      </c>
      <c r="M69" s="34">
        <f t="shared" si="1"/>
        <v>2750</v>
      </c>
      <c r="N69" s="34">
        <f>IF(H69&gt;0,'01_Global_Assumptions'!$B$11,"")</f>
        <v>0.95</v>
      </c>
      <c r="O69" s="34">
        <f t="shared" si="2"/>
        <v>2612.5</v>
      </c>
      <c r="P69" s="35">
        <f>IF(H69&gt;0,'01_Global_Assumptions'!$B$7,"")</f>
        <v>0.25</v>
      </c>
      <c r="Q69" s="35">
        <f>IF(H69&gt;0,'01_Global_Assumptions'!$B$8,"")</f>
        <v>0.25</v>
      </c>
      <c r="R69" s="35">
        <f>IF(H69&gt;0,'01_Global_Assumptions'!$B$9,"")</f>
        <v>0.02</v>
      </c>
      <c r="S69" s="34">
        <f>IF(H69&gt;0,H69*'01_Global_Assumptions'!$B$12,"")</f>
        <v>949000</v>
      </c>
      <c r="T69" s="34">
        <f>IF(H69&gt;0,'01_Global_Assumptions'!$B$23,"")</f>
        <v>0</v>
      </c>
      <c r="U69" s="34">
        <f>IF(H69&gt;0,S69/('01_Global_Assumptions'!$B$13*12),"")</f>
        <v>2636.111111</v>
      </c>
      <c r="V69" s="34">
        <f>IF(H69&gt;0,I69*('01_Global_Assumptions'!$B$19+'01_Global_Assumptions'!$B$20+'01_Global_Assumptions'!$B$21)+'01_Global_Assumptions'!$B$22,"")</f>
        <v>1305</v>
      </c>
      <c r="W69" s="34">
        <f>IF(H69&gt;0,S69*'01_Global_Assumptions'!$B$14/12,"")</f>
        <v>4745</v>
      </c>
      <c r="X69" s="34">
        <f>IF(H69&gt;0,H69*'01_Global_Assumptions'!$B$16/('01_Global_Assumptions'!$B$17*12),"")</f>
        <v>790.8333333</v>
      </c>
      <c r="Y69" s="35">
        <f>IF(H69&gt;0,'01_Global_Assumptions'!$B$18,"")</f>
        <v>0.05</v>
      </c>
      <c r="Z69" s="34">
        <f t="shared" si="3"/>
        <v>9476.944444</v>
      </c>
      <c r="AA69" s="34">
        <f t="shared" si="4"/>
        <v>9975.730994</v>
      </c>
      <c r="AB69" s="34">
        <f t="shared" si="5"/>
        <v>0</v>
      </c>
      <c r="AC69" s="35">
        <f t="shared" si="6"/>
        <v>0</v>
      </c>
      <c r="AD69" s="34">
        <f t="shared" si="7"/>
        <v>2612.5</v>
      </c>
      <c r="AE69" s="34">
        <f t="shared" si="8"/>
        <v>0</v>
      </c>
      <c r="AF69" s="34">
        <f t="shared" si="9"/>
        <v>130.625</v>
      </c>
      <c r="AG69" s="34">
        <f t="shared" si="10"/>
        <v>9607.569444</v>
      </c>
      <c r="AH69" s="34">
        <f t="shared" si="11"/>
        <v>-6995.069444</v>
      </c>
      <c r="AI69" s="34">
        <f t="shared" si="12"/>
        <v>-4358.958333</v>
      </c>
      <c r="AJ69" s="34">
        <f t="shared" si="13"/>
        <v>386.0416667</v>
      </c>
      <c r="AK69" s="11" t="str">
        <f t="shared" si="14"/>
        <v>Positive after principal + investor cap</v>
      </c>
      <c r="AL69" s="11">
        <f>IF(H69&gt;0,H69*(1-'01_Global_Assumptions'!$B$16),"")</f>
        <v>854100</v>
      </c>
      <c r="AM69" s="11">
        <f>IF(H69&gt;0,'01_Global_Assumptions'!$B$13*'01_Global_Assumptions'!$B$15,"")</f>
        <v>60</v>
      </c>
      <c r="AN69" s="36">
        <f t="shared" si="15"/>
        <v>949000</v>
      </c>
      <c r="AO69" s="11">
        <f t="shared" si="16"/>
        <v>3416400</v>
      </c>
      <c r="AP69" s="36">
        <f t="shared" si="17"/>
        <v>4365400</v>
      </c>
      <c r="AQ69" s="36">
        <f t="shared" si="18"/>
        <v>3416400</v>
      </c>
      <c r="AR69" s="37">
        <f t="shared" si="19"/>
        <v>4.6</v>
      </c>
      <c r="AS69" s="11" t="str">
        <f t="shared" si="20"/>
        <v>NO</v>
      </c>
      <c r="AT69" s="11" t="str">
        <f t="shared" si="21"/>
        <v>NO</v>
      </c>
      <c r="AU69" s="11" t="str">
        <f t="shared" si="22"/>
        <v>NO</v>
      </c>
      <c r="AV69" s="11" t="str">
        <f t="shared" si="23"/>
        <v>NO - REVIEW</v>
      </c>
      <c r="AW69" s="11">
        <f t="shared" si="24"/>
        <v>0</v>
      </c>
      <c r="AX69" s="11" t="str">
        <f t="shared" si="25"/>
        <v/>
      </c>
      <c r="AY69" s="11">
        <f t="shared" si="26"/>
        <v>59</v>
      </c>
      <c r="AZ69" s="38" t="str">
        <f t="array" ref="AZ69">INDEX('10_Redfin_Source_Data'!$X:$X,$A69+4)</f>
        <v>https://www.redfin.com/AA/home/21967143</v>
      </c>
    </row>
    <row r="70" ht="15.75" customHeight="1">
      <c r="A70" s="11">
        <v>66.0</v>
      </c>
      <c r="B70" s="11" t="str">
        <f t="array" ref="B70">IF(INDEX('10_Redfin_Source_Data'!$E:$E,$A70+4)="","","SF-"&amp;TEXT($A70,"000"))</f>
        <v>SF-066</v>
      </c>
      <c r="C70" s="11" t="str">
        <f t="array" ref="C70">INDEX('10_Redfin_Source_Data'!$E:$E,$A70+4)</f>
        <v>263 Friedell St</v>
      </c>
      <c r="D70" s="11" t="str">
        <f t="array" ref="D70">INDEX('10_Redfin_Source_Data'!$G:$G,$A70+4)</f>
        <v>94124</v>
      </c>
      <c r="E70" s="11" t="str">
        <f t="array" ref="E70">INDEX('10_Redfin_Source_Data'!$N:$N,$A70+4)</f>
        <v>BMR townhome / resale-controlled</v>
      </c>
      <c r="F70" s="11" t="str">
        <f t="array" ref="F70">INDEX('10_Redfin_Source_Data'!$C:$C,$A70+4)</f>
        <v>Active</v>
      </c>
      <c r="G70" s="11" t="str">
        <f t="array" ref="G70">INDEX('10_Redfin_Source_Data'!$Z:$Z,$A70+4)</f>
        <v>Restricted - verify BMR rules</v>
      </c>
      <c r="H70" s="34">
        <f t="array" ref="H70">N(INDEX('10_Redfin_Source_Data'!$H:$H,$A70+4))</f>
        <v>428441</v>
      </c>
      <c r="I70" s="34">
        <f t="array" ref="I70">N(INDEX('10_Redfin_Source_Data'!$M:$M,$A70+4))</f>
        <v>1</v>
      </c>
      <c r="J70" s="34">
        <f t="array" ref="J70">IF(H70&gt;0,MAX(I70,IFERROR(N(INDEX('10_Redfin_Source_Data'!$I:$I,$A70+4)),0)),"")</f>
        <v>3</v>
      </c>
      <c r="K70" s="34">
        <f t="array" ref="K70">N(INDEX('10_Redfin_Source_Data'!$K:$K,$A70+4))</f>
        <v>1204</v>
      </c>
      <c r="L70" s="34">
        <f t="array" ref="L70">IF(H70&gt;0,IFERROR(INDEX('09_Rent_Benchmarks'!$C:$C,MATCH(D70,'09_Rent_Benchmarks'!$A:$A,0)),'01_Global_Assumptions'!$B$10),"")</f>
        <v>2150</v>
      </c>
      <c r="M70" s="34">
        <f t="shared" si="1"/>
        <v>6450</v>
      </c>
      <c r="N70" s="34">
        <f>IF(H70&gt;0,'01_Global_Assumptions'!$B$11,"")</f>
        <v>0.95</v>
      </c>
      <c r="O70" s="34">
        <f t="shared" si="2"/>
        <v>6127.5</v>
      </c>
      <c r="P70" s="35">
        <f>IF(H70&gt;0,'01_Global_Assumptions'!$B$7,"")</f>
        <v>0.25</v>
      </c>
      <c r="Q70" s="35">
        <f>IF(H70&gt;0,'01_Global_Assumptions'!$B$8,"")</f>
        <v>0.25</v>
      </c>
      <c r="R70" s="35">
        <f>IF(H70&gt;0,'01_Global_Assumptions'!$B$9,"")</f>
        <v>0.02</v>
      </c>
      <c r="S70" s="34">
        <f>IF(H70&gt;0,H70*'01_Global_Assumptions'!$B$12,"")</f>
        <v>428441</v>
      </c>
      <c r="T70" s="34">
        <f>IF(H70&gt;0,'01_Global_Assumptions'!$B$23,"")</f>
        <v>0</v>
      </c>
      <c r="U70" s="34">
        <f>IF(H70&gt;0,S70/('01_Global_Assumptions'!$B$13*12),"")</f>
        <v>1190.113889</v>
      </c>
      <c r="V70" s="34">
        <f>IF(H70&gt;0,I70*('01_Global_Assumptions'!$B$19+'01_Global_Assumptions'!$B$20+'01_Global_Assumptions'!$B$21)+'01_Global_Assumptions'!$B$22,"")</f>
        <v>1305</v>
      </c>
      <c r="W70" s="34">
        <f>IF(H70&gt;0,S70*'01_Global_Assumptions'!$B$14/12,"")</f>
        <v>2142.205</v>
      </c>
      <c r="X70" s="34">
        <f>IF(H70&gt;0,H70*'01_Global_Assumptions'!$B$16/('01_Global_Assumptions'!$B$17*12),"")</f>
        <v>357.0341667</v>
      </c>
      <c r="Y70" s="35">
        <f>IF(H70&gt;0,'01_Global_Assumptions'!$B$18,"")</f>
        <v>0.05</v>
      </c>
      <c r="Z70" s="34">
        <f t="shared" si="3"/>
        <v>4994.353056</v>
      </c>
      <c r="AA70" s="34">
        <f t="shared" si="4"/>
        <v>5257.213743</v>
      </c>
      <c r="AB70" s="34">
        <f t="shared" si="5"/>
        <v>0.142029581</v>
      </c>
      <c r="AC70" s="35">
        <f t="shared" si="6"/>
        <v>0.122029581</v>
      </c>
      <c r="AD70" s="34">
        <f t="shared" si="7"/>
        <v>5379.763743</v>
      </c>
      <c r="AE70" s="34">
        <f t="shared" si="8"/>
        <v>747.7362573</v>
      </c>
      <c r="AF70" s="34">
        <f t="shared" si="9"/>
        <v>268.9881871</v>
      </c>
      <c r="AG70" s="34">
        <f t="shared" si="10"/>
        <v>5263.341243</v>
      </c>
      <c r="AH70" s="34">
        <f t="shared" si="11"/>
        <v>116.4225</v>
      </c>
      <c r="AI70" s="34">
        <f t="shared" si="12"/>
        <v>1306.536389</v>
      </c>
      <c r="AJ70" s="34">
        <f t="shared" si="13"/>
        <v>3448.741389</v>
      </c>
      <c r="AK70" s="11" t="str">
        <f t="shared" si="14"/>
        <v>Positive today</v>
      </c>
      <c r="AL70" s="11">
        <f>IF(H70&gt;0,H70*(1-'01_Global_Assumptions'!$B$16),"")</f>
        <v>385596.9</v>
      </c>
      <c r="AM70" s="11">
        <f>IF(H70&gt;0,'01_Global_Assumptions'!$B$13*'01_Global_Assumptions'!$B$15,"")</f>
        <v>60</v>
      </c>
      <c r="AN70" s="36">
        <f t="shared" si="15"/>
        <v>428441</v>
      </c>
      <c r="AO70" s="11">
        <f t="shared" si="16"/>
        <v>1542387.6</v>
      </c>
      <c r="AP70" s="36">
        <f t="shared" si="17"/>
        <v>1970828.6</v>
      </c>
      <c r="AQ70" s="36">
        <f t="shared" si="18"/>
        <v>1542387.6</v>
      </c>
      <c r="AR70" s="37">
        <f t="shared" si="19"/>
        <v>4.6</v>
      </c>
      <c r="AS70" s="11" t="str">
        <f t="shared" si="20"/>
        <v>YES</v>
      </c>
      <c r="AT70" s="11" t="str">
        <f t="shared" si="21"/>
        <v>NO</v>
      </c>
      <c r="AU70" s="11" t="str">
        <f t="shared" si="22"/>
        <v>NO</v>
      </c>
      <c r="AV70" s="11" t="str">
        <f t="shared" si="23"/>
        <v>NO - REVIEW</v>
      </c>
      <c r="AW70" s="11">
        <f t="shared" si="24"/>
        <v>8972.835088</v>
      </c>
      <c r="AX70" s="11" t="str">
        <f t="shared" si="25"/>
        <v/>
      </c>
      <c r="AY70" s="11">
        <f t="shared" si="26"/>
        <v>60</v>
      </c>
      <c r="AZ70" s="38" t="str">
        <f t="array" ref="AZ70">INDEX('10_Redfin_Source_Data'!$X:$X,$A70+4)</f>
        <v>https://www.redfin.com/AA/home/108457236</v>
      </c>
    </row>
    <row r="71" ht="15.75" customHeight="1">
      <c r="A71" s="11">
        <v>67.0</v>
      </c>
      <c r="B71" s="11" t="str">
        <f t="array" ref="B71">IF(INDEX('10_Redfin_Source_Data'!$E:$E,$A71+4)="","","SF-"&amp;TEXT($A71,"000"))</f>
        <v>SF-067</v>
      </c>
      <c r="C71" s="11" t="str">
        <f t="array" ref="C71">INDEX('10_Redfin_Source_Data'!$E:$E,$A71+4)</f>
        <v>420 Harkness Ave</v>
      </c>
      <c r="D71" s="11" t="str">
        <f t="array" ref="D71">INDEX('10_Redfin_Source_Data'!$G:$G,$A71+4)</f>
        <v>94134</v>
      </c>
      <c r="E71" s="11" t="str">
        <f t="array" ref="E71">INDEX('10_Redfin_Source_Data'!$N:$N,$A71+4)</f>
        <v>Single-family home</v>
      </c>
      <c r="F71" s="11" t="str">
        <f t="array" ref="F71">INDEX('10_Redfin_Source_Data'!$C:$C,$A71+4)</f>
        <v>Active</v>
      </c>
      <c r="G71" s="11" t="str">
        <f t="array" ref="G71">INDEX('10_Redfin_Source_Data'!$Z:$Z,$A71+4)</f>
        <v>Yes</v>
      </c>
      <c r="H71" s="34">
        <f t="array" ref="H71">N(INDEX('10_Redfin_Source_Data'!$H:$H,$A71+4))</f>
        <v>908900</v>
      </c>
      <c r="I71" s="34">
        <f t="array" ref="I71">N(INDEX('10_Redfin_Source_Data'!$M:$M,$A71+4))</f>
        <v>1</v>
      </c>
      <c r="J71" s="34">
        <f t="array" ref="J71">IF(H71&gt;0,MAX(I71,IFERROR(N(INDEX('10_Redfin_Source_Data'!$I:$I,$A71+4)),0)),"")</f>
        <v>3</v>
      </c>
      <c r="K71" s="34">
        <f t="array" ref="K71">N(INDEX('10_Redfin_Source_Data'!$K:$K,$A71+4))</f>
        <v>1412</v>
      </c>
      <c r="L71" s="34">
        <f t="array" ref="L71">IF(H71&gt;0,IFERROR(INDEX('09_Rent_Benchmarks'!$C:$C,MATCH(D71,'09_Rent_Benchmarks'!$A:$A,0)),'01_Global_Assumptions'!$B$10),"")</f>
        <v>2750</v>
      </c>
      <c r="M71" s="34">
        <f t="shared" si="1"/>
        <v>8250</v>
      </c>
      <c r="N71" s="34">
        <f>IF(H71&gt;0,'01_Global_Assumptions'!$B$11,"")</f>
        <v>0.95</v>
      </c>
      <c r="O71" s="34">
        <f t="shared" si="2"/>
        <v>7837.5</v>
      </c>
      <c r="P71" s="35">
        <f>IF(H71&gt;0,'01_Global_Assumptions'!$B$7,"")</f>
        <v>0.25</v>
      </c>
      <c r="Q71" s="35">
        <f>IF(H71&gt;0,'01_Global_Assumptions'!$B$8,"")</f>
        <v>0.25</v>
      </c>
      <c r="R71" s="35">
        <f>IF(H71&gt;0,'01_Global_Assumptions'!$B$9,"")</f>
        <v>0.02</v>
      </c>
      <c r="S71" s="34">
        <f>IF(H71&gt;0,H71*'01_Global_Assumptions'!$B$12,"")</f>
        <v>908900</v>
      </c>
      <c r="T71" s="34">
        <f>IF(H71&gt;0,'01_Global_Assumptions'!$B$23,"")</f>
        <v>0</v>
      </c>
      <c r="U71" s="34">
        <f>IF(H71&gt;0,S71/('01_Global_Assumptions'!$B$13*12),"")</f>
        <v>2524.722222</v>
      </c>
      <c r="V71" s="34">
        <f>IF(H71&gt;0,I71*('01_Global_Assumptions'!$B$19+'01_Global_Assumptions'!$B$20+'01_Global_Assumptions'!$B$21)+'01_Global_Assumptions'!$B$22,"")</f>
        <v>1305</v>
      </c>
      <c r="W71" s="34">
        <f>IF(H71&gt;0,S71*'01_Global_Assumptions'!$B$14/12,"")</f>
        <v>4544.5</v>
      </c>
      <c r="X71" s="34">
        <f>IF(H71&gt;0,H71*'01_Global_Assumptions'!$B$16/('01_Global_Assumptions'!$B$17*12),"")</f>
        <v>757.4166667</v>
      </c>
      <c r="Y71" s="35">
        <f>IF(H71&gt;0,'01_Global_Assumptions'!$B$18,"")</f>
        <v>0.05</v>
      </c>
      <c r="Z71" s="34">
        <f t="shared" si="3"/>
        <v>9131.638889</v>
      </c>
      <c r="AA71" s="34">
        <f t="shared" si="4"/>
        <v>9612.251462</v>
      </c>
      <c r="AB71" s="34">
        <f t="shared" si="5"/>
        <v>0</v>
      </c>
      <c r="AC71" s="35">
        <f t="shared" si="6"/>
        <v>0</v>
      </c>
      <c r="AD71" s="34">
        <f t="shared" si="7"/>
        <v>7837.5</v>
      </c>
      <c r="AE71" s="34">
        <f t="shared" si="8"/>
        <v>0</v>
      </c>
      <c r="AF71" s="34">
        <f t="shared" si="9"/>
        <v>391.875</v>
      </c>
      <c r="AG71" s="34">
        <f t="shared" si="10"/>
        <v>9523.513889</v>
      </c>
      <c r="AH71" s="34">
        <f t="shared" si="11"/>
        <v>-1686.013889</v>
      </c>
      <c r="AI71" s="34">
        <f t="shared" si="12"/>
        <v>838.7083333</v>
      </c>
      <c r="AJ71" s="34">
        <f t="shared" si="13"/>
        <v>5383.208333</v>
      </c>
      <c r="AK71" s="11" t="str">
        <f t="shared" si="14"/>
        <v>Positive after principal payoff</v>
      </c>
      <c r="AL71" s="11">
        <f>IF(H71&gt;0,H71*(1-'01_Global_Assumptions'!$B$16),"")</f>
        <v>818010</v>
      </c>
      <c r="AM71" s="11">
        <f>IF(H71&gt;0,'01_Global_Assumptions'!$B$13*'01_Global_Assumptions'!$B$15,"")</f>
        <v>60</v>
      </c>
      <c r="AN71" s="36">
        <f t="shared" si="15"/>
        <v>908900</v>
      </c>
      <c r="AO71" s="11">
        <f t="shared" si="16"/>
        <v>3272040</v>
      </c>
      <c r="AP71" s="36">
        <f t="shared" si="17"/>
        <v>4180940</v>
      </c>
      <c r="AQ71" s="36">
        <f t="shared" si="18"/>
        <v>3272040</v>
      </c>
      <c r="AR71" s="37">
        <f t="shared" si="19"/>
        <v>4.6</v>
      </c>
      <c r="AS71" s="11" t="str">
        <f t="shared" si="20"/>
        <v>NO</v>
      </c>
      <c r="AT71" s="11" t="str">
        <f t="shared" si="21"/>
        <v>NO</v>
      </c>
      <c r="AU71" s="11" t="str">
        <f t="shared" si="22"/>
        <v>NO</v>
      </c>
      <c r="AV71" s="11" t="str">
        <f t="shared" si="23"/>
        <v>NO - REVIEW</v>
      </c>
      <c r="AW71" s="11">
        <f t="shared" si="24"/>
        <v>0</v>
      </c>
      <c r="AX71" s="11" t="str">
        <f t="shared" si="25"/>
        <v/>
      </c>
      <c r="AY71" s="11">
        <f t="shared" si="26"/>
        <v>61</v>
      </c>
      <c r="AZ71" s="38" t="str">
        <f t="array" ref="AZ71">INDEX('10_Redfin_Source_Data'!$X:$X,$A71+4)</f>
        <v>https://www.redfin.com/AA/home/1807740</v>
      </c>
    </row>
    <row r="72" ht="15.75" customHeight="1">
      <c r="A72" s="11">
        <v>68.0</v>
      </c>
      <c r="B72" s="11" t="str">
        <f t="array" ref="B72">IF(INDEX('10_Redfin_Source_Data'!$E:$E,$A72+4)="","","SF-"&amp;TEXT($A72,"000"))</f>
        <v>SF-068</v>
      </c>
      <c r="C72" s="11" t="str">
        <f t="array" ref="C72">INDEX('10_Redfin_Source_Data'!$E:$E,$A72+4)</f>
        <v>4076-4082 24th St</v>
      </c>
      <c r="D72" s="11" t="str">
        <f t="array" ref="D72">INDEX('10_Redfin_Source_Data'!$G:$G,$A72+4)</f>
        <v>94114</v>
      </c>
      <c r="E72" s="11" t="str">
        <f t="array" ref="E72">INDEX('10_Redfin_Source_Data'!$N:$N,$A72+4)</f>
        <v>Mixed-use / development assemblage</v>
      </c>
      <c r="F72" s="11" t="str">
        <f t="array" ref="F72">INDEX('10_Redfin_Source_Data'!$C:$C,$A72+4)</f>
        <v>Active</v>
      </c>
      <c r="G72" s="11" t="str">
        <f t="array" ref="G72">INDEX('10_Redfin_Source_Data'!$Z:$Z,$A72+4)</f>
        <v>Diligence required - redevelopment</v>
      </c>
      <c r="H72" s="34">
        <f t="array" ref="H72">N(INDEX('10_Redfin_Source_Data'!$H:$H,$A72+4))</f>
        <v>6850000</v>
      </c>
      <c r="I72" s="34">
        <f t="array" ref="I72">N(INDEX('10_Redfin_Source_Data'!$M:$M,$A72+4))</f>
        <v>3</v>
      </c>
      <c r="J72" s="34">
        <f t="array" ref="J72">IF(H72&gt;0,MAX(I72,IFERROR(N(INDEX('10_Redfin_Source_Data'!$I:$I,$A72+4)),0)),"")</f>
        <v>3</v>
      </c>
      <c r="K72" s="34">
        <f t="array" ref="K72">N(INDEX('10_Redfin_Source_Data'!$K:$K,$A72+4))</f>
        <v>6040</v>
      </c>
      <c r="L72" s="34">
        <f t="array" ref="L72">IF(H72&gt;0,IFERROR(INDEX('09_Rent_Benchmarks'!$C:$C,MATCH(D72,'09_Rent_Benchmarks'!$A:$A,0)),'01_Global_Assumptions'!$B$10),"")</f>
        <v>3200</v>
      </c>
      <c r="M72" s="34">
        <f t="shared" si="1"/>
        <v>9600</v>
      </c>
      <c r="N72" s="34">
        <f>IF(H72&gt;0,'01_Global_Assumptions'!$B$11,"")</f>
        <v>0.95</v>
      </c>
      <c r="O72" s="34">
        <f t="shared" si="2"/>
        <v>9120</v>
      </c>
      <c r="P72" s="35">
        <f>IF(H72&gt;0,'01_Global_Assumptions'!$B$7,"")</f>
        <v>0.25</v>
      </c>
      <c r="Q72" s="35">
        <f>IF(H72&gt;0,'01_Global_Assumptions'!$B$8,"")</f>
        <v>0.25</v>
      </c>
      <c r="R72" s="35">
        <f>IF(H72&gt;0,'01_Global_Assumptions'!$B$9,"")</f>
        <v>0.02</v>
      </c>
      <c r="S72" s="34">
        <f>IF(H72&gt;0,H72*'01_Global_Assumptions'!$B$12,"")</f>
        <v>6850000</v>
      </c>
      <c r="T72" s="34">
        <f>IF(H72&gt;0,'01_Global_Assumptions'!$B$23,"")</f>
        <v>0</v>
      </c>
      <c r="U72" s="34">
        <f>IF(H72&gt;0,S72/('01_Global_Assumptions'!$B$13*12),"")</f>
        <v>19027.77778</v>
      </c>
      <c r="V72" s="34">
        <f>IF(H72&gt;0,I72*('01_Global_Assumptions'!$B$19+'01_Global_Assumptions'!$B$20+'01_Global_Assumptions'!$B$21)+'01_Global_Assumptions'!$B$22,"")</f>
        <v>2515</v>
      </c>
      <c r="W72" s="34">
        <f>IF(H72&gt;0,S72*'01_Global_Assumptions'!$B$14/12,"")</f>
        <v>34250</v>
      </c>
      <c r="X72" s="34">
        <f>IF(H72&gt;0,H72*'01_Global_Assumptions'!$B$16/('01_Global_Assumptions'!$B$17*12),"")</f>
        <v>5708.333333</v>
      </c>
      <c r="Y72" s="35">
        <f>IF(H72&gt;0,'01_Global_Assumptions'!$B$18,"")</f>
        <v>0.05</v>
      </c>
      <c r="Z72" s="34">
        <f t="shared" si="3"/>
        <v>61501.11111</v>
      </c>
      <c r="AA72" s="34">
        <f t="shared" si="4"/>
        <v>64738.0117</v>
      </c>
      <c r="AB72" s="34">
        <f t="shared" si="5"/>
        <v>0</v>
      </c>
      <c r="AC72" s="35">
        <f t="shared" si="6"/>
        <v>0</v>
      </c>
      <c r="AD72" s="34">
        <f t="shared" si="7"/>
        <v>9120</v>
      </c>
      <c r="AE72" s="34">
        <f t="shared" si="8"/>
        <v>0</v>
      </c>
      <c r="AF72" s="34">
        <f t="shared" si="9"/>
        <v>456</v>
      </c>
      <c r="AG72" s="34">
        <f t="shared" si="10"/>
        <v>61957.11111</v>
      </c>
      <c r="AH72" s="34">
        <f t="shared" si="11"/>
        <v>-52837.11111</v>
      </c>
      <c r="AI72" s="34">
        <f t="shared" si="12"/>
        <v>-33809.33333</v>
      </c>
      <c r="AJ72" s="34">
        <f t="shared" si="13"/>
        <v>440.6666667</v>
      </c>
      <c r="AK72" s="11" t="str">
        <f t="shared" si="14"/>
        <v>Positive after principal + investor cap</v>
      </c>
      <c r="AL72" s="11">
        <f>IF(H72&gt;0,H72*(1-'01_Global_Assumptions'!$B$16),"")</f>
        <v>6165000</v>
      </c>
      <c r="AM72" s="11">
        <f>IF(H72&gt;0,'01_Global_Assumptions'!$B$13*'01_Global_Assumptions'!$B$15,"")</f>
        <v>60</v>
      </c>
      <c r="AN72" s="36">
        <f t="shared" si="15"/>
        <v>6850000</v>
      </c>
      <c r="AO72" s="11">
        <f t="shared" si="16"/>
        <v>24660000</v>
      </c>
      <c r="AP72" s="36">
        <f t="shared" si="17"/>
        <v>31510000</v>
      </c>
      <c r="AQ72" s="36">
        <f t="shared" si="18"/>
        <v>24660000</v>
      </c>
      <c r="AR72" s="37">
        <f t="shared" si="19"/>
        <v>4.6</v>
      </c>
      <c r="AS72" s="11" t="str">
        <f t="shared" si="20"/>
        <v>NO</v>
      </c>
      <c r="AT72" s="11" t="str">
        <f t="shared" si="21"/>
        <v>NO</v>
      </c>
      <c r="AU72" s="11" t="str">
        <f t="shared" si="22"/>
        <v>NO</v>
      </c>
      <c r="AV72" s="11" t="str">
        <f t="shared" si="23"/>
        <v>NO - REVIEW</v>
      </c>
      <c r="AW72" s="11">
        <f t="shared" si="24"/>
        <v>0</v>
      </c>
      <c r="AX72" s="11" t="str">
        <f t="shared" si="25"/>
        <v/>
      </c>
      <c r="AY72" s="11">
        <f t="shared" si="26"/>
        <v>62</v>
      </c>
      <c r="AZ72" s="38" t="str">
        <f t="array" ref="AZ72">INDEX('10_Redfin_Source_Data'!$X:$X,$A72+4)</f>
        <v>https://www.redfin.com/AA/home/199993086</v>
      </c>
    </row>
    <row r="73" ht="15.75" customHeight="1">
      <c r="A73" s="11">
        <v>69.0</v>
      </c>
      <c r="B73" s="11" t="str">
        <f t="array" ref="B73">IF(INDEX('10_Redfin_Source_Data'!$E:$E,$A73+4)="","","SF-"&amp;TEXT($A73,"000"))</f>
        <v>SF-069</v>
      </c>
      <c r="C73" s="11" t="str">
        <f t="array" ref="C73">INDEX('10_Redfin_Source_Data'!$E:$E,$A73+4)</f>
        <v>231 Grafton Ave</v>
      </c>
      <c r="D73" s="11" t="str">
        <f t="array" ref="D73">INDEX('10_Redfin_Source_Data'!$G:$G,$A73+4)</f>
        <v>94112</v>
      </c>
      <c r="E73" s="11" t="str">
        <f t="array" ref="E73">INDEX('10_Redfin_Source_Data'!$N:$N,$A73+4)</f>
        <v>Single-family with unwarranted downstairs unit</v>
      </c>
      <c r="F73" s="11" t="str">
        <f t="array" ref="F73">INDEX('10_Redfin_Source_Data'!$C:$C,$A73+4)</f>
        <v>Active</v>
      </c>
      <c r="G73" s="11" t="str">
        <f t="array" ref="G73">INDEX('10_Redfin_Source_Data'!$Z:$Z,$A73+4)</f>
        <v>Diligence required - verify permits/use</v>
      </c>
      <c r="H73" s="34">
        <f t="array" ref="H73">N(INDEX('10_Redfin_Source_Data'!$H:$H,$A73+4))</f>
        <v>999950</v>
      </c>
      <c r="I73" s="34">
        <f t="array" ref="I73">N(INDEX('10_Redfin_Source_Data'!$M:$M,$A73+4))</f>
        <v>2</v>
      </c>
      <c r="J73" s="34">
        <f t="array" ref="J73">IF(H73&gt;0,MAX(I73,IFERROR(N(INDEX('10_Redfin_Source_Data'!$I:$I,$A73+4)),0)),"")</f>
        <v>3</v>
      </c>
      <c r="K73" s="34">
        <f t="array" ref="K73">N(INDEX('10_Redfin_Source_Data'!$K:$K,$A73+4))</f>
        <v>1025</v>
      </c>
      <c r="L73" s="34">
        <f t="array" ref="L73">IF(H73&gt;0,IFERROR(INDEX('09_Rent_Benchmarks'!$C:$C,MATCH(D73,'09_Rent_Benchmarks'!$A:$A,0)),'01_Global_Assumptions'!$B$10),"")</f>
        <v>2250</v>
      </c>
      <c r="M73" s="34">
        <f t="shared" si="1"/>
        <v>6750</v>
      </c>
      <c r="N73" s="34">
        <f>IF(H73&gt;0,'01_Global_Assumptions'!$B$11,"")</f>
        <v>0.95</v>
      </c>
      <c r="O73" s="34">
        <f t="shared" si="2"/>
        <v>6412.5</v>
      </c>
      <c r="P73" s="35">
        <f>IF(H73&gt;0,'01_Global_Assumptions'!$B$7,"")</f>
        <v>0.25</v>
      </c>
      <c r="Q73" s="35">
        <f>IF(H73&gt;0,'01_Global_Assumptions'!$B$8,"")</f>
        <v>0.25</v>
      </c>
      <c r="R73" s="35">
        <f>IF(H73&gt;0,'01_Global_Assumptions'!$B$9,"")</f>
        <v>0.02</v>
      </c>
      <c r="S73" s="34">
        <f>IF(H73&gt;0,H73*'01_Global_Assumptions'!$B$12,"")</f>
        <v>999950</v>
      </c>
      <c r="T73" s="34">
        <f>IF(H73&gt;0,'01_Global_Assumptions'!$B$23,"")</f>
        <v>0</v>
      </c>
      <c r="U73" s="34">
        <f>IF(H73&gt;0,S73/('01_Global_Assumptions'!$B$13*12),"")</f>
        <v>2777.638889</v>
      </c>
      <c r="V73" s="34">
        <f>IF(H73&gt;0,I73*('01_Global_Assumptions'!$B$19+'01_Global_Assumptions'!$B$20+'01_Global_Assumptions'!$B$21)+'01_Global_Assumptions'!$B$22,"")</f>
        <v>1910</v>
      </c>
      <c r="W73" s="34">
        <f>IF(H73&gt;0,S73*'01_Global_Assumptions'!$B$14/12,"")</f>
        <v>4999.75</v>
      </c>
      <c r="X73" s="34">
        <f>IF(H73&gt;0,H73*'01_Global_Assumptions'!$B$16/('01_Global_Assumptions'!$B$17*12),"")</f>
        <v>833.2916667</v>
      </c>
      <c r="Y73" s="35">
        <f>IF(H73&gt;0,'01_Global_Assumptions'!$B$18,"")</f>
        <v>0.05</v>
      </c>
      <c r="Z73" s="34">
        <f t="shared" si="3"/>
        <v>10520.68056</v>
      </c>
      <c r="AA73" s="34">
        <f t="shared" si="4"/>
        <v>11074.40058</v>
      </c>
      <c r="AB73" s="34">
        <f t="shared" si="5"/>
        <v>0</v>
      </c>
      <c r="AC73" s="35">
        <f t="shared" si="6"/>
        <v>0</v>
      </c>
      <c r="AD73" s="34">
        <f t="shared" si="7"/>
        <v>6412.5</v>
      </c>
      <c r="AE73" s="34">
        <f t="shared" si="8"/>
        <v>0</v>
      </c>
      <c r="AF73" s="34">
        <f t="shared" si="9"/>
        <v>320.625</v>
      </c>
      <c r="AG73" s="34">
        <f t="shared" si="10"/>
        <v>10841.30556</v>
      </c>
      <c r="AH73" s="34">
        <f t="shared" si="11"/>
        <v>-4428.805556</v>
      </c>
      <c r="AI73" s="34">
        <f t="shared" si="12"/>
        <v>-1651.166667</v>
      </c>
      <c r="AJ73" s="34">
        <f t="shared" si="13"/>
        <v>3348.583333</v>
      </c>
      <c r="AK73" s="11" t="str">
        <f t="shared" si="14"/>
        <v>Positive after principal + investor cap</v>
      </c>
      <c r="AL73" s="11">
        <f>IF(H73&gt;0,H73*(1-'01_Global_Assumptions'!$B$16),"")</f>
        <v>899955</v>
      </c>
      <c r="AM73" s="11">
        <f>IF(H73&gt;0,'01_Global_Assumptions'!$B$13*'01_Global_Assumptions'!$B$15,"")</f>
        <v>60</v>
      </c>
      <c r="AN73" s="36">
        <f t="shared" si="15"/>
        <v>999950</v>
      </c>
      <c r="AO73" s="11">
        <f t="shared" si="16"/>
        <v>3599820</v>
      </c>
      <c r="AP73" s="36">
        <f t="shared" si="17"/>
        <v>4599770</v>
      </c>
      <c r="AQ73" s="36">
        <f t="shared" si="18"/>
        <v>3599820</v>
      </c>
      <c r="AR73" s="37">
        <f t="shared" si="19"/>
        <v>4.6</v>
      </c>
      <c r="AS73" s="11" t="str">
        <f t="shared" si="20"/>
        <v>NO</v>
      </c>
      <c r="AT73" s="11" t="str">
        <f t="shared" si="21"/>
        <v>NO</v>
      </c>
      <c r="AU73" s="11" t="str">
        <f t="shared" si="22"/>
        <v>NO</v>
      </c>
      <c r="AV73" s="11" t="str">
        <f t="shared" si="23"/>
        <v>NO - REVIEW</v>
      </c>
      <c r="AW73" s="11">
        <f t="shared" si="24"/>
        <v>0</v>
      </c>
      <c r="AX73" s="11" t="str">
        <f t="shared" si="25"/>
        <v/>
      </c>
      <c r="AY73" s="11">
        <f t="shared" si="26"/>
        <v>63</v>
      </c>
      <c r="AZ73" s="38" t="str">
        <f t="array" ref="AZ73">INDEX('10_Redfin_Source_Data'!$X:$X,$A73+4)</f>
        <v>https://www.redfin.com/AA/home/1551837</v>
      </c>
    </row>
    <row r="74" ht="15.75" customHeight="1">
      <c r="A74" s="11">
        <v>70.0</v>
      </c>
      <c r="B74" s="11" t="str">
        <f t="array" ref="B74">IF(INDEX('10_Redfin_Source_Data'!$E:$E,$A74+4)="","","SF-"&amp;TEXT($A74,"000"))</f>
        <v>SF-070</v>
      </c>
      <c r="C74" s="11" t="str">
        <f t="array" ref="C74">INDEX('10_Redfin_Source_Data'!$E:$E,$A74+4)</f>
        <v>395 6th St Unit BM3</v>
      </c>
      <c r="D74" s="11" t="str">
        <f t="array" ref="D74">INDEX('10_Redfin_Source_Data'!$G:$G,$A74+4)</f>
        <v>94107</v>
      </c>
      <c r="E74" s="11" t="str">
        <f t="array" ref="E74">INDEX('10_Redfin_Source_Data'!$N:$N,$A74+4)</f>
        <v>New-construction BMR condo / resale-controlled</v>
      </c>
      <c r="F74" s="11" t="str">
        <f t="array" ref="F74">INDEX('10_Redfin_Source_Data'!$C:$C,$A74+4)</f>
        <v>Active</v>
      </c>
      <c r="G74" s="11" t="str">
        <f t="array" ref="G74">INDEX('10_Redfin_Source_Data'!$Z:$Z,$A74+4)</f>
        <v>Restricted - verify BMR rules</v>
      </c>
      <c r="H74" s="34">
        <f t="array" ref="H74">N(INDEX('10_Redfin_Source_Data'!$H:$H,$A74+4))</f>
        <v>452139</v>
      </c>
      <c r="I74" s="34">
        <f t="array" ref="I74">N(INDEX('10_Redfin_Source_Data'!$M:$M,$A74+4))</f>
        <v>1</v>
      </c>
      <c r="J74" s="34">
        <f t="array" ref="J74">IF(H74&gt;0,MAX(I74,IFERROR(N(INDEX('10_Redfin_Source_Data'!$I:$I,$A74+4)),0)),"")</f>
        <v>1</v>
      </c>
      <c r="K74" s="34">
        <f t="array" ref="K74">N(INDEX('10_Redfin_Source_Data'!$K:$K,$A74+4))</f>
        <v>539</v>
      </c>
      <c r="L74" s="34">
        <f t="array" ref="L74">IF(H74&gt;0,IFERROR(INDEX('09_Rent_Benchmarks'!$C:$C,MATCH(D74,'09_Rent_Benchmarks'!$A:$A,0)),'01_Global_Assumptions'!$B$10),"")</f>
        <v>2750</v>
      </c>
      <c r="M74" s="34">
        <f t="shared" si="1"/>
        <v>2750</v>
      </c>
      <c r="N74" s="34">
        <f>IF(H74&gt;0,'01_Global_Assumptions'!$B$11,"")</f>
        <v>0.95</v>
      </c>
      <c r="O74" s="34">
        <f t="shared" si="2"/>
        <v>2612.5</v>
      </c>
      <c r="P74" s="35">
        <f>IF(H74&gt;0,'01_Global_Assumptions'!$B$7,"")</f>
        <v>0.25</v>
      </c>
      <c r="Q74" s="35">
        <f>IF(H74&gt;0,'01_Global_Assumptions'!$B$8,"")</f>
        <v>0.25</v>
      </c>
      <c r="R74" s="35">
        <f>IF(H74&gt;0,'01_Global_Assumptions'!$B$9,"")</f>
        <v>0.02</v>
      </c>
      <c r="S74" s="34">
        <f>IF(H74&gt;0,H74*'01_Global_Assumptions'!$B$12,"")</f>
        <v>452139</v>
      </c>
      <c r="T74" s="34">
        <f>IF(H74&gt;0,'01_Global_Assumptions'!$B$23,"")</f>
        <v>0</v>
      </c>
      <c r="U74" s="34">
        <f>IF(H74&gt;0,S74/('01_Global_Assumptions'!$B$13*12),"")</f>
        <v>1255.941667</v>
      </c>
      <c r="V74" s="34">
        <f>IF(H74&gt;0,I74*('01_Global_Assumptions'!$B$19+'01_Global_Assumptions'!$B$20+'01_Global_Assumptions'!$B$21)+'01_Global_Assumptions'!$B$22,"")</f>
        <v>1305</v>
      </c>
      <c r="W74" s="34">
        <f>IF(H74&gt;0,S74*'01_Global_Assumptions'!$B$14/12,"")</f>
        <v>2260.695</v>
      </c>
      <c r="X74" s="34">
        <f>IF(H74&gt;0,H74*'01_Global_Assumptions'!$B$16/('01_Global_Assumptions'!$B$17*12),"")</f>
        <v>376.7825</v>
      </c>
      <c r="Y74" s="35">
        <f>IF(H74&gt;0,'01_Global_Assumptions'!$B$18,"")</f>
        <v>0.05</v>
      </c>
      <c r="Z74" s="34">
        <f t="shared" si="3"/>
        <v>5198.419167</v>
      </c>
      <c r="AA74" s="34">
        <f t="shared" si="4"/>
        <v>5472.020175</v>
      </c>
      <c r="AB74" s="34">
        <f t="shared" si="5"/>
        <v>0</v>
      </c>
      <c r="AC74" s="35">
        <f t="shared" si="6"/>
        <v>0</v>
      </c>
      <c r="AD74" s="34">
        <f t="shared" si="7"/>
        <v>2612.5</v>
      </c>
      <c r="AE74" s="34">
        <f t="shared" si="8"/>
        <v>0</v>
      </c>
      <c r="AF74" s="34">
        <f t="shared" si="9"/>
        <v>130.625</v>
      </c>
      <c r="AG74" s="34">
        <f t="shared" si="10"/>
        <v>5329.044167</v>
      </c>
      <c r="AH74" s="34">
        <f t="shared" si="11"/>
        <v>-2716.544167</v>
      </c>
      <c r="AI74" s="34">
        <f t="shared" si="12"/>
        <v>-1460.6025</v>
      </c>
      <c r="AJ74" s="34">
        <f t="shared" si="13"/>
        <v>800.0925</v>
      </c>
      <c r="AK74" s="11" t="str">
        <f t="shared" si="14"/>
        <v>Positive after principal + investor cap</v>
      </c>
      <c r="AL74" s="11">
        <f>IF(H74&gt;0,H74*(1-'01_Global_Assumptions'!$B$16),"")</f>
        <v>406925.1</v>
      </c>
      <c r="AM74" s="11">
        <f>IF(H74&gt;0,'01_Global_Assumptions'!$B$13*'01_Global_Assumptions'!$B$15,"")</f>
        <v>60</v>
      </c>
      <c r="AN74" s="36">
        <f t="shared" si="15"/>
        <v>452139</v>
      </c>
      <c r="AO74" s="11">
        <f t="shared" si="16"/>
        <v>1627700.4</v>
      </c>
      <c r="AP74" s="36">
        <f t="shared" si="17"/>
        <v>2079839.4</v>
      </c>
      <c r="AQ74" s="36">
        <f t="shared" si="18"/>
        <v>1627700.4</v>
      </c>
      <c r="AR74" s="37">
        <f t="shared" si="19"/>
        <v>4.6</v>
      </c>
      <c r="AS74" s="11" t="str">
        <f t="shared" si="20"/>
        <v>NO</v>
      </c>
      <c r="AT74" s="11" t="str">
        <f t="shared" si="21"/>
        <v>NO</v>
      </c>
      <c r="AU74" s="11" t="str">
        <f t="shared" si="22"/>
        <v>NO</v>
      </c>
      <c r="AV74" s="11" t="str">
        <f t="shared" si="23"/>
        <v>NO - REVIEW</v>
      </c>
      <c r="AW74" s="11">
        <f t="shared" si="24"/>
        <v>0</v>
      </c>
      <c r="AX74" s="11" t="str">
        <f t="shared" si="25"/>
        <v/>
      </c>
      <c r="AY74" s="11">
        <f t="shared" si="26"/>
        <v>64</v>
      </c>
      <c r="AZ74" s="38" t="str">
        <f t="array" ref="AZ74">INDEX('10_Redfin_Source_Data'!$X:$X,$A74+4)</f>
        <v>https://www.redfin.com/AA/home/202156302</v>
      </c>
    </row>
    <row r="75" ht="15.75" customHeight="1">
      <c r="A75" s="11">
        <v>71.0</v>
      </c>
      <c r="B75" s="11" t="str">
        <f t="array" ref="B75">IF(INDEX('10_Redfin_Source_Data'!$E:$E,$A75+4)="","","SF-"&amp;TEXT($A75,"000"))</f>
        <v>SF-071</v>
      </c>
      <c r="C75" s="11" t="str">
        <f t="array" ref="C75">INDEX('10_Redfin_Source_Data'!$E:$E,$A75+4)</f>
        <v>625 Girard St</v>
      </c>
      <c r="D75" s="11" t="str">
        <f t="array" ref="D75">INDEX('10_Redfin_Source_Data'!$G:$G,$A75+4)</f>
        <v>94134</v>
      </c>
      <c r="E75" s="11" t="str">
        <f t="array" ref="E75">INDEX('10_Redfin_Source_Data'!$N:$N,$A75+4)</f>
        <v>Major fixer / expansion plans</v>
      </c>
      <c r="F75" s="11" t="str">
        <f t="array" ref="F75">INDEX('10_Redfin_Source_Data'!$C:$C,$A75+4)</f>
        <v>Active</v>
      </c>
      <c r="G75" s="11" t="str">
        <f t="array" ref="G75">INDEX('10_Redfin_Source_Data'!$Z:$Z,$A75+4)</f>
        <v>Diligence required - major rehab</v>
      </c>
      <c r="H75" s="34">
        <f t="array" ref="H75">N(INDEX('10_Redfin_Source_Data'!$H:$H,$A75+4))</f>
        <v>748000</v>
      </c>
      <c r="I75" s="34">
        <f t="array" ref="I75">N(INDEX('10_Redfin_Source_Data'!$M:$M,$A75+4))</f>
        <v>1</v>
      </c>
      <c r="J75" s="34">
        <f t="array" ref="J75">IF(H75&gt;0,MAX(I75,IFERROR(N(INDEX('10_Redfin_Source_Data'!$I:$I,$A75+4)),0)),"")</f>
        <v>3</v>
      </c>
      <c r="K75" s="34">
        <f t="array" ref="K75">N(INDEX('10_Redfin_Source_Data'!$K:$K,$A75+4))</f>
        <v>750</v>
      </c>
      <c r="L75" s="34">
        <f t="array" ref="L75">IF(H75&gt;0,IFERROR(INDEX('09_Rent_Benchmarks'!$C:$C,MATCH(D75,'09_Rent_Benchmarks'!$A:$A,0)),'01_Global_Assumptions'!$B$10),"")</f>
        <v>2750</v>
      </c>
      <c r="M75" s="34">
        <f t="shared" si="1"/>
        <v>8250</v>
      </c>
      <c r="N75" s="34">
        <f>IF(H75&gt;0,'01_Global_Assumptions'!$B$11,"")</f>
        <v>0.95</v>
      </c>
      <c r="O75" s="34">
        <f t="shared" si="2"/>
        <v>7837.5</v>
      </c>
      <c r="P75" s="35">
        <f>IF(H75&gt;0,'01_Global_Assumptions'!$B$7,"")</f>
        <v>0.25</v>
      </c>
      <c r="Q75" s="35">
        <f>IF(H75&gt;0,'01_Global_Assumptions'!$B$8,"")</f>
        <v>0.25</v>
      </c>
      <c r="R75" s="35">
        <f>IF(H75&gt;0,'01_Global_Assumptions'!$B$9,"")</f>
        <v>0.02</v>
      </c>
      <c r="S75" s="34">
        <f>IF(H75&gt;0,H75*'01_Global_Assumptions'!$B$12,"")</f>
        <v>748000</v>
      </c>
      <c r="T75" s="34">
        <f>IF(H75&gt;0,'01_Global_Assumptions'!$B$23,"")</f>
        <v>0</v>
      </c>
      <c r="U75" s="34">
        <f>IF(H75&gt;0,S75/('01_Global_Assumptions'!$B$13*12),"")</f>
        <v>2077.777778</v>
      </c>
      <c r="V75" s="34">
        <f>IF(H75&gt;0,I75*('01_Global_Assumptions'!$B$19+'01_Global_Assumptions'!$B$20+'01_Global_Assumptions'!$B$21)+'01_Global_Assumptions'!$B$22,"")</f>
        <v>1305</v>
      </c>
      <c r="W75" s="34">
        <f>IF(H75&gt;0,S75*'01_Global_Assumptions'!$B$14/12,"")</f>
        <v>3740</v>
      </c>
      <c r="X75" s="34">
        <f>IF(H75&gt;0,H75*'01_Global_Assumptions'!$B$16/('01_Global_Assumptions'!$B$17*12),"")</f>
        <v>623.3333333</v>
      </c>
      <c r="Y75" s="35">
        <f>IF(H75&gt;0,'01_Global_Assumptions'!$B$18,"")</f>
        <v>0.05</v>
      </c>
      <c r="Z75" s="34">
        <f t="shared" si="3"/>
        <v>7746.111111</v>
      </c>
      <c r="AA75" s="34">
        <f t="shared" si="4"/>
        <v>8153.80117</v>
      </c>
      <c r="AB75" s="34">
        <f t="shared" si="5"/>
        <v>0</v>
      </c>
      <c r="AC75" s="35">
        <f t="shared" si="6"/>
        <v>0</v>
      </c>
      <c r="AD75" s="34">
        <f t="shared" si="7"/>
        <v>7837.5</v>
      </c>
      <c r="AE75" s="34">
        <f t="shared" si="8"/>
        <v>0</v>
      </c>
      <c r="AF75" s="34">
        <f t="shared" si="9"/>
        <v>391.875</v>
      </c>
      <c r="AG75" s="34">
        <f t="shared" si="10"/>
        <v>8137.986111</v>
      </c>
      <c r="AH75" s="34">
        <f t="shared" si="11"/>
        <v>-300.4861111</v>
      </c>
      <c r="AI75" s="34">
        <f t="shared" si="12"/>
        <v>1777.291667</v>
      </c>
      <c r="AJ75" s="34">
        <f t="shared" si="13"/>
        <v>5517.291667</v>
      </c>
      <c r="AK75" s="11" t="str">
        <f t="shared" si="14"/>
        <v>Positive after principal payoff</v>
      </c>
      <c r="AL75" s="11">
        <f>IF(H75&gt;0,H75*(1-'01_Global_Assumptions'!$B$16),"")</f>
        <v>673200</v>
      </c>
      <c r="AM75" s="11">
        <f>IF(H75&gt;0,'01_Global_Assumptions'!$B$13*'01_Global_Assumptions'!$B$15,"")</f>
        <v>60</v>
      </c>
      <c r="AN75" s="36">
        <f t="shared" si="15"/>
        <v>748000</v>
      </c>
      <c r="AO75" s="11">
        <f t="shared" si="16"/>
        <v>2692800</v>
      </c>
      <c r="AP75" s="36">
        <f t="shared" si="17"/>
        <v>3440800</v>
      </c>
      <c r="AQ75" s="36">
        <f t="shared" si="18"/>
        <v>2692800</v>
      </c>
      <c r="AR75" s="37">
        <f t="shared" si="19"/>
        <v>4.6</v>
      </c>
      <c r="AS75" s="11" t="str">
        <f t="shared" si="20"/>
        <v>NO</v>
      </c>
      <c r="AT75" s="11" t="str">
        <f t="shared" si="21"/>
        <v>NO</v>
      </c>
      <c r="AU75" s="11" t="str">
        <f t="shared" si="22"/>
        <v>NO</v>
      </c>
      <c r="AV75" s="11" t="str">
        <f t="shared" si="23"/>
        <v>NO - REVIEW</v>
      </c>
      <c r="AW75" s="11">
        <f t="shared" si="24"/>
        <v>0</v>
      </c>
      <c r="AX75" s="11" t="str">
        <f t="shared" si="25"/>
        <v/>
      </c>
      <c r="AY75" s="11">
        <f t="shared" si="26"/>
        <v>65</v>
      </c>
      <c r="AZ75" s="38" t="str">
        <f t="array" ref="AZ75">INDEX('10_Redfin_Source_Data'!$X:$X,$A75+4)</f>
        <v>https://www.redfin.com/AA/home/1966476</v>
      </c>
    </row>
    <row r="76" ht="15.75" customHeight="1">
      <c r="A76" s="11">
        <v>72.0</v>
      </c>
      <c r="B76" s="11" t="str">
        <f t="array" ref="B76">IF(INDEX('10_Redfin_Source_Data'!$E:$E,$A76+4)="","","SF-"&amp;TEXT($A76,"000"))</f>
        <v>SF-072</v>
      </c>
      <c r="C76" s="11" t="str">
        <f t="array" ref="C76">INDEX('10_Redfin_Source_Data'!$E:$E,$A76+4)</f>
        <v>141 Milton St</v>
      </c>
      <c r="D76" s="11" t="str">
        <f t="array" ref="D76">INDEX('10_Redfin_Source_Data'!$G:$G,$A76+4)</f>
        <v>94112</v>
      </c>
      <c r="E76" s="11" t="str">
        <f t="array" ref="E76">INDEX('10_Redfin_Source_Data'!$N:$N,$A76+4)</f>
        <v>New-construction single-family home</v>
      </c>
      <c r="F76" s="11" t="str">
        <f t="array" ref="F76">INDEX('10_Redfin_Source_Data'!$C:$C,$A76+4)</f>
        <v>Pre On-Market</v>
      </c>
      <c r="G76" s="11" t="str">
        <f t="array" ref="G76">INDEX('10_Redfin_Source_Data'!$Z:$Z,$A76+4)</f>
        <v>Coming soon / verify</v>
      </c>
      <c r="H76" s="34">
        <f t="array" ref="H76">N(INDEX('10_Redfin_Source_Data'!$H:$H,$A76+4))</f>
        <v>3498000</v>
      </c>
      <c r="I76" s="34">
        <f t="array" ref="I76">N(INDEX('10_Redfin_Source_Data'!$M:$M,$A76+4))</f>
        <v>1</v>
      </c>
      <c r="J76" s="34">
        <f t="array" ref="J76">IF(H76&gt;0,MAX(I76,IFERROR(N(INDEX('10_Redfin_Source_Data'!$I:$I,$A76+4)),0)),"")</f>
        <v>4</v>
      </c>
      <c r="K76" s="34">
        <f t="array" ref="K76">N(INDEX('10_Redfin_Source_Data'!$K:$K,$A76+4))</f>
        <v>3257</v>
      </c>
      <c r="L76" s="34">
        <f t="array" ref="L76">IF(H76&gt;0,IFERROR(INDEX('09_Rent_Benchmarks'!$C:$C,MATCH(D76,'09_Rent_Benchmarks'!$A:$A,0)),'01_Global_Assumptions'!$B$10),"")</f>
        <v>2250</v>
      </c>
      <c r="M76" s="34">
        <f t="shared" si="1"/>
        <v>9000</v>
      </c>
      <c r="N76" s="34">
        <f>IF(H76&gt;0,'01_Global_Assumptions'!$B$11,"")</f>
        <v>0.95</v>
      </c>
      <c r="O76" s="34">
        <f t="shared" si="2"/>
        <v>8550</v>
      </c>
      <c r="P76" s="35">
        <f>IF(H76&gt;0,'01_Global_Assumptions'!$B$7,"")</f>
        <v>0.25</v>
      </c>
      <c r="Q76" s="35">
        <f>IF(H76&gt;0,'01_Global_Assumptions'!$B$8,"")</f>
        <v>0.25</v>
      </c>
      <c r="R76" s="35">
        <f>IF(H76&gt;0,'01_Global_Assumptions'!$B$9,"")</f>
        <v>0.02</v>
      </c>
      <c r="S76" s="34">
        <f>IF(H76&gt;0,H76*'01_Global_Assumptions'!$B$12,"")</f>
        <v>3498000</v>
      </c>
      <c r="T76" s="34">
        <f>IF(H76&gt;0,'01_Global_Assumptions'!$B$23,"")</f>
        <v>0</v>
      </c>
      <c r="U76" s="34">
        <f>IF(H76&gt;0,S76/('01_Global_Assumptions'!$B$13*12),"")</f>
        <v>9716.666667</v>
      </c>
      <c r="V76" s="34">
        <f>IF(H76&gt;0,I76*('01_Global_Assumptions'!$B$19+'01_Global_Assumptions'!$B$20+'01_Global_Assumptions'!$B$21)+'01_Global_Assumptions'!$B$22,"")</f>
        <v>1305</v>
      </c>
      <c r="W76" s="34">
        <f>IF(H76&gt;0,S76*'01_Global_Assumptions'!$B$14/12,"")</f>
        <v>17490</v>
      </c>
      <c r="X76" s="34">
        <f>IF(H76&gt;0,H76*'01_Global_Assumptions'!$B$16/('01_Global_Assumptions'!$B$17*12),"")</f>
        <v>2915</v>
      </c>
      <c r="Y76" s="35">
        <f>IF(H76&gt;0,'01_Global_Assumptions'!$B$18,"")</f>
        <v>0.05</v>
      </c>
      <c r="Z76" s="34">
        <f t="shared" si="3"/>
        <v>31426.66667</v>
      </c>
      <c r="AA76" s="34">
        <f t="shared" si="4"/>
        <v>33080.70175</v>
      </c>
      <c r="AB76" s="34">
        <f t="shared" si="5"/>
        <v>0</v>
      </c>
      <c r="AC76" s="35">
        <f t="shared" si="6"/>
        <v>0</v>
      </c>
      <c r="AD76" s="34">
        <f t="shared" si="7"/>
        <v>8550</v>
      </c>
      <c r="AE76" s="34">
        <f t="shared" si="8"/>
        <v>0</v>
      </c>
      <c r="AF76" s="34">
        <f t="shared" si="9"/>
        <v>427.5</v>
      </c>
      <c r="AG76" s="34">
        <f t="shared" si="10"/>
        <v>31854.16667</v>
      </c>
      <c r="AH76" s="34">
        <f t="shared" si="11"/>
        <v>-23304.16667</v>
      </c>
      <c r="AI76" s="34">
        <f t="shared" si="12"/>
        <v>-13587.5</v>
      </c>
      <c r="AJ76" s="34">
        <f t="shared" si="13"/>
        <v>3902.5</v>
      </c>
      <c r="AK76" s="11" t="str">
        <f t="shared" si="14"/>
        <v>Positive after principal + investor cap</v>
      </c>
      <c r="AL76" s="11">
        <f>IF(H76&gt;0,H76*(1-'01_Global_Assumptions'!$B$16),"")</f>
        <v>3148200</v>
      </c>
      <c r="AM76" s="11">
        <f>IF(H76&gt;0,'01_Global_Assumptions'!$B$13*'01_Global_Assumptions'!$B$15,"")</f>
        <v>60</v>
      </c>
      <c r="AN76" s="36">
        <f t="shared" si="15"/>
        <v>3498000</v>
      </c>
      <c r="AO76" s="11">
        <f t="shared" si="16"/>
        <v>12592800</v>
      </c>
      <c r="AP76" s="36">
        <f t="shared" si="17"/>
        <v>16090800</v>
      </c>
      <c r="AQ76" s="36">
        <f t="shared" si="18"/>
        <v>12592800</v>
      </c>
      <c r="AR76" s="37">
        <f t="shared" si="19"/>
        <v>4.6</v>
      </c>
      <c r="AS76" s="11" t="str">
        <f t="shared" si="20"/>
        <v>NO</v>
      </c>
      <c r="AT76" s="11" t="str">
        <f t="shared" si="21"/>
        <v>NO</v>
      </c>
      <c r="AU76" s="11" t="str">
        <f t="shared" si="22"/>
        <v>NO</v>
      </c>
      <c r="AV76" s="11" t="str">
        <f t="shared" si="23"/>
        <v>NO - REVIEW</v>
      </c>
      <c r="AW76" s="11">
        <f t="shared" si="24"/>
        <v>0</v>
      </c>
      <c r="AX76" s="11" t="str">
        <f t="shared" si="25"/>
        <v/>
      </c>
      <c r="AY76" s="11">
        <f t="shared" si="26"/>
        <v>66</v>
      </c>
      <c r="AZ76" s="38" t="str">
        <f t="array" ref="AZ76">INDEX('10_Redfin_Source_Data'!$X:$X,$A76+4)</f>
        <v>https://www.redfin.com/AA/home/177207281</v>
      </c>
    </row>
    <row r="77" ht="15.75" customHeight="1">
      <c r="A77" s="11">
        <v>73.0</v>
      </c>
      <c r="B77" s="11" t="str">
        <f t="array" ref="B77">IF(INDEX('10_Redfin_Source_Data'!$E:$E,$A77+4)="","","SF-"&amp;TEXT($A77,"000"))</f>
        <v>SF-073</v>
      </c>
      <c r="C77" s="11" t="str">
        <f t="array" ref="C77">INDEX('10_Redfin_Source_Data'!$E:$E,$A77+4)</f>
        <v>32 Laura St</v>
      </c>
      <c r="D77" s="11" t="str">
        <f t="array" ref="D77">INDEX('10_Redfin_Source_Data'!$G:$G,$A77+4)</f>
        <v>94112</v>
      </c>
      <c r="E77" s="11" t="str">
        <f t="array" ref="E77">INDEX('10_Redfin_Source_Data'!$N:$N,$A77+4)</f>
        <v>Tenant-occupied trust sale</v>
      </c>
      <c r="F77" s="11" t="str">
        <f t="array" ref="F77">INDEX('10_Redfin_Source_Data'!$C:$C,$A77+4)</f>
        <v>Active</v>
      </c>
      <c r="G77" s="11" t="str">
        <f t="array" ref="G77">INDEX('10_Redfin_Source_Data'!$Z:$Z,$A77+4)</f>
        <v>Diligence required - tenant occupied</v>
      </c>
      <c r="H77" s="34">
        <f t="array" ref="H77">N(INDEX('10_Redfin_Source_Data'!$H:$H,$A77+4))</f>
        <v>775000</v>
      </c>
      <c r="I77" s="34">
        <f t="array" ref="I77">N(INDEX('10_Redfin_Source_Data'!$M:$M,$A77+4))</f>
        <v>1</v>
      </c>
      <c r="J77" s="34">
        <f t="array" ref="J77">IF(H77&gt;0,MAX(I77,IFERROR(N(INDEX('10_Redfin_Source_Data'!$I:$I,$A77+4)),0)),"")</f>
        <v>1</v>
      </c>
      <c r="K77" s="34">
        <f t="array" ref="K77">N(INDEX('10_Redfin_Source_Data'!$K:$K,$A77+4))</f>
        <v>642</v>
      </c>
      <c r="L77" s="34">
        <f t="array" ref="L77">IF(H77&gt;0,IFERROR(INDEX('09_Rent_Benchmarks'!$C:$C,MATCH(D77,'09_Rent_Benchmarks'!$A:$A,0)),'01_Global_Assumptions'!$B$10),"")</f>
        <v>2250</v>
      </c>
      <c r="M77" s="34">
        <f t="shared" si="1"/>
        <v>2250</v>
      </c>
      <c r="N77" s="34">
        <f>IF(H77&gt;0,'01_Global_Assumptions'!$B$11,"")</f>
        <v>0.95</v>
      </c>
      <c r="O77" s="34">
        <f t="shared" si="2"/>
        <v>2137.5</v>
      </c>
      <c r="P77" s="35">
        <f>IF(H77&gt;0,'01_Global_Assumptions'!$B$7,"")</f>
        <v>0.25</v>
      </c>
      <c r="Q77" s="35">
        <f>IF(H77&gt;0,'01_Global_Assumptions'!$B$8,"")</f>
        <v>0.25</v>
      </c>
      <c r="R77" s="35">
        <f>IF(H77&gt;0,'01_Global_Assumptions'!$B$9,"")</f>
        <v>0.02</v>
      </c>
      <c r="S77" s="34">
        <f>IF(H77&gt;0,H77*'01_Global_Assumptions'!$B$12,"")</f>
        <v>775000</v>
      </c>
      <c r="T77" s="34">
        <f>IF(H77&gt;0,'01_Global_Assumptions'!$B$23,"")</f>
        <v>0</v>
      </c>
      <c r="U77" s="34">
        <f>IF(H77&gt;0,S77/('01_Global_Assumptions'!$B$13*12),"")</f>
        <v>2152.777778</v>
      </c>
      <c r="V77" s="34">
        <f>IF(H77&gt;0,I77*('01_Global_Assumptions'!$B$19+'01_Global_Assumptions'!$B$20+'01_Global_Assumptions'!$B$21)+'01_Global_Assumptions'!$B$22,"")</f>
        <v>1305</v>
      </c>
      <c r="W77" s="34">
        <f>IF(H77&gt;0,S77*'01_Global_Assumptions'!$B$14/12,"")</f>
        <v>3875</v>
      </c>
      <c r="X77" s="34">
        <f>IF(H77&gt;0,H77*'01_Global_Assumptions'!$B$16/('01_Global_Assumptions'!$B$17*12),"")</f>
        <v>645.8333333</v>
      </c>
      <c r="Y77" s="35">
        <f>IF(H77&gt;0,'01_Global_Assumptions'!$B$18,"")</f>
        <v>0.05</v>
      </c>
      <c r="Z77" s="34">
        <f t="shared" si="3"/>
        <v>7978.611111</v>
      </c>
      <c r="AA77" s="34">
        <f t="shared" si="4"/>
        <v>8398.538012</v>
      </c>
      <c r="AB77" s="34">
        <f t="shared" si="5"/>
        <v>0</v>
      </c>
      <c r="AC77" s="35">
        <f t="shared" si="6"/>
        <v>0</v>
      </c>
      <c r="AD77" s="34">
        <f t="shared" si="7"/>
        <v>2137.5</v>
      </c>
      <c r="AE77" s="34">
        <f t="shared" si="8"/>
        <v>0</v>
      </c>
      <c r="AF77" s="34">
        <f t="shared" si="9"/>
        <v>106.875</v>
      </c>
      <c r="AG77" s="34">
        <f t="shared" si="10"/>
        <v>8085.486111</v>
      </c>
      <c r="AH77" s="34">
        <f t="shared" si="11"/>
        <v>-5947.986111</v>
      </c>
      <c r="AI77" s="34">
        <f t="shared" si="12"/>
        <v>-3795.208333</v>
      </c>
      <c r="AJ77" s="34">
        <f t="shared" si="13"/>
        <v>79.79166667</v>
      </c>
      <c r="AK77" s="11" t="str">
        <f t="shared" si="14"/>
        <v>Positive after principal + investor cap</v>
      </c>
      <c r="AL77" s="11">
        <f>IF(H77&gt;0,H77*(1-'01_Global_Assumptions'!$B$16),"")</f>
        <v>697500</v>
      </c>
      <c r="AM77" s="11">
        <f>IF(H77&gt;0,'01_Global_Assumptions'!$B$13*'01_Global_Assumptions'!$B$15,"")</f>
        <v>60</v>
      </c>
      <c r="AN77" s="36">
        <f t="shared" si="15"/>
        <v>775000</v>
      </c>
      <c r="AO77" s="11">
        <f t="shared" si="16"/>
        <v>2790000</v>
      </c>
      <c r="AP77" s="36">
        <f t="shared" si="17"/>
        <v>3565000</v>
      </c>
      <c r="AQ77" s="36">
        <f t="shared" si="18"/>
        <v>2790000</v>
      </c>
      <c r="AR77" s="37">
        <f t="shared" si="19"/>
        <v>4.6</v>
      </c>
      <c r="AS77" s="11" t="str">
        <f t="shared" si="20"/>
        <v>NO</v>
      </c>
      <c r="AT77" s="11" t="str">
        <f t="shared" si="21"/>
        <v>NO</v>
      </c>
      <c r="AU77" s="11" t="str">
        <f t="shared" si="22"/>
        <v>NO</v>
      </c>
      <c r="AV77" s="11" t="str">
        <f t="shared" si="23"/>
        <v>NO - REVIEW</v>
      </c>
      <c r="AW77" s="11">
        <f t="shared" si="24"/>
        <v>0</v>
      </c>
      <c r="AX77" s="11" t="str">
        <f t="shared" si="25"/>
        <v/>
      </c>
      <c r="AY77" s="11">
        <f t="shared" si="26"/>
        <v>67</v>
      </c>
      <c r="AZ77" s="38" t="str">
        <f t="array" ref="AZ77">INDEX('10_Redfin_Source_Data'!$X:$X,$A77+4)</f>
        <v>https://www.redfin.com/AA/home/1337294</v>
      </c>
    </row>
    <row r="78" ht="15.75" customHeight="1">
      <c r="A78" s="11">
        <v>74.0</v>
      </c>
      <c r="B78" s="11" t="str">
        <f t="array" ref="B78">IF(INDEX('10_Redfin_Source_Data'!$E:$E,$A78+4)="","","SF-"&amp;TEXT($A78,"000"))</f>
        <v>SF-074</v>
      </c>
      <c r="C78" s="11" t="str">
        <f t="array" ref="C78">INDEX('10_Redfin_Source_Data'!$E:$E,$A78+4)</f>
        <v>2 Mint Plz #207</v>
      </c>
      <c r="D78" s="11" t="str">
        <f t="array" ref="D78">INDEX('10_Redfin_Source_Data'!$G:$G,$A78+4)</f>
        <v>94103</v>
      </c>
      <c r="E78" s="11" t="str">
        <f t="array" ref="E78">INDEX('10_Redfin_Source_Data'!$N:$N,$A78+4)</f>
        <v>BMR condo / resale-controlled</v>
      </c>
      <c r="F78" s="11" t="str">
        <f t="array" ref="F78">INDEX('10_Redfin_Source_Data'!$C:$C,$A78+4)</f>
        <v>Active</v>
      </c>
      <c r="G78" s="11" t="str">
        <f t="array" ref="G78">INDEX('10_Redfin_Source_Data'!$Z:$Z,$A78+4)</f>
        <v>Restricted - verify BMR rules</v>
      </c>
      <c r="H78" s="34">
        <f t="array" ref="H78">N(INDEX('10_Redfin_Source_Data'!$H:$H,$A78+4))</f>
        <v>414940</v>
      </c>
      <c r="I78" s="34">
        <f t="array" ref="I78">N(INDEX('10_Redfin_Source_Data'!$M:$M,$A78+4))</f>
        <v>1</v>
      </c>
      <c r="J78" s="34">
        <f t="array" ref="J78">IF(H78&gt;0,MAX(I78,IFERROR(N(INDEX('10_Redfin_Source_Data'!$I:$I,$A78+4)),0)),"")</f>
        <v>1</v>
      </c>
      <c r="K78" s="34">
        <f t="array" ref="K78">N(INDEX('10_Redfin_Source_Data'!$K:$K,$A78+4))</f>
        <v>671</v>
      </c>
      <c r="L78" s="34">
        <f t="array" ref="L78">IF(H78&gt;0,IFERROR(INDEX('09_Rent_Benchmarks'!$C:$C,MATCH(D78,'09_Rent_Benchmarks'!$A:$A,0)),'01_Global_Assumptions'!$B$10),"")</f>
        <v>3000</v>
      </c>
      <c r="M78" s="34">
        <f t="shared" si="1"/>
        <v>3000</v>
      </c>
      <c r="N78" s="34">
        <f>IF(H78&gt;0,'01_Global_Assumptions'!$B$11,"")</f>
        <v>0.95</v>
      </c>
      <c r="O78" s="34">
        <f t="shared" si="2"/>
        <v>2850</v>
      </c>
      <c r="P78" s="35">
        <f>IF(H78&gt;0,'01_Global_Assumptions'!$B$7,"")</f>
        <v>0.25</v>
      </c>
      <c r="Q78" s="35">
        <f>IF(H78&gt;0,'01_Global_Assumptions'!$B$8,"")</f>
        <v>0.25</v>
      </c>
      <c r="R78" s="35">
        <f>IF(H78&gt;0,'01_Global_Assumptions'!$B$9,"")</f>
        <v>0.02</v>
      </c>
      <c r="S78" s="34">
        <f>IF(H78&gt;0,H78*'01_Global_Assumptions'!$B$12,"")</f>
        <v>414940</v>
      </c>
      <c r="T78" s="34">
        <f>IF(H78&gt;0,'01_Global_Assumptions'!$B$23,"")</f>
        <v>0</v>
      </c>
      <c r="U78" s="34">
        <f>IF(H78&gt;0,S78/('01_Global_Assumptions'!$B$13*12),"")</f>
        <v>1152.611111</v>
      </c>
      <c r="V78" s="34">
        <f>IF(H78&gt;0,I78*('01_Global_Assumptions'!$B$19+'01_Global_Assumptions'!$B$20+'01_Global_Assumptions'!$B$21)+'01_Global_Assumptions'!$B$22,"")</f>
        <v>1305</v>
      </c>
      <c r="W78" s="34">
        <f>IF(H78&gt;0,S78*'01_Global_Assumptions'!$B$14/12,"")</f>
        <v>2074.7</v>
      </c>
      <c r="X78" s="34">
        <f>IF(H78&gt;0,H78*'01_Global_Assumptions'!$B$16/('01_Global_Assumptions'!$B$17*12),"")</f>
        <v>345.7833333</v>
      </c>
      <c r="Y78" s="35">
        <f>IF(H78&gt;0,'01_Global_Assumptions'!$B$18,"")</f>
        <v>0.05</v>
      </c>
      <c r="Z78" s="34">
        <f t="shared" si="3"/>
        <v>4878.094444</v>
      </c>
      <c r="AA78" s="34">
        <f t="shared" si="4"/>
        <v>5134.836257</v>
      </c>
      <c r="AB78" s="34">
        <f t="shared" si="5"/>
        <v>0</v>
      </c>
      <c r="AC78" s="35">
        <f t="shared" si="6"/>
        <v>0</v>
      </c>
      <c r="AD78" s="34">
        <f t="shared" si="7"/>
        <v>2850</v>
      </c>
      <c r="AE78" s="34">
        <f t="shared" si="8"/>
        <v>0</v>
      </c>
      <c r="AF78" s="34">
        <f t="shared" si="9"/>
        <v>142.5</v>
      </c>
      <c r="AG78" s="34">
        <f t="shared" si="10"/>
        <v>5020.594444</v>
      </c>
      <c r="AH78" s="34">
        <f t="shared" si="11"/>
        <v>-2170.594444</v>
      </c>
      <c r="AI78" s="34">
        <f t="shared" si="12"/>
        <v>-1017.983333</v>
      </c>
      <c r="AJ78" s="34">
        <f t="shared" si="13"/>
        <v>1056.716667</v>
      </c>
      <c r="AK78" s="11" t="str">
        <f t="shared" si="14"/>
        <v>Positive after principal + investor cap</v>
      </c>
      <c r="AL78" s="11">
        <f>IF(H78&gt;0,H78*(1-'01_Global_Assumptions'!$B$16),"")</f>
        <v>373446</v>
      </c>
      <c r="AM78" s="11">
        <f>IF(H78&gt;0,'01_Global_Assumptions'!$B$13*'01_Global_Assumptions'!$B$15,"")</f>
        <v>60</v>
      </c>
      <c r="AN78" s="36">
        <f t="shared" si="15"/>
        <v>414940</v>
      </c>
      <c r="AO78" s="11">
        <f t="shared" si="16"/>
        <v>1493784</v>
      </c>
      <c r="AP78" s="36">
        <f t="shared" si="17"/>
        <v>1908724</v>
      </c>
      <c r="AQ78" s="36">
        <f t="shared" si="18"/>
        <v>1493784</v>
      </c>
      <c r="AR78" s="37">
        <f t="shared" si="19"/>
        <v>4.6</v>
      </c>
      <c r="AS78" s="11" t="str">
        <f t="shared" si="20"/>
        <v>NO</v>
      </c>
      <c r="AT78" s="11" t="str">
        <f t="shared" si="21"/>
        <v>NO</v>
      </c>
      <c r="AU78" s="11" t="str">
        <f t="shared" si="22"/>
        <v>NO</v>
      </c>
      <c r="AV78" s="11" t="str">
        <f t="shared" si="23"/>
        <v>NO - REVIEW</v>
      </c>
      <c r="AW78" s="11">
        <f t="shared" si="24"/>
        <v>0</v>
      </c>
      <c r="AX78" s="11" t="str">
        <f t="shared" si="25"/>
        <v/>
      </c>
      <c r="AY78" s="11">
        <f t="shared" si="26"/>
        <v>68</v>
      </c>
      <c r="AZ78" s="38" t="str">
        <f t="array" ref="AZ78">INDEX('10_Redfin_Source_Data'!$X:$X,$A78+4)</f>
        <v>https://www.redfin.com/AA/home/199587793</v>
      </c>
    </row>
    <row r="79" ht="15.75" customHeight="1">
      <c r="A79" s="11">
        <v>75.0</v>
      </c>
      <c r="B79" s="11" t="str">
        <f t="array" ref="B79">IF(INDEX('10_Redfin_Source_Data'!$E:$E,$A79+4)="","","SF-"&amp;TEXT($A79,"000"))</f>
        <v>SF-075</v>
      </c>
      <c r="C79" s="11" t="str">
        <f t="array" ref="C79">INDEX('10_Redfin_Source_Data'!$E:$E,$A79+4)</f>
        <v>1075 Market St #206</v>
      </c>
      <c r="D79" s="11" t="str">
        <f t="array" ref="D79">INDEX('10_Redfin_Source_Data'!$G:$G,$A79+4)</f>
        <v>94103</v>
      </c>
      <c r="E79" s="11" t="str">
        <f t="array" ref="E79">INDEX('10_Redfin_Source_Data'!$N:$N,$A79+4)</f>
        <v>BMR condo / resale-controlled</v>
      </c>
      <c r="F79" s="11" t="str">
        <f t="array" ref="F79">INDEX('10_Redfin_Source_Data'!$C:$C,$A79+4)</f>
        <v>Active</v>
      </c>
      <c r="G79" s="11" t="str">
        <f t="array" ref="G79">INDEX('10_Redfin_Source_Data'!$Z:$Z,$A79+4)</f>
        <v>Restricted - verify BMR rules</v>
      </c>
      <c r="H79" s="34">
        <f t="array" ref="H79">N(INDEX('10_Redfin_Source_Data'!$H:$H,$A79+4))</f>
        <v>338689</v>
      </c>
      <c r="I79" s="34">
        <f t="array" ref="I79">N(INDEX('10_Redfin_Source_Data'!$M:$M,$A79+4))</f>
        <v>1</v>
      </c>
      <c r="J79" s="34">
        <f t="array" ref="J79">IF(H79&gt;0,MAX(I79,IFERROR(N(INDEX('10_Redfin_Source_Data'!$I:$I,$A79+4)),0)),"")</f>
        <v>1</v>
      </c>
      <c r="K79" s="34">
        <f t="array" ref="K79">N(INDEX('10_Redfin_Source_Data'!$K:$K,$A79+4))</f>
        <v>630</v>
      </c>
      <c r="L79" s="34">
        <f t="array" ref="L79">IF(H79&gt;0,IFERROR(INDEX('09_Rent_Benchmarks'!$C:$C,MATCH(D79,'09_Rent_Benchmarks'!$A:$A,0)),'01_Global_Assumptions'!$B$10),"")</f>
        <v>3000</v>
      </c>
      <c r="M79" s="34">
        <f t="shared" si="1"/>
        <v>3000</v>
      </c>
      <c r="N79" s="34">
        <f>IF(H79&gt;0,'01_Global_Assumptions'!$B$11,"")</f>
        <v>0.95</v>
      </c>
      <c r="O79" s="34">
        <f t="shared" si="2"/>
        <v>2850</v>
      </c>
      <c r="P79" s="35">
        <f>IF(H79&gt;0,'01_Global_Assumptions'!$B$7,"")</f>
        <v>0.25</v>
      </c>
      <c r="Q79" s="35">
        <f>IF(H79&gt;0,'01_Global_Assumptions'!$B$8,"")</f>
        <v>0.25</v>
      </c>
      <c r="R79" s="35">
        <f>IF(H79&gt;0,'01_Global_Assumptions'!$B$9,"")</f>
        <v>0.02</v>
      </c>
      <c r="S79" s="34">
        <f>IF(H79&gt;0,H79*'01_Global_Assumptions'!$B$12,"")</f>
        <v>338689</v>
      </c>
      <c r="T79" s="34">
        <f>IF(H79&gt;0,'01_Global_Assumptions'!$B$23,"")</f>
        <v>0</v>
      </c>
      <c r="U79" s="34">
        <f>IF(H79&gt;0,S79/('01_Global_Assumptions'!$B$13*12),"")</f>
        <v>940.8027778</v>
      </c>
      <c r="V79" s="34">
        <f>IF(H79&gt;0,I79*('01_Global_Assumptions'!$B$19+'01_Global_Assumptions'!$B$20+'01_Global_Assumptions'!$B$21)+'01_Global_Assumptions'!$B$22,"")</f>
        <v>1305</v>
      </c>
      <c r="W79" s="34">
        <f>IF(H79&gt;0,S79*'01_Global_Assumptions'!$B$14/12,"")</f>
        <v>1693.445</v>
      </c>
      <c r="X79" s="34">
        <f>IF(H79&gt;0,H79*'01_Global_Assumptions'!$B$16/('01_Global_Assumptions'!$B$17*12),"")</f>
        <v>282.2408333</v>
      </c>
      <c r="Y79" s="35">
        <f>IF(H79&gt;0,'01_Global_Assumptions'!$B$18,"")</f>
        <v>0.05</v>
      </c>
      <c r="Z79" s="34">
        <f t="shared" si="3"/>
        <v>4221.488611</v>
      </c>
      <c r="AA79" s="34">
        <f t="shared" si="4"/>
        <v>4443.672222</v>
      </c>
      <c r="AB79" s="34">
        <f t="shared" si="5"/>
        <v>0</v>
      </c>
      <c r="AC79" s="35">
        <f t="shared" si="6"/>
        <v>0</v>
      </c>
      <c r="AD79" s="34">
        <f t="shared" si="7"/>
        <v>2850</v>
      </c>
      <c r="AE79" s="34">
        <f t="shared" si="8"/>
        <v>0</v>
      </c>
      <c r="AF79" s="34">
        <f t="shared" si="9"/>
        <v>142.5</v>
      </c>
      <c r="AG79" s="34">
        <f t="shared" si="10"/>
        <v>4363.988611</v>
      </c>
      <c r="AH79" s="34">
        <f t="shared" si="11"/>
        <v>-1513.988611</v>
      </c>
      <c r="AI79" s="34">
        <f t="shared" si="12"/>
        <v>-573.1858333</v>
      </c>
      <c r="AJ79" s="34">
        <f t="shared" si="13"/>
        <v>1120.259167</v>
      </c>
      <c r="AK79" s="11" t="str">
        <f t="shared" si="14"/>
        <v>Positive after principal + investor cap</v>
      </c>
      <c r="AL79" s="11">
        <f>IF(H79&gt;0,H79*(1-'01_Global_Assumptions'!$B$16),"")</f>
        <v>304820.1</v>
      </c>
      <c r="AM79" s="11">
        <f>IF(H79&gt;0,'01_Global_Assumptions'!$B$13*'01_Global_Assumptions'!$B$15,"")</f>
        <v>60</v>
      </c>
      <c r="AN79" s="36">
        <f t="shared" si="15"/>
        <v>338689</v>
      </c>
      <c r="AO79" s="11">
        <f t="shared" si="16"/>
        <v>1219280.4</v>
      </c>
      <c r="AP79" s="36">
        <f t="shared" si="17"/>
        <v>1557969.4</v>
      </c>
      <c r="AQ79" s="36">
        <f t="shared" si="18"/>
        <v>1219280.4</v>
      </c>
      <c r="AR79" s="37">
        <f t="shared" si="19"/>
        <v>4.6</v>
      </c>
      <c r="AS79" s="11" t="str">
        <f t="shared" si="20"/>
        <v>NO</v>
      </c>
      <c r="AT79" s="11" t="str">
        <f t="shared" si="21"/>
        <v>NO</v>
      </c>
      <c r="AU79" s="11" t="str">
        <f t="shared" si="22"/>
        <v>NO</v>
      </c>
      <c r="AV79" s="11" t="str">
        <f t="shared" si="23"/>
        <v>NO - REVIEW</v>
      </c>
      <c r="AW79" s="11">
        <f t="shared" si="24"/>
        <v>0</v>
      </c>
      <c r="AX79" s="11" t="str">
        <f t="shared" si="25"/>
        <v/>
      </c>
      <c r="AY79" s="11">
        <f t="shared" si="26"/>
        <v>69</v>
      </c>
      <c r="AZ79" s="38" t="str">
        <f t="array" ref="AZ79">INDEX('10_Redfin_Source_Data'!$X:$X,$A79+4)</f>
        <v>https://www.redfin.com/AA/home/169571386</v>
      </c>
    </row>
    <row r="80" ht="15.75" customHeight="1">
      <c r="A80" s="11">
        <v>76.0</v>
      </c>
      <c r="B80" s="11" t="str">
        <f t="array" ref="B80">IF(INDEX('10_Redfin_Source_Data'!$E:$E,$A80+4)="","","SF-"&amp;TEXT($A80,"000"))</f>
        <v>SF-076</v>
      </c>
      <c r="C80" s="11" t="str">
        <f t="array" ref="C80">INDEX('10_Redfin_Source_Data'!$E:$E,$A80+4)</f>
        <v>1400 Mission St #1203</v>
      </c>
      <c r="D80" s="11" t="str">
        <f t="array" ref="D80">INDEX('10_Redfin_Source_Data'!$G:$G,$A80+4)</f>
        <v>94103</v>
      </c>
      <c r="E80" s="11" t="str">
        <f t="array" ref="E80">INDEX('10_Redfin_Source_Data'!$N:$N,$A80+4)</f>
        <v>BMR condo / resale-controlled</v>
      </c>
      <c r="F80" s="11" t="str">
        <f t="array" ref="F80">INDEX('10_Redfin_Source_Data'!$C:$C,$A80+4)</f>
        <v>Active</v>
      </c>
      <c r="G80" s="11" t="str">
        <f t="array" ref="G80">INDEX('10_Redfin_Source_Data'!$Z:$Z,$A80+4)</f>
        <v>Restricted - verify BMR rules</v>
      </c>
      <c r="H80" s="34">
        <f t="array" ref="H80">N(INDEX('10_Redfin_Source_Data'!$H:$H,$A80+4))</f>
        <v>386000</v>
      </c>
      <c r="I80" s="34">
        <f t="array" ref="I80">N(INDEX('10_Redfin_Source_Data'!$M:$M,$A80+4))</f>
        <v>1</v>
      </c>
      <c r="J80" s="34">
        <f t="array" ref="J80">IF(H80&gt;0,MAX(I80,IFERROR(N(INDEX('10_Redfin_Source_Data'!$I:$I,$A80+4)),0)),"")</f>
        <v>1</v>
      </c>
      <c r="K80" s="34">
        <f t="array" ref="K80">N(INDEX('10_Redfin_Source_Data'!$K:$K,$A80+4))</f>
        <v>655</v>
      </c>
      <c r="L80" s="34">
        <f t="array" ref="L80">IF(H80&gt;0,IFERROR(INDEX('09_Rent_Benchmarks'!$C:$C,MATCH(D80,'09_Rent_Benchmarks'!$A:$A,0)),'01_Global_Assumptions'!$B$10),"")</f>
        <v>3000</v>
      </c>
      <c r="M80" s="34">
        <f t="shared" si="1"/>
        <v>3000</v>
      </c>
      <c r="N80" s="34">
        <f>IF(H80&gt;0,'01_Global_Assumptions'!$B$11,"")</f>
        <v>0.95</v>
      </c>
      <c r="O80" s="34">
        <f t="shared" si="2"/>
        <v>2850</v>
      </c>
      <c r="P80" s="35">
        <f>IF(H80&gt;0,'01_Global_Assumptions'!$B$7,"")</f>
        <v>0.25</v>
      </c>
      <c r="Q80" s="35">
        <f>IF(H80&gt;0,'01_Global_Assumptions'!$B$8,"")</f>
        <v>0.25</v>
      </c>
      <c r="R80" s="35">
        <f>IF(H80&gt;0,'01_Global_Assumptions'!$B$9,"")</f>
        <v>0.02</v>
      </c>
      <c r="S80" s="34">
        <f>IF(H80&gt;0,H80*'01_Global_Assumptions'!$B$12,"")</f>
        <v>386000</v>
      </c>
      <c r="T80" s="34">
        <f>IF(H80&gt;0,'01_Global_Assumptions'!$B$23,"")</f>
        <v>0</v>
      </c>
      <c r="U80" s="34">
        <f>IF(H80&gt;0,S80/('01_Global_Assumptions'!$B$13*12),"")</f>
        <v>1072.222222</v>
      </c>
      <c r="V80" s="34">
        <f>IF(H80&gt;0,I80*('01_Global_Assumptions'!$B$19+'01_Global_Assumptions'!$B$20+'01_Global_Assumptions'!$B$21)+'01_Global_Assumptions'!$B$22,"")</f>
        <v>1305</v>
      </c>
      <c r="W80" s="34">
        <f>IF(H80&gt;0,S80*'01_Global_Assumptions'!$B$14/12,"")</f>
        <v>1930</v>
      </c>
      <c r="X80" s="34">
        <f>IF(H80&gt;0,H80*'01_Global_Assumptions'!$B$16/('01_Global_Assumptions'!$B$17*12),"")</f>
        <v>321.6666667</v>
      </c>
      <c r="Y80" s="35">
        <f>IF(H80&gt;0,'01_Global_Assumptions'!$B$18,"")</f>
        <v>0.05</v>
      </c>
      <c r="Z80" s="34">
        <f t="shared" si="3"/>
        <v>4628.888889</v>
      </c>
      <c r="AA80" s="34">
        <f t="shared" si="4"/>
        <v>4872.51462</v>
      </c>
      <c r="AB80" s="34">
        <f t="shared" si="5"/>
        <v>0</v>
      </c>
      <c r="AC80" s="35">
        <f t="shared" si="6"/>
        <v>0</v>
      </c>
      <c r="AD80" s="34">
        <f t="shared" si="7"/>
        <v>2850</v>
      </c>
      <c r="AE80" s="34">
        <f t="shared" si="8"/>
        <v>0</v>
      </c>
      <c r="AF80" s="34">
        <f t="shared" si="9"/>
        <v>142.5</v>
      </c>
      <c r="AG80" s="34">
        <f t="shared" si="10"/>
        <v>4771.388889</v>
      </c>
      <c r="AH80" s="34">
        <f t="shared" si="11"/>
        <v>-1921.388889</v>
      </c>
      <c r="AI80" s="34">
        <f t="shared" si="12"/>
        <v>-849.1666667</v>
      </c>
      <c r="AJ80" s="34">
        <f t="shared" si="13"/>
        <v>1080.833333</v>
      </c>
      <c r="AK80" s="11" t="str">
        <f t="shared" si="14"/>
        <v>Positive after principal + investor cap</v>
      </c>
      <c r="AL80" s="11">
        <f>IF(H80&gt;0,H80*(1-'01_Global_Assumptions'!$B$16),"")</f>
        <v>347400</v>
      </c>
      <c r="AM80" s="11">
        <f>IF(H80&gt;0,'01_Global_Assumptions'!$B$13*'01_Global_Assumptions'!$B$15,"")</f>
        <v>60</v>
      </c>
      <c r="AN80" s="36">
        <f t="shared" si="15"/>
        <v>386000</v>
      </c>
      <c r="AO80" s="11">
        <f t="shared" si="16"/>
        <v>1389600</v>
      </c>
      <c r="AP80" s="36">
        <f t="shared" si="17"/>
        <v>1775600</v>
      </c>
      <c r="AQ80" s="36">
        <f t="shared" si="18"/>
        <v>1389600</v>
      </c>
      <c r="AR80" s="37">
        <f t="shared" si="19"/>
        <v>4.6</v>
      </c>
      <c r="AS80" s="11" t="str">
        <f t="shared" si="20"/>
        <v>NO</v>
      </c>
      <c r="AT80" s="11" t="str">
        <f t="shared" si="21"/>
        <v>NO</v>
      </c>
      <c r="AU80" s="11" t="str">
        <f t="shared" si="22"/>
        <v>NO</v>
      </c>
      <c r="AV80" s="11" t="str">
        <f t="shared" si="23"/>
        <v>NO - REVIEW</v>
      </c>
      <c r="AW80" s="11">
        <f t="shared" si="24"/>
        <v>0</v>
      </c>
      <c r="AX80" s="11" t="str">
        <f t="shared" si="25"/>
        <v/>
      </c>
      <c r="AY80" s="11">
        <f t="shared" si="26"/>
        <v>70</v>
      </c>
      <c r="AZ80" s="38" t="str">
        <f t="array" ref="AZ80">INDEX('10_Redfin_Source_Data'!$X:$X,$A80+4)</f>
        <v>https://www.redfin.com/AA/home/109687113</v>
      </c>
    </row>
    <row r="81" ht="15.75" customHeight="1">
      <c r="A81" s="11">
        <v>77.0</v>
      </c>
      <c r="B81" s="11" t="str">
        <f t="array" ref="B81">IF(INDEX('10_Redfin_Source_Data'!$E:$E,$A81+4)="","","SF-"&amp;TEXT($A81,"000"))</f>
        <v>SF-077</v>
      </c>
      <c r="C81" s="11" t="str">
        <f t="array" ref="C81">INDEX('10_Redfin_Source_Data'!$E:$E,$A81+4)</f>
        <v>395 6th St #511</v>
      </c>
      <c r="D81" s="11" t="str">
        <f t="array" ref="D81">INDEX('10_Redfin_Source_Data'!$G:$G,$A81+4)</f>
        <v>94107</v>
      </c>
      <c r="E81" s="11" t="str">
        <f t="array" ref="E81">INDEX('10_Redfin_Source_Data'!$N:$N,$A81+4)</f>
        <v>BMR condo / resale-controlled</v>
      </c>
      <c r="F81" s="11" t="str">
        <f t="array" ref="F81">INDEX('10_Redfin_Source_Data'!$C:$C,$A81+4)</f>
        <v>Active</v>
      </c>
      <c r="G81" s="11" t="str">
        <f t="array" ref="G81">INDEX('10_Redfin_Source_Data'!$Z:$Z,$A81+4)</f>
        <v>Restricted - verify BMR rules</v>
      </c>
      <c r="H81" s="34">
        <f t="array" ref="H81">N(INDEX('10_Redfin_Source_Data'!$H:$H,$A81+4))</f>
        <v>408490</v>
      </c>
      <c r="I81" s="34">
        <f t="array" ref="I81">N(INDEX('10_Redfin_Source_Data'!$M:$M,$A81+4))</f>
        <v>1</v>
      </c>
      <c r="J81" s="34">
        <f t="array" ref="J81">IF(H81&gt;0,MAX(I81,IFERROR(N(INDEX('10_Redfin_Source_Data'!$I:$I,$A81+4)),0)),"")</f>
        <v>1</v>
      </c>
      <c r="K81" s="34">
        <f t="array" ref="K81">N(INDEX('10_Redfin_Source_Data'!$K:$K,$A81+4))</f>
        <v>621</v>
      </c>
      <c r="L81" s="34">
        <f t="array" ref="L81">IF(H81&gt;0,IFERROR(INDEX('09_Rent_Benchmarks'!$C:$C,MATCH(D81,'09_Rent_Benchmarks'!$A:$A,0)),'01_Global_Assumptions'!$B$10),"")</f>
        <v>2750</v>
      </c>
      <c r="M81" s="34">
        <f t="shared" si="1"/>
        <v>2750</v>
      </c>
      <c r="N81" s="34">
        <f>IF(H81&gt;0,'01_Global_Assumptions'!$B$11,"")</f>
        <v>0.95</v>
      </c>
      <c r="O81" s="34">
        <f t="shared" si="2"/>
        <v>2612.5</v>
      </c>
      <c r="P81" s="35">
        <f>IF(H81&gt;0,'01_Global_Assumptions'!$B$7,"")</f>
        <v>0.25</v>
      </c>
      <c r="Q81" s="35">
        <f>IF(H81&gt;0,'01_Global_Assumptions'!$B$8,"")</f>
        <v>0.25</v>
      </c>
      <c r="R81" s="35">
        <f>IF(H81&gt;0,'01_Global_Assumptions'!$B$9,"")</f>
        <v>0.02</v>
      </c>
      <c r="S81" s="34">
        <f>IF(H81&gt;0,H81*'01_Global_Assumptions'!$B$12,"")</f>
        <v>408490</v>
      </c>
      <c r="T81" s="34">
        <f>IF(H81&gt;0,'01_Global_Assumptions'!$B$23,"")</f>
        <v>0</v>
      </c>
      <c r="U81" s="34">
        <f>IF(H81&gt;0,S81/('01_Global_Assumptions'!$B$13*12),"")</f>
        <v>1134.694444</v>
      </c>
      <c r="V81" s="34">
        <f>IF(H81&gt;0,I81*('01_Global_Assumptions'!$B$19+'01_Global_Assumptions'!$B$20+'01_Global_Assumptions'!$B$21)+'01_Global_Assumptions'!$B$22,"")</f>
        <v>1305</v>
      </c>
      <c r="W81" s="34">
        <f>IF(H81&gt;0,S81*'01_Global_Assumptions'!$B$14/12,"")</f>
        <v>2042.45</v>
      </c>
      <c r="X81" s="34">
        <f>IF(H81&gt;0,H81*'01_Global_Assumptions'!$B$16/('01_Global_Assumptions'!$B$17*12),"")</f>
        <v>340.4083333</v>
      </c>
      <c r="Y81" s="35">
        <f>IF(H81&gt;0,'01_Global_Assumptions'!$B$18,"")</f>
        <v>0.05</v>
      </c>
      <c r="Z81" s="34">
        <f t="shared" si="3"/>
        <v>4822.552778</v>
      </c>
      <c r="AA81" s="34">
        <f t="shared" si="4"/>
        <v>5076.371345</v>
      </c>
      <c r="AB81" s="34">
        <f t="shared" si="5"/>
        <v>0</v>
      </c>
      <c r="AC81" s="35">
        <f t="shared" si="6"/>
        <v>0</v>
      </c>
      <c r="AD81" s="34">
        <f t="shared" si="7"/>
        <v>2612.5</v>
      </c>
      <c r="AE81" s="34">
        <f t="shared" si="8"/>
        <v>0</v>
      </c>
      <c r="AF81" s="34">
        <f t="shared" si="9"/>
        <v>130.625</v>
      </c>
      <c r="AG81" s="34">
        <f t="shared" si="10"/>
        <v>4953.177778</v>
      </c>
      <c r="AH81" s="34">
        <f t="shared" si="11"/>
        <v>-2340.677778</v>
      </c>
      <c r="AI81" s="34">
        <f t="shared" si="12"/>
        <v>-1205.983333</v>
      </c>
      <c r="AJ81" s="34">
        <f t="shared" si="13"/>
        <v>836.4666667</v>
      </c>
      <c r="AK81" s="11" t="str">
        <f t="shared" si="14"/>
        <v>Positive after principal + investor cap</v>
      </c>
      <c r="AL81" s="11">
        <f>IF(H81&gt;0,H81*(1-'01_Global_Assumptions'!$B$16),"")</f>
        <v>367641</v>
      </c>
      <c r="AM81" s="11">
        <f>IF(H81&gt;0,'01_Global_Assumptions'!$B$13*'01_Global_Assumptions'!$B$15,"")</f>
        <v>60</v>
      </c>
      <c r="AN81" s="36">
        <f t="shared" si="15"/>
        <v>408490</v>
      </c>
      <c r="AO81" s="11">
        <f t="shared" si="16"/>
        <v>1470564</v>
      </c>
      <c r="AP81" s="36">
        <f t="shared" si="17"/>
        <v>1879054</v>
      </c>
      <c r="AQ81" s="36">
        <f t="shared" si="18"/>
        <v>1470564</v>
      </c>
      <c r="AR81" s="37">
        <f t="shared" si="19"/>
        <v>4.6</v>
      </c>
      <c r="AS81" s="11" t="str">
        <f t="shared" si="20"/>
        <v>NO</v>
      </c>
      <c r="AT81" s="11" t="str">
        <f t="shared" si="21"/>
        <v>NO</v>
      </c>
      <c r="AU81" s="11" t="str">
        <f t="shared" si="22"/>
        <v>NO</v>
      </c>
      <c r="AV81" s="11" t="str">
        <f t="shared" si="23"/>
        <v>NO - REVIEW</v>
      </c>
      <c r="AW81" s="11">
        <f t="shared" si="24"/>
        <v>0</v>
      </c>
      <c r="AX81" s="11" t="str">
        <f t="shared" si="25"/>
        <v/>
      </c>
      <c r="AY81" s="11">
        <f t="shared" si="26"/>
        <v>71</v>
      </c>
      <c r="AZ81" s="38" t="str">
        <f t="array" ref="AZ81">INDEX('10_Redfin_Source_Data'!$X:$X,$A81+4)</f>
        <v>https://www.redfin.com/AA/home/200971827</v>
      </c>
    </row>
    <row r="82" ht="15.75" customHeight="1">
      <c r="A82" s="11">
        <v>78.0</v>
      </c>
      <c r="B82" s="11" t="str">
        <f t="array" ref="B82">IF(INDEX('10_Redfin_Source_Data'!$E:$E,$A82+4)="","","SF-"&amp;TEXT($A82,"000"))</f>
        <v>SF-078</v>
      </c>
      <c r="C82" s="11" t="str">
        <f t="array" ref="C82">INDEX('10_Redfin_Source_Data'!$E:$E,$A82+4)</f>
        <v>1075 Market St #503</v>
      </c>
      <c r="D82" s="11" t="str">
        <f t="array" ref="D82">INDEX('10_Redfin_Source_Data'!$G:$G,$A82+4)</f>
        <v>94103</v>
      </c>
      <c r="E82" s="11" t="str">
        <f t="array" ref="E82">INDEX('10_Redfin_Source_Data'!$N:$N,$A82+4)</f>
        <v>BMR studio condo / resale-controlled</v>
      </c>
      <c r="F82" s="11" t="str">
        <f t="array" ref="F82">INDEX('10_Redfin_Source_Data'!$C:$C,$A82+4)</f>
        <v>Active</v>
      </c>
      <c r="G82" s="11" t="str">
        <f t="array" ref="G82">INDEX('10_Redfin_Source_Data'!$Z:$Z,$A82+4)</f>
        <v>Restricted - verify BMR rules</v>
      </c>
      <c r="H82" s="34">
        <f t="array" ref="H82">N(INDEX('10_Redfin_Source_Data'!$H:$H,$A82+4))</f>
        <v>299000</v>
      </c>
      <c r="I82" s="34">
        <f t="array" ref="I82">N(INDEX('10_Redfin_Source_Data'!$M:$M,$A82+4))</f>
        <v>1</v>
      </c>
      <c r="J82" s="34">
        <f t="array" ref="J82">IF(H82&gt;0,MAX(I82,IFERROR(N(INDEX('10_Redfin_Source_Data'!$I:$I,$A82+4)),0)),"")</f>
        <v>1</v>
      </c>
      <c r="K82" s="34">
        <f t="array" ref="K82">N(INDEX('10_Redfin_Source_Data'!$K:$K,$A82+4))</f>
        <v>445</v>
      </c>
      <c r="L82" s="34">
        <f t="array" ref="L82">IF(H82&gt;0,IFERROR(INDEX('09_Rent_Benchmarks'!$C:$C,MATCH(D82,'09_Rent_Benchmarks'!$A:$A,0)),'01_Global_Assumptions'!$B$10),"")</f>
        <v>3000</v>
      </c>
      <c r="M82" s="34">
        <f t="shared" si="1"/>
        <v>3000</v>
      </c>
      <c r="N82" s="34">
        <f>IF(H82&gt;0,'01_Global_Assumptions'!$B$11,"")</f>
        <v>0.95</v>
      </c>
      <c r="O82" s="34">
        <f t="shared" si="2"/>
        <v>2850</v>
      </c>
      <c r="P82" s="35">
        <f>IF(H82&gt;0,'01_Global_Assumptions'!$B$7,"")</f>
        <v>0.25</v>
      </c>
      <c r="Q82" s="35">
        <f>IF(H82&gt;0,'01_Global_Assumptions'!$B$8,"")</f>
        <v>0.25</v>
      </c>
      <c r="R82" s="35">
        <f>IF(H82&gt;0,'01_Global_Assumptions'!$B$9,"")</f>
        <v>0.02</v>
      </c>
      <c r="S82" s="34">
        <f>IF(H82&gt;0,H82*'01_Global_Assumptions'!$B$12,"")</f>
        <v>299000</v>
      </c>
      <c r="T82" s="34">
        <f>IF(H82&gt;0,'01_Global_Assumptions'!$B$23,"")</f>
        <v>0</v>
      </c>
      <c r="U82" s="34">
        <f>IF(H82&gt;0,S82/('01_Global_Assumptions'!$B$13*12),"")</f>
        <v>830.5555556</v>
      </c>
      <c r="V82" s="34">
        <f>IF(H82&gt;0,I82*('01_Global_Assumptions'!$B$19+'01_Global_Assumptions'!$B$20+'01_Global_Assumptions'!$B$21)+'01_Global_Assumptions'!$B$22,"")</f>
        <v>1305</v>
      </c>
      <c r="W82" s="34">
        <f>IF(H82&gt;0,S82*'01_Global_Assumptions'!$B$14/12,"")</f>
        <v>1495</v>
      </c>
      <c r="X82" s="34">
        <f>IF(H82&gt;0,H82*'01_Global_Assumptions'!$B$16/('01_Global_Assumptions'!$B$17*12),"")</f>
        <v>249.1666667</v>
      </c>
      <c r="Y82" s="35">
        <f>IF(H82&gt;0,'01_Global_Assumptions'!$B$18,"")</f>
        <v>0.05</v>
      </c>
      <c r="Z82" s="34">
        <f t="shared" si="3"/>
        <v>3879.722222</v>
      </c>
      <c r="AA82" s="34">
        <f t="shared" si="4"/>
        <v>4083.918129</v>
      </c>
      <c r="AB82" s="34">
        <f t="shared" si="5"/>
        <v>0</v>
      </c>
      <c r="AC82" s="35">
        <f t="shared" si="6"/>
        <v>0</v>
      </c>
      <c r="AD82" s="34">
        <f t="shared" si="7"/>
        <v>2850</v>
      </c>
      <c r="AE82" s="34">
        <f t="shared" si="8"/>
        <v>0</v>
      </c>
      <c r="AF82" s="34">
        <f t="shared" si="9"/>
        <v>142.5</v>
      </c>
      <c r="AG82" s="34">
        <f t="shared" si="10"/>
        <v>4022.222222</v>
      </c>
      <c r="AH82" s="34">
        <f t="shared" si="11"/>
        <v>-1172.222222</v>
      </c>
      <c r="AI82" s="34">
        <f t="shared" si="12"/>
        <v>-341.6666667</v>
      </c>
      <c r="AJ82" s="34">
        <f t="shared" si="13"/>
        <v>1153.333333</v>
      </c>
      <c r="AK82" s="11" t="str">
        <f t="shared" si="14"/>
        <v>Positive after principal + investor cap</v>
      </c>
      <c r="AL82" s="11">
        <f>IF(H82&gt;0,H82*(1-'01_Global_Assumptions'!$B$16),"")</f>
        <v>269100</v>
      </c>
      <c r="AM82" s="11">
        <f>IF(H82&gt;0,'01_Global_Assumptions'!$B$13*'01_Global_Assumptions'!$B$15,"")</f>
        <v>60</v>
      </c>
      <c r="AN82" s="36">
        <f t="shared" si="15"/>
        <v>299000</v>
      </c>
      <c r="AO82" s="11">
        <f t="shared" si="16"/>
        <v>1076400</v>
      </c>
      <c r="AP82" s="36">
        <f t="shared" si="17"/>
        <v>1375400</v>
      </c>
      <c r="AQ82" s="36">
        <f t="shared" si="18"/>
        <v>1076400</v>
      </c>
      <c r="AR82" s="37">
        <f t="shared" si="19"/>
        <v>4.6</v>
      </c>
      <c r="AS82" s="11" t="str">
        <f t="shared" si="20"/>
        <v>NO</v>
      </c>
      <c r="AT82" s="11" t="str">
        <f t="shared" si="21"/>
        <v>NO</v>
      </c>
      <c r="AU82" s="11" t="str">
        <f t="shared" si="22"/>
        <v>NO</v>
      </c>
      <c r="AV82" s="11" t="str">
        <f t="shared" si="23"/>
        <v>NO - REVIEW</v>
      </c>
      <c r="AW82" s="11">
        <f t="shared" si="24"/>
        <v>0</v>
      </c>
      <c r="AX82" s="11" t="str">
        <f t="shared" si="25"/>
        <v/>
      </c>
      <c r="AY82" s="11">
        <f t="shared" si="26"/>
        <v>72</v>
      </c>
      <c r="AZ82" s="38" t="str">
        <f t="array" ref="AZ82">INDEX('10_Redfin_Source_Data'!$X:$X,$A82+4)</f>
        <v>https://www.redfin.com/AA/home/173336797</v>
      </c>
    </row>
    <row r="83" ht="15.75" customHeight="1">
      <c r="A83" s="11">
        <v>79.0</v>
      </c>
      <c r="B83" s="11" t="str">
        <f t="array" ref="B83">IF(INDEX('10_Redfin_Source_Data'!$E:$E,$A83+4)="","","SF-"&amp;TEXT($A83,"000"))</f>
        <v>SF-079</v>
      </c>
      <c r="C83" s="11" t="str">
        <f t="array" ref="C83">INDEX('10_Redfin_Source_Data'!$E:$E,$A83+4)</f>
        <v>Type 17 Plan</v>
      </c>
      <c r="D83" s="11" t="str">
        <f t="array" ref="D83">INDEX('10_Redfin_Source_Data'!$G:$G,$A83+4)</f>
        <v>94102</v>
      </c>
      <c r="E83" s="11" t="str">
        <f t="array" ref="E83">INDEX('10_Redfin_Source_Data'!$N:$N,$A83+4)</f>
        <v>New-construction condo plan</v>
      </c>
      <c r="F83" s="11" t="str">
        <f t="array" ref="F83">INDEX('10_Redfin_Source_Data'!$C:$C,$A83+4)</f>
        <v>Active</v>
      </c>
      <c r="G83" s="11" t="str">
        <f t="array" ref="G83">INDEX('10_Redfin_Source_Data'!$Z:$Z,$A83+4)</f>
        <v>Diligence required - product plan</v>
      </c>
      <c r="H83" s="34">
        <f t="array" ref="H83">N(INDEX('10_Redfin_Source_Data'!$H:$H,$A83+4))</f>
        <v>459000</v>
      </c>
      <c r="I83" s="34">
        <f t="array" ref="I83">N(INDEX('10_Redfin_Source_Data'!$M:$M,$A83+4))</f>
        <v>1</v>
      </c>
      <c r="J83" s="34">
        <f t="array" ref="J83">IF(H83&gt;0,MAX(I83,IFERROR(N(INDEX('10_Redfin_Source_Data'!$I:$I,$A83+4)),0)),"")</f>
        <v>1</v>
      </c>
      <c r="K83" s="34">
        <f t="array" ref="K83">N(INDEX('10_Redfin_Source_Data'!$K:$K,$A83+4))</f>
        <v>503</v>
      </c>
      <c r="L83" s="34">
        <f t="array" ref="L83">IF(H83&gt;0,IFERROR(INDEX('09_Rent_Benchmarks'!$C:$C,MATCH(D83,'09_Rent_Benchmarks'!$A:$A,0)),'01_Global_Assumptions'!$B$10),"")</f>
        <v>2750</v>
      </c>
      <c r="M83" s="34">
        <f t="shared" si="1"/>
        <v>2750</v>
      </c>
      <c r="N83" s="34">
        <f>IF(H83&gt;0,'01_Global_Assumptions'!$B$11,"")</f>
        <v>0.95</v>
      </c>
      <c r="O83" s="34">
        <f t="shared" si="2"/>
        <v>2612.5</v>
      </c>
      <c r="P83" s="35">
        <f>IF(H83&gt;0,'01_Global_Assumptions'!$B$7,"")</f>
        <v>0.25</v>
      </c>
      <c r="Q83" s="35">
        <f>IF(H83&gt;0,'01_Global_Assumptions'!$B$8,"")</f>
        <v>0.25</v>
      </c>
      <c r="R83" s="35">
        <f>IF(H83&gt;0,'01_Global_Assumptions'!$B$9,"")</f>
        <v>0.02</v>
      </c>
      <c r="S83" s="34">
        <f>IF(H83&gt;0,H83*'01_Global_Assumptions'!$B$12,"")</f>
        <v>459000</v>
      </c>
      <c r="T83" s="34">
        <f>IF(H83&gt;0,'01_Global_Assumptions'!$B$23,"")</f>
        <v>0</v>
      </c>
      <c r="U83" s="34">
        <f>IF(H83&gt;0,S83/('01_Global_Assumptions'!$B$13*12),"")</f>
        <v>1275</v>
      </c>
      <c r="V83" s="34">
        <f>IF(H83&gt;0,I83*('01_Global_Assumptions'!$B$19+'01_Global_Assumptions'!$B$20+'01_Global_Assumptions'!$B$21)+'01_Global_Assumptions'!$B$22,"")</f>
        <v>1305</v>
      </c>
      <c r="W83" s="34">
        <f>IF(H83&gt;0,S83*'01_Global_Assumptions'!$B$14/12,"")</f>
        <v>2295</v>
      </c>
      <c r="X83" s="34">
        <f>IF(H83&gt;0,H83*'01_Global_Assumptions'!$B$16/('01_Global_Assumptions'!$B$17*12),"")</f>
        <v>382.5</v>
      </c>
      <c r="Y83" s="35">
        <f>IF(H83&gt;0,'01_Global_Assumptions'!$B$18,"")</f>
        <v>0.05</v>
      </c>
      <c r="Z83" s="34">
        <f t="shared" si="3"/>
        <v>5257.5</v>
      </c>
      <c r="AA83" s="34">
        <f t="shared" si="4"/>
        <v>5534.210526</v>
      </c>
      <c r="AB83" s="34">
        <f t="shared" si="5"/>
        <v>0</v>
      </c>
      <c r="AC83" s="35">
        <f t="shared" si="6"/>
        <v>0</v>
      </c>
      <c r="AD83" s="34">
        <f t="shared" si="7"/>
        <v>2612.5</v>
      </c>
      <c r="AE83" s="34">
        <f t="shared" si="8"/>
        <v>0</v>
      </c>
      <c r="AF83" s="34">
        <f t="shared" si="9"/>
        <v>130.625</v>
      </c>
      <c r="AG83" s="34">
        <f t="shared" si="10"/>
        <v>5388.125</v>
      </c>
      <c r="AH83" s="34">
        <f t="shared" si="11"/>
        <v>-2775.625</v>
      </c>
      <c r="AI83" s="34">
        <f t="shared" si="12"/>
        <v>-1500.625</v>
      </c>
      <c r="AJ83" s="34">
        <f t="shared" si="13"/>
        <v>794.375</v>
      </c>
      <c r="AK83" s="11" t="str">
        <f t="shared" si="14"/>
        <v>Positive after principal + investor cap</v>
      </c>
      <c r="AL83" s="11">
        <f>IF(H83&gt;0,H83*(1-'01_Global_Assumptions'!$B$16),"")</f>
        <v>413100</v>
      </c>
      <c r="AM83" s="11">
        <f>IF(H83&gt;0,'01_Global_Assumptions'!$B$13*'01_Global_Assumptions'!$B$15,"")</f>
        <v>60</v>
      </c>
      <c r="AN83" s="36">
        <f t="shared" si="15"/>
        <v>459000</v>
      </c>
      <c r="AO83" s="11">
        <f t="shared" si="16"/>
        <v>1652400</v>
      </c>
      <c r="AP83" s="36">
        <f t="shared" si="17"/>
        <v>2111400</v>
      </c>
      <c r="AQ83" s="36">
        <f t="shared" si="18"/>
        <v>1652400</v>
      </c>
      <c r="AR83" s="37">
        <f t="shared" si="19"/>
        <v>4.6</v>
      </c>
      <c r="AS83" s="11" t="str">
        <f t="shared" si="20"/>
        <v>NO</v>
      </c>
      <c r="AT83" s="11" t="str">
        <f t="shared" si="21"/>
        <v>NO</v>
      </c>
      <c r="AU83" s="11" t="str">
        <f t="shared" si="22"/>
        <v>NO</v>
      </c>
      <c r="AV83" s="11" t="str">
        <f t="shared" si="23"/>
        <v>NO - REVIEW</v>
      </c>
      <c r="AW83" s="11">
        <f t="shared" si="24"/>
        <v>0</v>
      </c>
      <c r="AX83" s="11" t="str">
        <f t="shared" si="25"/>
        <v/>
      </c>
      <c r="AY83" s="11">
        <f t="shared" si="26"/>
        <v>73</v>
      </c>
      <c r="AZ83" s="38" t="str">
        <f t="array" ref="AZ83">INDEX('10_Redfin_Source_Data'!$X:$X,$A83+4)</f>
        <v>https://www.redfin.com/AA/home/192597486</v>
      </c>
    </row>
    <row r="84" ht="15.75" customHeight="1">
      <c r="A84" s="11">
        <v>80.0</v>
      </c>
      <c r="B84" s="11" t="str">
        <f t="array" ref="B84">IF(INDEX('10_Redfin_Source_Data'!$E:$E,$A84+4)="","","SF-"&amp;TEXT($A84,"000"))</f>
        <v>SF-080</v>
      </c>
      <c r="C84" s="11" t="str">
        <f t="array" ref="C84">INDEX('10_Redfin_Source_Data'!$E:$E,$A84+4)</f>
        <v>395 6th St Unit BM5</v>
      </c>
      <c r="D84" s="11" t="str">
        <f t="array" ref="D84">INDEX('10_Redfin_Source_Data'!$G:$G,$A84+4)</f>
        <v>94107</v>
      </c>
      <c r="E84" s="11" t="str">
        <f t="array" ref="E84">INDEX('10_Redfin_Source_Data'!$N:$N,$A84+4)</f>
        <v>BMR condo / resale-controlled</v>
      </c>
      <c r="F84" s="11" t="str">
        <f t="array" ref="F84">INDEX('10_Redfin_Source_Data'!$C:$C,$A84+4)</f>
        <v>Active</v>
      </c>
      <c r="G84" s="11" t="str">
        <f t="array" ref="G84">INDEX('10_Redfin_Source_Data'!$Z:$Z,$A84+4)</f>
        <v>Restricted - verify BMR rules</v>
      </c>
      <c r="H84" s="34">
        <f t="array" ref="H84">N(INDEX('10_Redfin_Source_Data'!$H:$H,$A84+4))</f>
        <v>498022</v>
      </c>
      <c r="I84" s="34">
        <f t="array" ref="I84">N(INDEX('10_Redfin_Source_Data'!$M:$M,$A84+4))</f>
        <v>1</v>
      </c>
      <c r="J84" s="34">
        <f t="array" ref="J84">IF(H84&gt;0,MAX(I84,IFERROR(N(INDEX('10_Redfin_Source_Data'!$I:$I,$A84+4)),0)),"")</f>
        <v>2</v>
      </c>
      <c r="K84" s="34">
        <f t="array" ref="K84">N(INDEX('10_Redfin_Source_Data'!$K:$K,$A84+4))</f>
        <v>0</v>
      </c>
      <c r="L84" s="34">
        <f t="array" ref="L84">IF(H84&gt;0,IFERROR(INDEX('09_Rent_Benchmarks'!$C:$C,MATCH(D84,'09_Rent_Benchmarks'!$A:$A,0)),'01_Global_Assumptions'!$B$10),"")</f>
        <v>2750</v>
      </c>
      <c r="M84" s="34">
        <f t="shared" si="1"/>
        <v>5500</v>
      </c>
      <c r="N84" s="34">
        <f>IF(H84&gt;0,'01_Global_Assumptions'!$B$11,"")</f>
        <v>0.95</v>
      </c>
      <c r="O84" s="34">
        <f t="shared" si="2"/>
        <v>5225</v>
      </c>
      <c r="P84" s="35">
        <f>IF(H84&gt;0,'01_Global_Assumptions'!$B$7,"")</f>
        <v>0.25</v>
      </c>
      <c r="Q84" s="35">
        <f>IF(H84&gt;0,'01_Global_Assumptions'!$B$8,"")</f>
        <v>0.25</v>
      </c>
      <c r="R84" s="35">
        <f>IF(H84&gt;0,'01_Global_Assumptions'!$B$9,"")</f>
        <v>0.02</v>
      </c>
      <c r="S84" s="34">
        <f>IF(H84&gt;0,H84*'01_Global_Assumptions'!$B$12,"")</f>
        <v>498022</v>
      </c>
      <c r="T84" s="34">
        <f>IF(H84&gt;0,'01_Global_Assumptions'!$B$23,"")</f>
        <v>0</v>
      </c>
      <c r="U84" s="34">
        <f>IF(H84&gt;0,S84/('01_Global_Assumptions'!$B$13*12),"")</f>
        <v>1383.394444</v>
      </c>
      <c r="V84" s="34">
        <f>IF(H84&gt;0,I84*('01_Global_Assumptions'!$B$19+'01_Global_Assumptions'!$B$20+'01_Global_Assumptions'!$B$21)+'01_Global_Assumptions'!$B$22,"")</f>
        <v>1305</v>
      </c>
      <c r="W84" s="34">
        <f>IF(H84&gt;0,S84*'01_Global_Assumptions'!$B$14/12,"")</f>
        <v>2490.11</v>
      </c>
      <c r="X84" s="34">
        <f>IF(H84&gt;0,H84*'01_Global_Assumptions'!$B$16/('01_Global_Assumptions'!$B$17*12),"")</f>
        <v>415.0183333</v>
      </c>
      <c r="Y84" s="35">
        <f>IF(H84&gt;0,'01_Global_Assumptions'!$B$18,"")</f>
        <v>0.05</v>
      </c>
      <c r="Z84" s="34">
        <f t="shared" si="3"/>
        <v>5593.522778</v>
      </c>
      <c r="AA84" s="34">
        <f t="shared" si="4"/>
        <v>5887.918713</v>
      </c>
      <c r="AB84" s="34">
        <f t="shared" si="5"/>
        <v>0</v>
      </c>
      <c r="AC84" s="35">
        <f t="shared" si="6"/>
        <v>0</v>
      </c>
      <c r="AD84" s="34">
        <f t="shared" si="7"/>
        <v>5225</v>
      </c>
      <c r="AE84" s="34">
        <f t="shared" si="8"/>
        <v>0</v>
      </c>
      <c r="AF84" s="34">
        <f t="shared" si="9"/>
        <v>261.25</v>
      </c>
      <c r="AG84" s="34">
        <f t="shared" si="10"/>
        <v>5854.772778</v>
      </c>
      <c r="AH84" s="34">
        <f t="shared" si="11"/>
        <v>-629.7727778</v>
      </c>
      <c r="AI84" s="34">
        <f t="shared" si="12"/>
        <v>753.6216667</v>
      </c>
      <c r="AJ84" s="34">
        <f t="shared" si="13"/>
        <v>3243.731667</v>
      </c>
      <c r="AK84" s="11" t="str">
        <f t="shared" si="14"/>
        <v>Positive after principal payoff</v>
      </c>
      <c r="AL84" s="11">
        <f>IF(H84&gt;0,H84*(1-'01_Global_Assumptions'!$B$16),"")</f>
        <v>448219.8</v>
      </c>
      <c r="AM84" s="11">
        <f>IF(H84&gt;0,'01_Global_Assumptions'!$B$13*'01_Global_Assumptions'!$B$15,"")</f>
        <v>60</v>
      </c>
      <c r="AN84" s="36">
        <f t="shared" si="15"/>
        <v>498022</v>
      </c>
      <c r="AO84" s="11">
        <f t="shared" si="16"/>
        <v>1792879.2</v>
      </c>
      <c r="AP84" s="36">
        <f t="shared" si="17"/>
        <v>2290901.2</v>
      </c>
      <c r="AQ84" s="36">
        <f t="shared" si="18"/>
        <v>1792879.2</v>
      </c>
      <c r="AR84" s="37">
        <f t="shared" si="19"/>
        <v>4.6</v>
      </c>
      <c r="AS84" s="11" t="str">
        <f t="shared" si="20"/>
        <v>NO</v>
      </c>
      <c r="AT84" s="11" t="str">
        <f t="shared" si="21"/>
        <v>NO</v>
      </c>
      <c r="AU84" s="11" t="str">
        <f t="shared" si="22"/>
        <v>NO</v>
      </c>
      <c r="AV84" s="11" t="str">
        <f t="shared" si="23"/>
        <v>NO - REVIEW</v>
      </c>
      <c r="AW84" s="11">
        <f t="shared" si="24"/>
        <v>0</v>
      </c>
      <c r="AX84" s="11" t="str">
        <f t="shared" si="25"/>
        <v/>
      </c>
      <c r="AY84" s="11">
        <f t="shared" si="26"/>
        <v>74</v>
      </c>
      <c r="AZ84" s="38" t="str">
        <f t="array" ref="AZ84">INDEX('10_Redfin_Source_Data'!$X:$X,$A84+4)</f>
        <v>https://www.redfin.com/AA/home/202178548</v>
      </c>
    </row>
    <row r="85" ht="15.75" customHeight="1">
      <c r="A85" s="11">
        <v>81.0</v>
      </c>
      <c r="B85" s="11" t="str">
        <f t="array" ref="B85">IF(INDEX('10_Redfin_Source_Data'!$E:$E,$A85+4)="","","SF-"&amp;TEXT($A85,"000"))</f>
        <v>SF-081</v>
      </c>
      <c r="C85" s="11" t="str">
        <f t="array" ref="C85">INDEX('10_Redfin_Source_Data'!$E:$E,$A85+4)</f>
        <v>888 7th St #330</v>
      </c>
      <c r="D85" s="11" t="str">
        <f t="array" ref="D85">INDEX('10_Redfin_Source_Data'!$G:$G,$A85+4)</f>
        <v>94107</v>
      </c>
      <c r="E85" s="11" t="str">
        <f t="array" ref="E85">INDEX('10_Redfin_Source_Data'!$N:$N,$A85+4)</f>
        <v>BMR condo / resale-controlled</v>
      </c>
      <c r="F85" s="11" t="str">
        <f t="array" ref="F85">INDEX('10_Redfin_Source_Data'!$C:$C,$A85+4)</f>
        <v>Active</v>
      </c>
      <c r="G85" s="11" t="str">
        <f t="array" ref="G85">INDEX('10_Redfin_Source_Data'!$Z:$Z,$A85+4)</f>
        <v>Restricted - verify BMR rules</v>
      </c>
      <c r="H85" s="34">
        <f t="array" ref="H85">N(INDEX('10_Redfin_Source_Data'!$H:$H,$A85+4))</f>
        <v>450762</v>
      </c>
      <c r="I85" s="34">
        <f t="array" ref="I85">N(INDEX('10_Redfin_Source_Data'!$M:$M,$A85+4))</f>
        <v>1</v>
      </c>
      <c r="J85" s="34">
        <f t="array" ref="J85">IF(H85&gt;0,MAX(I85,IFERROR(N(INDEX('10_Redfin_Source_Data'!$I:$I,$A85+4)),0)),"")</f>
        <v>1</v>
      </c>
      <c r="K85" s="34">
        <f t="array" ref="K85">N(INDEX('10_Redfin_Source_Data'!$K:$K,$A85+4))</f>
        <v>549</v>
      </c>
      <c r="L85" s="34">
        <f t="array" ref="L85">IF(H85&gt;0,IFERROR(INDEX('09_Rent_Benchmarks'!$C:$C,MATCH(D85,'09_Rent_Benchmarks'!$A:$A,0)),'01_Global_Assumptions'!$B$10),"")</f>
        <v>2750</v>
      </c>
      <c r="M85" s="34">
        <f t="shared" si="1"/>
        <v>2750</v>
      </c>
      <c r="N85" s="34">
        <f>IF(H85&gt;0,'01_Global_Assumptions'!$B$11,"")</f>
        <v>0.95</v>
      </c>
      <c r="O85" s="34">
        <f t="shared" si="2"/>
        <v>2612.5</v>
      </c>
      <c r="P85" s="35">
        <f>IF(H85&gt;0,'01_Global_Assumptions'!$B$7,"")</f>
        <v>0.25</v>
      </c>
      <c r="Q85" s="35">
        <f>IF(H85&gt;0,'01_Global_Assumptions'!$B$8,"")</f>
        <v>0.25</v>
      </c>
      <c r="R85" s="35">
        <f>IF(H85&gt;0,'01_Global_Assumptions'!$B$9,"")</f>
        <v>0.02</v>
      </c>
      <c r="S85" s="34">
        <f>IF(H85&gt;0,H85*'01_Global_Assumptions'!$B$12,"")</f>
        <v>450762</v>
      </c>
      <c r="T85" s="34">
        <f>IF(H85&gt;0,'01_Global_Assumptions'!$B$23,"")</f>
        <v>0</v>
      </c>
      <c r="U85" s="34">
        <f>IF(H85&gt;0,S85/('01_Global_Assumptions'!$B$13*12),"")</f>
        <v>1252.116667</v>
      </c>
      <c r="V85" s="34">
        <f>IF(H85&gt;0,I85*('01_Global_Assumptions'!$B$19+'01_Global_Assumptions'!$B$20+'01_Global_Assumptions'!$B$21)+'01_Global_Assumptions'!$B$22,"")</f>
        <v>1305</v>
      </c>
      <c r="W85" s="34">
        <f>IF(H85&gt;0,S85*'01_Global_Assumptions'!$B$14/12,"")</f>
        <v>2253.81</v>
      </c>
      <c r="X85" s="34">
        <f>IF(H85&gt;0,H85*'01_Global_Assumptions'!$B$16/('01_Global_Assumptions'!$B$17*12),"")</f>
        <v>375.635</v>
      </c>
      <c r="Y85" s="35">
        <f>IF(H85&gt;0,'01_Global_Assumptions'!$B$18,"")</f>
        <v>0.05</v>
      </c>
      <c r="Z85" s="34">
        <f t="shared" si="3"/>
        <v>5186.561667</v>
      </c>
      <c r="AA85" s="34">
        <f t="shared" si="4"/>
        <v>5459.538596</v>
      </c>
      <c r="AB85" s="34">
        <f t="shared" si="5"/>
        <v>0</v>
      </c>
      <c r="AC85" s="35">
        <f t="shared" si="6"/>
        <v>0</v>
      </c>
      <c r="AD85" s="34">
        <f t="shared" si="7"/>
        <v>2612.5</v>
      </c>
      <c r="AE85" s="34">
        <f t="shared" si="8"/>
        <v>0</v>
      </c>
      <c r="AF85" s="34">
        <f t="shared" si="9"/>
        <v>130.625</v>
      </c>
      <c r="AG85" s="34">
        <f t="shared" si="10"/>
        <v>5317.186667</v>
      </c>
      <c r="AH85" s="34">
        <f t="shared" si="11"/>
        <v>-2704.686667</v>
      </c>
      <c r="AI85" s="34">
        <f t="shared" si="12"/>
        <v>-1452.57</v>
      </c>
      <c r="AJ85" s="34">
        <f t="shared" si="13"/>
        <v>801.24</v>
      </c>
      <c r="AK85" s="11" t="str">
        <f t="shared" si="14"/>
        <v>Positive after principal + investor cap</v>
      </c>
      <c r="AL85" s="11">
        <f>IF(H85&gt;0,H85*(1-'01_Global_Assumptions'!$B$16),"")</f>
        <v>405685.8</v>
      </c>
      <c r="AM85" s="11">
        <f>IF(H85&gt;0,'01_Global_Assumptions'!$B$13*'01_Global_Assumptions'!$B$15,"")</f>
        <v>60</v>
      </c>
      <c r="AN85" s="36">
        <f t="shared" si="15"/>
        <v>450762</v>
      </c>
      <c r="AO85" s="11">
        <f t="shared" si="16"/>
        <v>1622743.2</v>
      </c>
      <c r="AP85" s="36">
        <f t="shared" si="17"/>
        <v>2073505.2</v>
      </c>
      <c r="AQ85" s="36">
        <f t="shared" si="18"/>
        <v>1622743.2</v>
      </c>
      <c r="AR85" s="37">
        <f t="shared" si="19"/>
        <v>4.6</v>
      </c>
      <c r="AS85" s="11" t="str">
        <f t="shared" si="20"/>
        <v>NO</v>
      </c>
      <c r="AT85" s="11" t="str">
        <f t="shared" si="21"/>
        <v>NO</v>
      </c>
      <c r="AU85" s="11" t="str">
        <f t="shared" si="22"/>
        <v>NO</v>
      </c>
      <c r="AV85" s="11" t="str">
        <f t="shared" si="23"/>
        <v>NO - REVIEW</v>
      </c>
      <c r="AW85" s="11">
        <f t="shared" si="24"/>
        <v>0</v>
      </c>
      <c r="AX85" s="11" t="str">
        <f t="shared" si="25"/>
        <v/>
      </c>
      <c r="AY85" s="11">
        <f t="shared" si="26"/>
        <v>75</v>
      </c>
      <c r="AZ85" s="38" t="str">
        <f t="array" ref="AZ85">INDEX('10_Redfin_Source_Data'!$X:$X,$A85+4)</f>
        <v>https://www.redfin.com/AA/home/17306861</v>
      </c>
    </row>
    <row r="86" ht="15.75" customHeight="1">
      <c r="A86" s="11">
        <v>82.0</v>
      </c>
      <c r="B86" s="11" t="str">
        <f t="array" ref="B86">IF(INDEX('10_Redfin_Source_Data'!$E:$E,$A86+4)="","","SF-"&amp;TEXT($A86,"000"))</f>
        <v>SF-082</v>
      </c>
      <c r="C86" s="11" t="str">
        <f t="array" ref="C86">INDEX('10_Redfin_Source_Data'!$E:$E,$A86+4)</f>
        <v>55 Page St #213</v>
      </c>
      <c r="D86" s="11" t="str">
        <f t="array" ref="D86">INDEX('10_Redfin_Source_Data'!$G:$G,$A86+4)</f>
        <v>94102</v>
      </c>
      <c r="E86" s="11" t="str">
        <f t="array" ref="E86">INDEX('10_Redfin_Source_Data'!$N:$N,$A86+4)</f>
        <v>BMR studio condo / resale-controlled</v>
      </c>
      <c r="F86" s="11" t="str">
        <f t="array" ref="F86">INDEX('10_Redfin_Source_Data'!$C:$C,$A86+4)</f>
        <v>Active</v>
      </c>
      <c r="G86" s="11" t="str">
        <f t="array" ref="G86">INDEX('10_Redfin_Source_Data'!$Z:$Z,$A86+4)</f>
        <v>Restricted - verify BMR rules</v>
      </c>
      <c r="H86" s="34">
        <f t="array" ref="H86">N(INDEX('10_Redfin_Source_Data'!$H:$H,$A86+4))</f>
        <v>328000</v>
      </c>
      <c r="I86" s="34">
        <f t="array" ref="I86">N(INDEX('10_Redfin_Source_Data'!$M:$M,$A86+4))</f>
        <v>1</v>
      </c>
      <c r="J86" s="34">
        <f t="array" ref="J86">IF(H86&gt;0,MAX(I86,IFERROR(N(INDEX('10_Redfin_Source_Data'!$I:$I,$A86+4)),0)),"")</f>
        <v>1</v>
      </c>
      <c r="K86" s="34">
        <f t="array" ref="K86">N(INDEX('10_Redfin_Source_Data'!$K:$K,$A86+4))</f>
        <v>463</v>
      </c>
      <c r="L86" s="34">
        <f t="array" ref="L86">IF(H86&gt;0,IFERROR(INDEX('09_Rent_Benchmarks'!$C:$C,MATCH(D86,'09_Rent_Benchmarks'!$A:$A,0)),'01_Global_Assumptions'!$B$10),"")</f>
        <v>2750</v>
      </c>
      <c r="M86" s="34">
        <f t="shared" si="1"/>
        <v>2750</v>
      </c>
      <c r="N86" s="34">
        <f>IF(H86&gt;0,'01_Global_Assumptions'!$B$11,"")</f>
        <v>0.95</v>
      </c>
      <c r="O86" s="34">
        <f t="shared" si="2"/>
        <v>2612.5</v>
      </c>
      <c r="P86" s="35">
        <f>IF(H86&gt;0,'01_Global_Assumptions'!$B$7,"")</f>
        <v>0.25</v>
      </c>
      <c r="Q86" s="35">
        <f>IF(H86&gt;0,'01_Global_Assumptions'!$B$8,"")</f>
        <v>0.25</v>
      </c>
      <c r="R86" s="35">
        <f>IF(H86&gt;0,'01_Global_Assumptions'!$B$9,"")</f>
        <v>0.02</v>
      </c>
      <c r="S86" s="34">
        <f>IF(H86&gt;0,H86*'01_Global_Assumptions'!$B$12,"")</f>
        <v>328000</v>
      </c>
      <c r="T86" s="34">
        <f>IF(H86&gt;0,'01_Global_Assumptions'!$B$23,"")</f>
        <v>0</v>
      </c>
      <c r="U86" s="34">
        <f>IF(H86&gt;0,S86/('01_Global_Assumptions'!$B$13*12),"")</f>
        <v>911.1111111</v>
      </c>
      <c r="V86" s="34">
        <f>IF(H86&gt;0,I86*('01_Global_Assumptions'!$B$19+'01_Global_Assumptions'!$B$20+'01_Global_Assumptions'!$B$21)+'01_Global_Assumptions'!$B$22,"")</f>
        <v>1305</v>
      </c>
      <c r="W86" s="34">
        <f>IF(H86&gt;0,S86*'01_Global_Assumptions'!$B$14/12,"")</f>
        <v>1640</v>
      </c>
      <c r="X86" s="34">
        <f>IF(H86&gt;0,H86*'01_Global_Assumptions'!$B$16/('01_Global_Assumptions'!$B$17*12),"")</f>
        <v>273.3333333</v>
      </c>
      <c r="Y86" s="35">
        <f>IF(H86&gt;0,'01_Global_Assumptions'!$B$18,"")</f>
        <v>0.05</v>
      </c>
      <c r="Z86" s="34">
        <f t="shared" si="3"/>
        <v>4129.444444</v>
      </c>
      <c r="AA86" s="34">
        <f t="shared" si="4"/>
        <v>4346.783626</v>
      </c>
      <c r="AB86" s="34">
        <f t="shared" si="5"/>
        <v>0</v>
      </c>
      <c r="AC86" s="35">
        <f t="shared" si="6"/>
        <v>0</v>
      </c>
      <c r="AD86" s="34">
        <f t="shared" si="7"/>
        <v>2612.5</v>
      </c>
      <c r="AE86" s="34">
        <f t="shared" si="8"/>
        <v>0</v>
      </c>
      <c r="AF86" s="34">
        <f t="shared" si="9"/>
        <v>130.625</v>
      </c>
      <c r="AG86" s="34">
        <f t="shared" si="10"/>
        <v>4260.069444</v>
      </c>
      <c r="AH86" s="34">
        <f t="shared" si="11"/>
        <v>-1647.569444</v>
      </c>
      <c r="AI86" s="34">
        <f t="shared" si="12"/>
        <v>-736.4583333</v>
      </c>
      <c r="AJ86" s="34">
        <f t="shared" si="13"/>
        <v>903.5416667</v>
      </c>
      <c r="AK86" s="11" t="str">
        <f t="shared" si="14"/>
        <v>Positive after principal + investor cap</v>
      </c>
      <c r="AL86" s="11">
        <f>IF(H86&gt;0,H86*(1-'01_Global_Assumptions'!$B$16),"")</f>
        <v>295200</v>
      </c>
      <c r="AM86" s="11">
        <f>IF(H86&gt;0,'01_Global_Assumptions'!$B$13*'01_Global_Assumptions'!$B$15,"")</f>
        <v>60</v>
      </c>
      <c r="AN86" s="36">
        <f t="shared" si="15"/>
        <v>328000</v>
      </c>
      <c r="AO86" s="11">
        <f t="shared" si="16"/>
        <v>1180800</v>
      </c>
      <c r="AP86" s="36">
        <f t="shared" si="17"/>
        <v>1508800</v>
      </c>
      <c r="AQ86" s="36">
        <f t="shared" si="18"/>
        <v>1180800</v>
      </c>
      <c r="AR86" s="37">
        <f t="shared" si="19"/>
        <v>4.6</v>
      </c>
      <c r="AS86" s="11" t="str">
        <f t="shared" si="20"/>
        <v>NO</v>
      </c>
      <c r="AT86" s="11" t="str">
        <f t="shared" si="21"/>
        <v>NO</v>
      </c>
      <c r="AU86" s="11" t="str">
        <f t="shared" si="22"/>
        <v>NO</v>
      </c>
      <c r="AV86" s="11" t="str">
        <f t="shared" si="23"/>
        <v>NO - REVIEW</v>
      </c>
      <c r="AW86" s="11">
        <f t="shared" si="24"/>
        <v>0</v>
      </c>
      <c r="AX86" s="11" t="str">
        <f t="shared" si="25"/>
        <v/>
      </c>
      <c r="AY86" s="11">
        <f t="shared" si="26"/>
        <v>76</v>
      </c>
      <c r="AZ86" s="38" t="str">
        <f t="array" ref="AZ86">INDEX('10_Redfin_Source_Data'!$X:$X,$A86+4)</f>
        <v>https://www.redfin.com/AA/home/17305741</v>
      </c>
    </row>
    <row r="87" ht="15.75" customHeight="1">
      <c r="A87" s="11">
        <v>83.0</v>
      </c>
      <c r="B87" s="11" t="str">
        <f t="array" ref="B87">IF(INDEX('10_Redfin_Source_Data'!$E:$E,$A87+4)="","","SF-"&amp;TEXT($A87,"000"))</f>
        <v>SF-083</v>
      </c>
      <c r="C87" s="11" t="str">
        <f t="array" ref="C87">INDEX('10_Redfin_Source_Data'!$E:$E,$A87+4)</f>
        <v>285 Main St #409</v>
      </c>
      <c r="D87" s="11" t="str">
        <f t="array" ref="D87">INDEX('10_Redfin_Source_Data'!$G:$G,$A87+4)</f>
        <v>94105</v>
      </c>
      <c r="E87" s="11" t="str">
        <f t="array" ref="E87">INDEX('10_Redfin_Source_Data'!$N:$N,$A87+4)</f>
        <v>BMR condo / resale-controlled</v>
      </c>
      <c r="F87" s="11" t="str">
        <f t="array" ref="F87">INDEX('10_Redfin_Source_Data'!$C:$C,$A87+4)</f>
        <v>Active</v>
      </c>
      <c r="G87" s="11" t="str">
        <f t="array" ref="G87">INDEX('10_Redfin_Source_Data'!$Z:$Z,$A87+4)</f>
        <v>Restricted - verify BMR rules</v>
      </c>
      <c r="H87" s="34">
        <f t="array" ref="H87">N(INDEX('10_Redfin_Source_Data'!$H:$H,$A87+4))</f>
        <v>420091</v>
      </c>
      <c r="I87" s="34">
        <f t="array" ref="I87">N(INDEX('10_Redfin_Source_Data'!$M:$M,$A87+4))</f>
        <v>1</v>
      </c>
      <c r="J87" s="34">
        <f t="array" ref="J87">IF(H87&gt;0,MAX(I87,IFERROR(N(INDEX('10_Redfin_Source_Data'!$I:$I,$A87+4)),0)),"")</f>
        <v>1</v>
      </c>
      <c r="K87" s="34">
        <f t="array" ref="K87">N(INDEX('10_Redfin_Source_Data'!$K:$K,$A87+4))</f>
        <v>567</v>
      </c>
      <c r="L87" s="34">
        <f t="array" ref="L87">IF(H87&gt;0,IFERROR(INDEX('09_Rent_Benchmarks'!$C:$C,MATCH(D87,'09_Rent_Benchmarks'!$A:$A,0)),'01_Global_Assumptions'!$B$10),"")</f>
        <v>2750</v>
      </c>
      <c r="M87" s="34">
        <f t="shared" si="1"/>
        <v>2750</v>
      </c>
      <c r="N87" s="34">
        <f>IF(H87&gt;0,'01_Global_Assumptions'!$B$11,"")</f>
        <v>0.95</v>
      </c>
      <c r="O87" s="34">
        <f t="shared" si="2"/>
        <v>2612.5</v>
      </c>
      <c r="P87" s="35">
        <f>IF(H87&gt;0,'01_Global_Assumptions'!$B$7,"")</f>
        <v>0.25</v>
      </c>
      <c r="Q87" s="35">
        <f>IF(H87&gt;0,'01_Global_Assumptions'!$B$8,"")</f>
        <v>0.25</v>
      </c>
      <c r="R87" s="35">
        <f>IF(H87&gt;0,'01_Global_Assumptions'!$B$9,"")</f>
        <v>0.02</v>
      </c>
      <c r="S87" s="34">
        <f>IF(H87&gt;0,H87*'01_Global_Assumptions'!$B$12,"")</f>
        <v>420091</v>
      </c>
      <c r="T87" s="34">
        <f>IF(H87&gt;0,'01_Global_Assumptions'!$B$23,"")</f>
        <v>0</v>
      </c>
      <c r="U87" s="34">
        <f>IF(H87&gt;0,S87/('01_Global_Assumptions'!$B$13*12),"")</f>
        <v>1166.919444</v>
      </c>
      <c r="V87" s="34">
        <f>IF(H87&gt;0,I87*('01_Global_Assumptions'!$B$19+'01_Global_Assumptions'!$B$20+'01_Global_Assumptions'!$B$21)+'01_Global_Assumptions'!$B$22,"")</f>
        <v>1305</v>
      </c>
      <c r="W87" s="34">
        <f>IF(H87&gt;0,S87*'01_Global_Assumptions'!$B$14/12,"")</f>
        <v>2100.455</v>
      </c>
      <c r="X87" s="34">
        <f>IF(H87&gt;0,H87*'01_Global_Assumptions'!$B$16/('01_Global_Assumptions'!$B$17*12),"")</f>
        <v>350.0758333</v>
      </c>
      <c r="Y87" s="35">
        <f>IF(H87&gt;0,'01_Global_Assumptions'!$B$18,"")</f>
        <v>0.05</v>
      </c>
      <c r="Z87" s="34">
        <f t="shared" si="3"/>
        <v>4922.450278</v>
      </c>
      <c r="AA87" s="34">
        <f t="shared" si="4"/>
        <v>5181.526608</v>
      </c>
      <c r="AB87" s="34">
        <f t="shared" si="5"/>
        <v>0</v>
      </c>
      <c r="AC87" s="35">
        <f t="shared" si="6"/>
        <v>0</v>
      </c>
      <c r="AD87" s="34">
        <f t="shared" si="7"/>
        <v>2612.5</v>
      </c>
      <c r="AE87" s="34">
        <f t="shared" si="8"/>
        <v>0</v>
      </c>
      <c r="AF87" s="34">
        <f t="shared" si="9"/>
        <v>130.625</v>
      </c>
      <c r="AG87" s="34">
        <f t="shared" si="10"/>
        <v>5053.075278</v>
      </c>
      <c r="AH87" s="34">
        <f t="shared" si="11"/>
        <v>-2440.575278</v>
      </c>
      <c r="AI87" s="34">
        <f t="shared" si="12"/>
        <v>-1273.655833</v>
      </c>
      <c r="AJ87" s="34">
        <f t="shared" si="13"/>
        <v>826.7991667</v>
      </c>
      <c r="AK87" s="11" t="str">
        <f t="shared" si="14"/>
        <v>Positive after principal + investor cap</v>
      </c>
      <c r="AL87" s="11">
        <f>IF(H87&gt;0,H87*(1-'01_Global_Assumptions'!$B$16),"")</f>
        <v>378081.9</v>
      </c>
      <c r="AM87" s="11">
        <f>IF(H87&gt;0,'01_Global_Assumptions'!$B$13*'01_Global_Assumptions'!$B$15,"")</f>
        <v>60</v>
      </c>
      <c r="AN87" s="36">
        <f t="shared" si="15"/>
        <v>420091</v>
      </c>
      <c r="AO87" s="11">
        <f t="shared" si="16"/>
        <v>1512327.6</v>
      </c>
      <c r="AP87" s="36">
        <f t="shared" si="17"/>
        <v>1932418.6</v>
      </c>
      <c r="AQ87" s="36">
        <f t="shared" si="18"/>
        <v>1512327.6</v>
      </c>
      <c r="AR87" s="37">
        <f t="shared" si="19"/>
        <v>4.6</v>
      </c>
      <c r="AS87" s="11" t="str">
        <f t="shared" si="20"/>
        <v>NO</v>
      </c>
      <c r="AT87" s="11" t="str">
        <f t="shared" si="21"/>
        <v>NO</v>
      </c>
      <c r="AU87" s="11" t="str">
        <f t="shared" si="22"/>
        <v>NO</v>
      </c>
      <c r="AV87" s="11" t="str">
        <f t="shared" si="23"/>
        <v>NO - REVIEW</v>
      </c>
      <c r="AW87" s="11">
        <f t="shared" si="24"/>
        <v>0</v>
      </c>
      <c r="AX87" s="11" t="str">
        <f t="shared" si="25"/>
        <v/>
      </c>
      <c r="AY87" s="11">
        <f t="shared" si="26"/>
        <v>77</v>
      </c>
      <c r="AZ87" s="38" t="str">
        <f t="array" ref="AZ87">INDEX('10_Redfin_Source_Data'!$X:$X,$A87+4)</f>
        <v>https://www.redfin.com/AA/home/177205472</v>
      </c>
    </row>
    <row r="88" ht="15.75" customHeight="1">
      <c r="A88" s="11">
        <v>84.0</v>
      </c>
      <c r="B88" s="11" t="str">
        <f t="array" ref="B88">IF(INDEX('10_Redfin_Source_Data'!$E:$E,$A88+4)="","","SF-"&amp;TEXT($A88,"000"))</f>
        <v>SF-084</v>
      </c>
      <c r="C88" s="11" t="str">
        <f t="array" ref="C88">INDEX('10_Redfin_Source_Data'!$E:$E,$A88+4)</f>
        <v>260 King St #1317</v>
      </c>
      <c r="D88" s="11" t="str">
        <f t="array" ref="D88">INDEX('10_Redfin_Source_Data'!$G:$G,$A88+4)</f>
        <v>94107</v>
      </c>
      <c r="E88" s="11" t="str">
        <f t="array" ref="E88">INDEX('10_Redfin_Source_Data'!$N:$N,$A88+4)</f>
        <v>BMR studio condo / resale-controlled</v>
      </c>
      <c r="F88" s="11" t="str">
        <f t="array" ref="F88">INDEX('10_Redfin_Source_Data'!$C:$C,$A88+4)</f>
        <v>Active</v>
      </c>
      <c r="G88" s="11" t="str">
        <f t="array" ref="G88">INDEX('10_Redfin_Source_Data'!$Z:$Z,$A88+4)</f>
        <v>Restricted - verify BMR rules</v>
      </c>
      <c r="H88" s="34">
        <f t="array" ref="H88">N(INDEX('10_Redfin_Source_Data'!$H:$H,$A88+4))</f>
        <v>146947</v>
      </c>
      <c r="I88" s="34">
        <f t="array" ref="I88">N(INDEX('10_Redfin_Source_Data'!$M:$M,$A88+4))</f>
        <v>1</v>
      </c>
      <c r="J88" s="34">
        <f t="array" ref="J88">IF(H88&gt;0,MAX(I88,IFERROR(N(INDEX('10_Redfin_Source_Data'!$I:$I,$A88+4)),0)),"")</f>
        <v>1</v>
      </c>
      <c r="K88" s="34">
        <f t="array" ref="K88">N(INDEX('10_Redfin_Source_Data'!$K:$K,$A88+4))</f>
        <v>671</v>
      </c>
      <c r="L88" s="34">
        <f t="array" ref="L88">IF(H88&gt;0,IFERROR(INDEX('09_Rent_Benchmarks'!$C:$C,MATCH(D88,'09_Rent_Benchmarks'!$A:$A,0)),'01_Global_Assumptions'!$B$10),"")</f>
        <v>2750</v>
      </c>
      <c r="M88" s="34">
        <f t="shared" si="1"/>
        <v>2750</v>
      </c>
      <c r="N88" s="34">
        <f>IF(H88&gt;0,'01_Global_Assumptions'!$B$11,"")</f>
        <v>0.95</v>
      </c>
      <c r="O88" s="34">
        <f t="shared" si="2"/>
        <v>2612.5</v>
      </c>
      <c r="P88" s="35">
        <f>IF(H88&gt;0,'01_Global_Assumptions'!$B$7,"")</f>
        <v>0.25</v>
      </c>
      <c r="Q88" s="35">
        <f>IF(H88&gt;0,'01_Global_Assumptions'!$B$8,"")</f>
        <v>0.25</v>
      </c>
      <c r="R88" s="35">
        <f>IF(H88&gt;0,'01_Global_Assumptions'!$B$9,"")</f>
        <v>0.02</v>
      </c>
      <c r="S88" s="34">
        <f>IF(H88&gt;0,H88*'01_Global_Assumptions'!$B$12,"")</f>
        <v>146947</v>
      </c>
      <c r="T88" s="34">
        <f>IF(H88&gt;0,'01_Global_Assumptions'!$B$23,"")</f>
        <v>0</v>
      </c>
      <c r="U88" s="34">
        <f>IF(H88&gt;0,S88/('01_Global_Assumptions'!$B$13*12),"")</f>
        <v>408.1861111</v>
      </c>
      <c r="V88" s="34">
        <f>IF(H88&gt;0,I88*('01_Global_Assumptions'!$B$19+'01_Global_Assumptions'!$B$20+'01_Global_Assumptions'!$B$21)+'01_Global_Assumptions'!$B$22,"")</f>
        <v>1305</v>
      </c>
      <c r="W88" s="34">
        <f>IF(H88&gt;0,S88*'01_Global_Assumptions'!$B$14/12,"")</f>
        <v>734.735</v>
      </c>
      <c r="X88" s="34">
        <f>IF(H88&gt;0,H88*'01_Global_Assumptions'!$B$16/('01_Global_Assumptions'!$B$17*12),"")</f>
        <v>122.4558333</v>
      </c>
      <c r="Y88" s="35">
        <f>IF(H88&gt;0,'01_Global_Assumptions'!$B$18,"")</f>
        <v>0.05</v>
      </c>
      <c r="Z88" s="34">
        <f t="shared" si="3"/>
        <v>2570.376944</v>
      </c>
      <c r="AA88" s="34">
        <f t="shared" si="4"/>
        <v>2705.659942</v>
      </c>
      <c r="AB88" s="34">
        <f t="shared" si="5"/>
        <v>0</v>
      </c>
      <c r="AC88" s="35">
        <f t="shared" si="6"/>
        <v>0</v>
      </c>
      <c r="AD88" s="34">
        <f t="shared" si="7"/>
        <v>2612.5</v>
      </c>
      <c r="AE88" s="34">
        <f t="shared" si="8"/>
        <v>0</v>
      </c>
      <c r="AF88" s="34">
        <f t="shared" si="9"/>
        <v>130.625</v>
      </c>
      <c r="AG88" s="34">
        <f t="shared" si="10"/>
        <v>2701.001944</v>
      </c>
      <c r="AH88" s="34">
        <f t="shared" si="11"/>
        <v>-88.50194444</v>
      </c>
      <c r="AI88" s="34">
        <f t="shared" si="12"/>
        <v>319.6841667</v>
      </c>
      <c r="AJ88" s="34">
        <f t="shared" si="13"/>
        <v>1054.419167</v>
      </c>
      <c r="AK88" s="11" t="str">
        <f t="shared" si="14"/>
        <v>Positive after principal payoff</v>
      </c>
      <c r="AL88" s="11">
        <f>IF(H88&gt;0,H88*(1-'01_Global_Assumptions'!$B$16),"")</f>
        <v>132252.3</v>
      </c>
      <c r="AM88" s="11">
        <f>IF(H88&gt;0,'01_Global_Assumptions'!$B$13*'01_Global_Assumptions'!$B$15,"")</f>
        <v>60</v>
      </c>
      <c r="AN88" s="36">
        <f t="shared" si="15"/>
        <v>146947</v>
      </c>
      <c r="AO88" s="11">
        <f t="shared" si="16"/>
        <v>529009.2</v>
      </c>
      <c r="AP88" s="36">
        <f t="shared" si="17"/>
        <v>675956.2</v>
      </c>
      <c r="AQ88" s="36">
        <f t="shared" si="18"/>
        <v>529009.2</v>
      </c>
      <c r="AR88" s="37">
        <f t="shared" si="19"/>
        <v>4.6</v>
      </c>
      <c r="AS88" s="11" t="str">
        <f t="shared" si="20"/>
        <v>NO</v>
      </c>
      <c r="AT88" s="11" t="str">
        <f t="shared" si="21"/>
        <v>NO</v>
      </c>
      <c r="AU88" s="11" t="str">
        <f t="shared" si="22"/>
        <v>NO</v>
      </c>
      <c r="AV88" s="11" t="str">
        <f t="shared" si="23"/>
        <v>NO - REVIEW</v>
      </c>
      <c r="AW88" s="11">
        <f t="shared" si="24"/>
        <v>0</v>
      </c>
      <c r="AX88" s="11" t="str">
        <f t="shared" si="25"/>
        <v/>
      </c>
      <c r="AY88" s="11">
        <f t="shared" si="26"/>
        <v>78</v>
      </c>
      <c r="AZ88" s="38" t="str">
        <f t="array" ref="AZ88">INDEX('10_Redfin_Source_Data'!$X:$X,$A88+4)</f>
        <v>https://www.redfin.com/AA/home/8190522</v>
      </c>
    </row>
    <row r="89" ht="15.75" customHeight="1">
      <c r="A89" s="11">
        <v>85.0</v>
      </c>
      <c r="B89" s="11" t="str">
        <f t="array" ref="B89">IF(INDEX('10_Redfin_Source_Data'!$E:$E,$A89+4)="","","SF-"&amp;TEXT($A89,"000"))</f>
        <v>SF-085</v>
      </c>
      <c r="C89" s="11" t="str">
        <f t="array" ref="C89">INDEX('10_Redfin_Source_Data'!$E:$E,$A89+4)</f>
        <v>750 Van Ness Ave #204</v>
      </c>
      <c r="D89" s="11" t="str">
        <f t="array" ref="D89">INDEX('10_Redfin_Source_Data'!$G:$G,$A89+4)</f>
        <v>94102</v>
      </c>
      <c r="E89" s="11" t="str">
        <f t="array" ref="E89">INDEX('10_Redfin_Source_Data'!$N:$N,$A89+4)</f>
        <v>BMR studio condo / resale-controlled</v>
      </c>
      <c r="F89" s="11" t="str">
        <f t="array" ref="F89">INDEX('10_Redfin_Source_Data'!$C:$C,$A89+4)</f>
        <v>Active</v>
      </c>
      <c r="G89" s="11" t="str">
        <f t="array" ref="G89">INDEX('10_Redfin_Source_Data'!$Z:$Z,$A89+4)</f>
        <v>Restricted - verify BMR rules</v>
      </c>
      <c r="H89" s="34">
        <f t="array" ref="H89">N(INDEX('10_Redfin_Source_Data'!$H:$H,$A89+4))</f>
        <v>199000</v>
      </c>
      <c r="I89" s="34">
        <f t="array" ref="I89">N(INDEX('10_Redfin_Source_Data'!$M:$M,$A89+4))</f>
        <v>1</v>
      </c>
      <c r="J89" s="34">
        <f t="array" ref="J89">IF(H89&gt;0,MAX(I89,IFERROR(N(INDEX('10_Redfin_Source_Data'!$I:$I,$A89+4)),0)),"")</f>
        <v>1</v>
      </c>
      <c r="K89" s="34">
        <f t="array" ref="K89">N(INDEX('10_Redfin_Source_Data'!$K:$K,$A89+4))</f>
        <v>395</v>
      </c>
      <c r="L89" s="34">
        <f t="array" ref="L89">IF(H89&gt;0,IFERROR(INDEX('09_Rent_Benchmarks'!$C:$C,MATCH(D89,'09_Rent_Benchmarks'!$A:$A,0)),'01_Global_Assumptions'!$B$10),"")</f>
        <v>2750</v>
      </c>
      <c r="M89" s="34">
        <f t="shared" si="1"/>
        <v>2750</v>
      </c>
      <c r="N89" s="34">
        <f>IF(H89&gt;0,'01_Global_Assumptions'!$B$11,"")</f>
        <v>0.95</v>
      </c>
      <c r="O89" s="34">
        <f t="shared" si="2"/>
        <v>2612.5</v>
      </c>
      <c r="P89" s="35">
        <f>IF(H89&gt;0,'01_Global_Assumptions'!$B$7,"")</f>
        <v>0.25</v>
      </c>
      <c r="Q89" s="35">
        <f>IF(H89&gt;0,'01_Global_Assumptions'!$B$8,"")</f>
        <v>0.25</v>
      </c>
      <c r="R89" s="35">
        <f>IF(H89&gt;0,'01_Global_Assumptions'!$B$9,"")</f>
        <v>0.02</v>
      </c>
      <c r="S89" s="34">
        <f>IF(H89&gt;0,H89*'01_Global_Assumptions'!$B$12,"")</f>
        <v>199000</v>
      </c>
      <c r="T89" s="34">
        <f>IF(H89&gt;0,'01_Global_Assumptions'!$B$23,"")</f>
        <v>0</v>
      </c>
      <c r="U89" s="34">
        <f>IF(H89&gt;0,S89/('01_Global_Assumptions'!$B$13*12),"")</f>
        <v>552.7777778</v>
      </c>
      <c r="V89" s="34">
        <f>IF(H89&gt;0,I89*('01_Global_Assumptions'!$B$19+'01_Global_Assumptions'!$B$20+'01_Global_Assumptions'!$B$21)+'01_Global_Assumptions'!$B$22,"")</f>
        <v>1305</v>
      </c>
      <c r="W89" s="34">
        <f>IF(H89&gt;0,S89*'01_Global_Assumptions'!$B$14/12,"")</f>
        <v>995</v>
      </c>
      <c r="X89" s="34">
        <f>IF(H89&gt;0,H89*'01_Global_Assumptions'!$B$16/('01_Global_Assumptions'!$B$17*12),"")</f>
        <v>165.8333333</v>
      </c>
      <c r="Y89" s="35">
        <f>IF(H89&gt;0,'01_Global_Assumptions'!$B$18,"")</f>
        <v>0.05</v>
      </c>
      <c r="Z89" s="34">
        <f t="shared" si="3"/>
        <v>3018.611111</v>
      </c>
      <c r="AA89" s="34">
        <f t="shared" si="4"/>
        <v>3177.48538</v>
      </c>
      <c r="AB89" s="34">
        <f t="shared" si="5"/>
        <v>0</v>
      </c>
      <c r="AC89" s="35">
        <f t="shared" si="6"/>
        <v>0</v>
      </c>
      <c r="AD89" s="34">
        <f t="shared" si="7"/>
        <v>2612.5</v>
      </c>
      <c r="AE89" s="34">
        <f t="shared" si="8"/>
        <v>0</v>
      </c>
      <c r="AF89" s="34">
        <f t="shared" si="9"/>
        <v>130.625</v>
      </c>
      <c r="AG89" s="34">
        <f t="shared" si="10"/>
        <v>3149.236111</v>
      </c>
      <c r="AH89" s="34">
        <f t="shared" si="11"/>
        <v>-536.7361111</v>
      </c>
      <c r="AI89" s="34">
        <f t="shared" si="12"/>
        <v>16.04166667</v>
      </c>
      <c r="AJ89" s="34">
        <f t="shared" si="13"/>
        <v>1011.041667</v>
      </c>
      <c r="AK89" s="11" t="str">
        <f t="shared" si="14"/>
        <v>Positive after principal payoff</v>
      </c>
      <c r="AL89" s="11">
        <f>IF(H89&gt;0,H89*(1-'01_Global_Assumptions'!$B$16),"")</f>
        <v>179100</v>
      </c>
      <c r="AM89" s="11">
        <f>IF(H89&gt;0,'01_Global_Assumptions'!$B$13*'01_Global_Assumptions'!$B$15,"")</f>
        <v>60</v>
      </c>
      <c r="AN89" s="36">
        <f t="shared" si="15"/>
        <v>199000</v>
      </c>
      <c r="AO89" s="11">
        <f t="shared" si="16"/>
        <v>716400</v>
      </c>
      <c r="AP89" s="36">
        <f t="shared" si="17"/>
        <v>915400</v>
      </c>
      <c r="AQ89" s="36">
        <f t="shared" si="18"/>
        <v>716400</v>
      </c>
      <c r="AR89" s="37">
        <f t="shared" si="19"/>
        <v>4.6</v>
      </c>
      <c r="AS89" s="11" t="str">
        <f t="shared" si="20"/>
        <v>NO</v>
      </c>
      <c r="AT89" s="11" t="str">
        <f t="shared" si="21"/>
        <v>NO</v>
      </c>
      <c r="AU89" s="11" t="str">
        <f t="shared" si="22"/>
        <v>NO</v>
      </c>
      <c r="AV89" s="11" t="str">
        <f t="shared" si="23"/>
        <v>NO - REVIEW</v>
      </c>
      <c r="AW89" s="11">
        <f t="shared" si="24"/>
        <v>0</v>
      </c>
      <c r="AX89" s="11" t="str">
        <f t="shared" si="25"/>
        <v/>
      </c>
      <c r="AY89" s="11">
        <f t="shared" si="26"/>
        <v>79</v>
      </c>
      <c r="AZ89" s="38" t="str">
        <f t="array" ref="AZ89">INDEX('10_Redfin_Source_Data'!$X:$X,$A89+4)</f>
        <v>https://www.redfin.com/AA/home/17306769</v>
      </c>
    </row>
    <row r="90" ht="15.75" customHeight="1">
      <c r="A90" s="11">
        <v>86.0</v>
      </c>
      <c r="B90" s="11" t="str">
        <f t="array" ref="B90">IF(INDEX('10_Redfin_Source_Data'!$E:$E,$A90+4)="","","SF-"&amp;TEXT($A90,"000"))</f>
        <v>SF-086</v>
      </c>
      <c r="C90" s="11" t="str">
        <f t="array" ref="C90">INDEX('10_Redfin_Source_Data'!$E:$E,$A90+4)</f>
        <v>388 Fulton St #404</v>
      </c>
      <c r="D90" s="11" t="str">
        <f t="array" ref="D90">INDEX('10_Redfin_Source_Data'!$G:$G,$A90+4)</f>
        <v>94102</v>
      </c>
      <c r="E90" s="11" t="str">
        <f t="array" ref="E90">INDEX('10_Redfin_Source_Data'!$N:$N,$A90+4)</f>
        <v>BMR studio condo / resale-controlled</v>
      </c>
      <c r="F90" s="11" t="str">
        <f t="array" ref="F90">INDEX('10_Redfin_Source_Data'!$C:$C,$A90+4)</f>
        <v>Active</v>
      </c>
      <c r="G90" s="11" t="str">
        <f t="array" ref="G90">INDEX('10_Redfin_Source_Data'!$Z:$Z,$A90+4)</f>
        <v>Restricted - verify BMR rules</v>
      </c>
      <c r="H90" s="34">
        <f t="array" ref="H90">N(INDEX('10_Redfin_Source_Data'!$H:$H,$A90+4))</f>
        <v>349617</v>
      </c>
      <c r="I90" s="34">
        <f t="array" ref="I90">N(INDEX('10_Redfin_Source_Data'!$M:$M,$A90+4))</f>
        <v>1</v>
      </c>
      <c r="J90" s="34">
        <f t="array" ref="J90">IF(H90&gt;0,MAX(I90,IFERROR(N(INDEX('10_Redfin_Source_Data'!$I:$I,$A90+4)),0)),"")</f>
        <v>1</v>
      </c>
      <c r="K90" s="34">
        <f t="array" ref="K90">N(INDEX('10_Redfin_Source_Data'!$K:$K,$A90+4))</f>
        <v>326</v>
      </c>
      <c r="L90" s="34">
        <f t="array" ref="L90">IF(H90&gt;0,IFERROR(INDEX('09_Rent_Benchmarks'!$C:$C,MATCH(D90,'09_Rent_Benchmarks'!$A:$A,0)),'01_Global_Assumptions'!$B$10),"")</f>
        <v>2750</v>
      </c>
      <c r="M90" s="34">
        <f t="shared" si="1"/>
        <v>2750</v>
      </c>
      <c r="N90" s="34">
        <f>IF(H90&gt;0,'01_Global_Assumptions'!$B$11,"")</f>
        <v>0.95</v>
      </c>
      <c r="O90" s="34">
        <f t="shared" si="2"/>
        <v>2612.5</v>
      </c>
      <c r="P90" s="35">
        <f>IF(H90&gt;0,'01_Global_Assumptions'!$B$7,"")</f>
        <v>0.25</v>
      </c>
      <c r="Q90" s="35">
        <f>IF(H90&gt;0,'01_Global_Assumptions'!$B$8,"")</f>
        <v>0.25</v>
      </c>
      <c r="R90" s="35">
        <f>IF(H90&gt;0,'01_Global_Assumptions'!$B$9,"")</f>
        <v>0.02</v>
      </c>
      <c r="S90" s="34">
        <f>IF(H90&gt;0,H90*'01_Global_Assumptions'!$B$12,"")</f>
        <v>349617</v>
      </c>
      <c r="T90" s="34">
        <f>IF(H90&gt;0,'01_Global_Assumptions'!$B$23,"")</f>
        <v>0</v>
      </c>
      <c r="U90" s="34">
        <f>IF(H90&gt;0,S90/('01_Global_Assumptions'!$B$13*12),"")</f>
        <v>971.1583333</v>
      </c>
      <c r="V90" s="34">
        <f>IF(H90&gt;0,I90*('01_Global_Assumptions'!$B$19+'01_Global_Assumptions'!$B$20+'01_Global_Assumptions'!$B$21)+'01_Global_Assumptions'!$B$22,"")</f>
        <v>1305</v>
      </c>
      <c r="W90" s="34">
        <f>IF(H90&gt;0,S90*'01_Global_Assumptions'!$B$14/12,"")</f>
        <v>1748.085</v>
      </c>
      <c r="X90" s="34">
        <f>IF(H90&gt;0,H90*'01_Global_Assumptions'!$B$16/('01_Global_Assumptions'!$B$17*12),"")</f>
        <v>291.3475</v>
      </c>
      <c r="Y90" s="35">
        <f>IF(H90&gt;0,'01_Global_Assumptions'!$B$18,"")</f>
        <v>0.05</v>
      </c>
      <c r="Z90" s="34">
        <f t="shared" si="3"/>
        <v>4315.590833</v>
      </c>
      <c r="AA90" s="34">
        <f t="shared" si="4"/>
        <v>4542.727193</v>
      </c>
      <c r="AB90" s="34">
        <f t="shared" si="5"/>
        <v>0</v>
      </c>
      <c r="AC90" s="35">
        <f t="shared" si="6"/>
        <v>0</v>
      </c>
      <c r="AD90" s="34">
        <f t="shared" si="7"/>
        <v>2612.5</v>
      </c>
      <c r="AE90" s="34">
        <f t="shared" si="8"/>
        <v>0</v>
      </c>
      <c r="AF90" s="34">
        <f t="shared" si="9"/>
        <v>130.625</v>
      </c>
      <c r="AG90" s="34">
        <f t="shared" si="10"/>
        <v>4446.215833</v>
      </c>
      <c r="AH90" s="34">
        <f t="shared" si="11"/>
        <v>-1833.715833</v>
      </c>
      <c r="AI90" s="34">
        <f t="shared" si="12"/>
        <v>-862.5575</v>
      </c>
      <c r="AJ90" s="34">
        <f t="shared" si="13"/>
        <v>885.5275</v>
      </c>
      <c r="AK90" s="11" t="str">
        <f t="shared" si="14"/>
        <v>Positive after principal + investor cap</v>
      </c>
      <c r="AL90" s="11">
        <f>IF(H90&gt;0,H90*(1-'01_Global_Assumptions'!$B$16),"")</f>
        <v>314655.3</v>
      </c>
      <c r="AM90" s="11">
        <f>IF(H90&gt;0,'01_Global_Assumptions'!$B$13*'01_Global_Assumptions'!$B$15,"")</f>
        <v>60</v>
      </c>
      <c r="AN90" s="36">
        <f t="shared" si="15"/>
        <v>349617</v>
      </c>
      <c r="AO90" s="11">
        <f t="shared" si="16"/>
        <v>1258621.2</v>
      </c>
      <c r="AP90" s="36">
        <f t="shared" si="17"/>
        <v>1608238.2</v>
      </c>
      <c r="AQ90" s="36">
        <f t="shared" si="18"/>
        <v>1258621.2</v>
      </c>
      <c r="AR90" s="37">
        <f t="shared" si="19"/>
        <v>4.6</v>
      </c>
      <c r="AS90" s="11" t="str">
        <f t="shared" si="20"/>
        <v>NO</v>
      </c>
      <c r="AT90" s="11" t="str">
        <f t="shared" si="21"/>
        <v>NO</v>
      </c>
      <c r="AU90" s="11" t="str">
        <f t="shared" si="22"/>
        <v>NO</v>
      </c>
      <c r="AV90" s="11" t="str">
        <f t="shared" si="23"/>
        <v>NO - REVIEW</v>
      </c>
      <c r="AW90" s="11">
        <f t="shared" si="24"/>
        <v>0</v>
      </c>
      <c r="AX90" s="11" t="str">
        <f t="shared" si="25"/>
        <v/>
      </c>
      <c r="AY90" s="11">
        <f t="shared" si="26"/>
        <v>80</v>
      </c>
      <c r="AZ90" s="38" t="str">
        <f t="array" ref="AZ90">INDEX('10_Redfin_Source_Data'!$X:$X,$A90+4)</f>
        <v>https://www.redfin.com/AA/home/144063608</v>
      </c>
    </row>
    <row r="91" ht="15.75" customHeight="1">
      <c r="A91" s="11">
        <v>87.0</v>
      </c>
      <c r="B91" s="11" t="str">
        <f t="array" ref="B91">IF(INDEX('10_Redfin_Source_Data'!$E:$E,$A91+4)="","","SF-"&amp;TEXT($A91,"000"))</f>
        <v>SF-087</v>
      </c>
      <c r="C91" s="11" t="str">
        <f t="array" ref="C91">INDEX('10_Redfin_Source_Data'!$E:$E,$A91+4)</f>
        <v>395 6th St #203</v>
      </c>
      <c r="D91" s="11" t="str">
        <f t="array" ref="D91">INDEX('10_Redfin_Source_Data'!$G:$G,$A91+4)</f>
        <v>94107</v>
      </c>
      <c r="E91" s="11" t="str">
        <f t="array" ref="E91">INDEX('10_Redfin_Source_Data'!$N:$N,$A91+4)</f>
        <v>BMR condo / resale-controlled</v>
      </c>
      <c r="F91" s="11" t="str">
        <f t="array" ref="F91">INDEX('10_Redfin_Source_Data'!$C:$C,$A91+4)</f>
        <v>Active</v>
      </c>
      <c r="G91" s="11" t="str">
        <f t="array" ref="G91">INDEX('10_Redfin_Source_Data'!$Z:$Z,$A91+4)</f>
        <v>Restricted - verify BMR rules</v>
      </c>
      <c r="H91" s="34">
        <f t="array" ref="H91">N(INDEX('10_Redfin_Source_Data'!$H:$H,$A91+4))</f>
        <v>397159</v>
      </c>
      <c r="I91" s="34">
        <f t="array" ref="I91">N(INDEX('10_Redfin_Source_Data'!$M:$M,$A91+4))</f>
        <v>1</v>
      </c>
      <c r="J91" s="34">
        <f t="array" ref="J91">IF(H91&gt;0,MAX(I91,IFERROR(N(INDEX('10_Redfin_Source_Data'!$I:$I,$A91+4)),0)),"")</f>
        <v>1</v>
      </c>
      <c r="K91" s="34">
        <f t="array" ref="K91">N(INDEX('10_Redfin_Source_Data'!$K:$K,$A91+4))</f>
        <v>539</v>
      </c>
      <c r="L91" s="34">
        <f t="array" ref="L91">IF(H91&gt;0,IFERROR(INDEX('09_Rent_Benchmarks'!$C:$C,MATCH(D91,'09_Rent_Benchmarks'!$A:$A,0)),'01_Global_Assumptions'!$B$10),"")</f>
        <v>2750</v>
      </c>
      <c r="M91" s="34">
        <f t="shared" si="1"/>
        <v>2750</v>
      </c>
      <c r="N91" s="34">
        <f>IF(H91&gt;0,'01_Global_Assumptions'!$B$11,"")</f>
        <v>0.95</v>
      </c>
      <c r="O91" s="34">
        <f t="shared" si="2"/>
        <v>2612.5</v>
      </c>
      <c r="P91" s="35">
        <f>IF(H91&gt;0,'01_Global_Assumptions'!$B$7,"")</f>
        <v>0.25</v>
      </c>
      <c r="Q91" s="35">
        <f>IF(H91&gt;0,'01_Global_Assumptions'!$B$8,"")</f>
        <v>0.25</v>
      </c>
      <c r="R91" s="35">
        <f>IF(H91&gt;0,'01_Global_Assumptions'!$B$9,"")</f>
        <v>0.02</v>
      </c>
      <c r="S91" s="34">
        <f>IF(H91&gt;0,H91*'01_Global_Assumptions'!$B$12,"")</f>
        <v>397159</v>
      </c>
      <c r="T91" s="34">
        <f>IF(H91&gt;0,'01_Global_Assumptions'!$B$23,"")</f>
        <v>0</v>
      </c>
      <c r="U91" s="34">
        <f>IF(H91&gt;0,S91/('01_Global_Assumptions'!$B$13*12),"")</f>
        <v>1103.219444</v>
      </c>
      <c r="V91" s="34">
        <f>IF(H91&gt;0,I91*('01_Global_Assumptions'!$B$19+'01_Global_Assumptions'!$B$20+'01_Global_Assumptions'!$B$21)+'01_Global_Assumptions'!$B$22,"")</f>
        <v>1305</v>
      </c>
      <c r="W91" s="34">
        <f>IF(H91&gt;0,S91*'01_Global_Assumptions'!$B$14/12,"")</f>
        <v>1985.795</v>
      </c>
      <c r="X91" s="34">
        <f>IF(H91&gt;0,H91*'01_Global_Assumptions'!$B$16/('01_Global_Assumptions'!$B$17*12),"")</f>
        <v>330.9658333</v>
      </c>
      <c r="Y91" s="35">
        <f>IF(H91&gt;0,'01_Global_Assumptions'!$B$18,"")</f>
        <v>0.05</v>
      </c>
      <c r="Z91" s="34">
        <f t="shared" si="3"/>
        <v>4724.980278</v>
      </c>
      <c r="AA91" s="34">
        <f t="shared" si="4"/>
        <v>4973.66345</v>
      </c>
      <c r="AB91" s="34">
        <f t="shared" si="5"/>
        <v>0</v>
      </c>
      <c r="AC91" s="35">
        <f t="shared" si="6"/>
        <v>0</v>
      </c>
      <c r="AD91" s="34">
        <f t="shared" si="7"/>
        <v>2612.5</v>
      </c>
      <c r="AE91" s="34">
        <f t="shared" si="8"/>
        <v>0</v>
      </c>
      <c r="AF91" s="34">
        <f t="shared" si="9"/>
        <v>130.625</v>
      </c>
      <c r="AG91" s="34">
        <f t="shared" si="10"/>
        <v>4855.605278</v>
      </c>
      <c r="AH91" s="34">
        <f t="shared" si="11"/>
        <v>-2243.105278</v>
      </c>
      <c r="AI91" s="34">
        <f t="shared" si="12"/>
        <v>-1139.885833</v>
      </c>
      <c r="AJ91" s="34">
        <f t="shared" si="13"/>
        <v>845.9091667</v>
      </c>
      <c r="AK91" s="11" t="str">
        <f t="shared" si="14"/>
        <v>Positive after principal + investor cap</v>
      </c>
      <c r="AL91" s="11">
        <f>IF(H91&gt;0,H91*(1-'01_Global_Assumptions'!$B$16),"")</f>
        <v>357443.1</v>
      </c>
      <c r="AM91" s="11">
        <f>IF(H91&gt;0,'01_Global_Assumptions'!$B$13*'01_Global_Assumptions'!$B$15,"")</f>
        <v>60</v>
      </c>
      <c r="AN91" s="36">
        <f t="shared" si="15"/>
        <v>397159</v>
      </c>
      <c r="AO91" s="11">
        <f t="shared" si="16"/>
        <v>1429772.4</v>
      </c>
      <c r="AP91" s="36">
        <f t="shared" si="17"/>
        <v>1826931.4</v>
      </c>
      <c r="AQ91" s="36">
        <f t="shared" si="18"/>
        <v>1429772.4</v>
      </c>
      <c r="AR91" s="37">
        <f t="shared" si="19"/>
        <v>4.6</v>
      </c>
      <c r="AS91" s="11" t="str">
        <f t="shared" si="20"/>
        <v>NO</v>
      </c>
      <c r="AT91" s="11" t="str">
        <f t="shared" si="21"/>
        <v>NO</v>
      </c>
      <c r="AU91" s="11" t="str">
        <f t="shared" si="22"/>
        <v>NO</v>
      </c>
      <c r="AV91" s="11" t="str">
        <f t="shared" si="23"/>
        <v>NO - REVIEW</v>
      </c>
      <c r="AW91" s="11">
        <f t="shared" si="24"/>
        <v>0</v>
      </c>
      <c r="AX91" s="11" t="str">
        <f t="shared" si="25"/>
        <v/>
      </c>
      <c r="AY91" s="11">
        <f t="shared" si="26"/>
        <v>81</v>
      </c>
      <c r="AZ91" s="38" t="str">
        <f t="array" ref="AZ91">INDEX('10_Redfin_Source_Data'!$X:$X,$A91+4)</f>
        <v>https://www.redfin.com/AA/home/201252068</v>
      </c>
    </row>
    <row r="92" ht="15.75" customHeight="1">
      <c r="A92" s="11">
        <v>88.0</v>
      </c>
      <c r="B92" s="11" t="str">
        <f t="array" ref="B92">IF(INDEX('10_Redfin_Source_Data'!$E:$E,$A92+4)="","","SF-"&amp;TEXT($A92,"000"))</f>
        <v>SF-088</v>
      </c>
      <c r="C92" s="11" t="str">
        <f t="array" ref="C92">INDEX('10_Redfin_Source_Data'!$E:$E,$A92+4)</f>
        <v>395 6th St #214</v>
      </c>
      <c r="D92" s="11" t="str">
        <f t="array" ref="D92">INDEX('10_Redfin_Source_Data'!$G:$G,$A92+4)</f>
        <v>94107</v>
      </c>
      <c r="E92" s="11" t="str">
        <f t="array" ref="E92">INDEX('10_Redfin_Source_Data'!$N:$N,$A92+4)</f>
        <v>BMR studio condo / resale-controlled</v>
      </c>
      <c r="F92" s="11" t="str">
        <f t="array" ref="F92">INDEX('10_Redfin_Source_Data'!$C:$C,$A92+4)</f>
        <v>Active</v>
      </c>
      <c r="G92" s="11" t="str">
        <f t="array" ref="G92">INDEX('10_Redfin_Source_Data'!$Z:$Z,$A92+4)</f>
        <v>Restricted - verify BMR rules</v>
      </c>
      <c r="H92" s="34">
        <f t="array" ref="H92">N(INDEX('10_Redfin_Source_Data'!$H:$H,$A92+4))</f>
        <v>346899</v>
      </c>
      <c r="I92" s="34">
        <f t="array" ref="I92">N(INDEX('10_Redfin_Source_Data'!$M:$M,$A92+4))</f>
        <v>1</v>
      </c>
      <c r="J92" s="34">
        <f t="array" ref="J92">IF(H92&gt;0,MAX(I92,IFERROR(N(INDEX('10_Redfin_Source_Data'!$I:$I,$A92+4)),0)),"")</f>
        <v>1</v>
      </c>
      <c r="K92" s="34">
        <f t="array" ref="K92">N(INDEX('10_Redfin_Source_Data'!$K:$K,$A92+4))</f>
        <v>385</v>
      </c>
      <c r="L92" s="34">
        <f t="array" ref="L92">IF(H92&gt;0,IFERROR(INDEX('09_Rent_Benchmarks'!$C:$C,MATCH(D92,'09_Rent_Benchmarks'!$A:$A,0)),'01_Global_Assumptions'!$B$10),"")</f>
        <v>2750</v>
      </c>
      <c r="M92" s="34">
        <f t="shared" si="1"/>
        <v>2750</v>
      </c>
      <c r="N92" s="34">
        <f>IF(H92&gt;0,'01_Global_Assumptions'!$B$11,"")</f>
        <v>0.95</v>
      </c>
      <c r="O92" s="34">
        <f t="shared" si="2"/>
        <v>2612.5</v>
      </c>
      <c r="P92" s="35">
        <f>IF(H92&gt;0,'01_Global_Assumptions'!$B$7,"")</f>
        <v>0.25</v>
      </c>
      <c r="Q92" s="35">
        <f>IF(H92&gt;0,'01_Global_Assumptions'!$B$8,"")</f>
        <v>0.25</v>
      </c>
      <c r="R92" s="35">
        <f>IF(H92&gt;0,'01_Global_Assumptions'!$B$9,"")</f>
        <v>0.02</v>
      </c>
      <c r="S92" s="34">
        <f>IF(H92&gt;0,H92*'01_Global_Assumptions'!$B$12,"")</f>
        <v>346899</v>
      </c>
      <c r="T92" s="34">
        <f>IF(H92&gt;0,'01_Global_Assumptions'!$B$23,"")</f>
        <v>0</v>
      </c>
      <c r="U92" s="34">
        <f>IF(H92&gt;0,S92/('01_Global_Assumptions'!$B$13*12),"")</f>
        <v>963.6083333</v>
      </c>
      <c r="V92" s="34">
        <f>IF(H92&gt;0,I92*('01_Global_Assumptions'!$B$19+'01_Global_Assumptions'!$B$20+'01_Global_Assumptions'!$B$21)+'01_Global_Assumptions'!$B$22,"")</f>
        <v>1305</v>
      </c>
      <c r="W92" s="34">
        <f>IF(H92&gt;0,S92*'01_Global_Assumptions'!$B$14/12,"")</f>
        <v>1734.495</v>
      </c>
      <c r="X92" s="34">
        <f>IF(H92&gt;0,H92*'01_Global_Assumptions'!$B$16/('01_Global_Assumptions'!$B$17*12),"")</f>
        <v>289.0825</v>
      </c>
      <c r="Y92" s="35">
        <f>IF(H92&gt;0,'01_Global_Assumptions'!$B$18,"")</f>
        <v>0.05</v>
      </c>
      <c r="Z92" s="34">
        <f t="shared" si="3"/>
        <v>4292.185833</v>
      </c>
      <c r="AA92" s="34">
        <f t="shared" si="4"/>
        <v>4518.090351</v>
      </c>
      <c r="AB92" s="34">
        <f t="shared" si="5"/>
        <v>0</v>
      </c>
      <c r="AC92" s="35">
        <f t="shared" si="6"/>
        <v>0</v>
      </c>
      <c r="AD92" s="34">
        <f t="shared" si="7"/>
        <v>2612.5</v>
      </c>
      <c r="AE92" s="34">
        <f t="shared" si="8"/>
        <v>0</v>
      </c>
      <c r="AF92" s="34">
        <f t="shared" si="9"/>
        <v>130.625</v>
      </c>
      <c r="AG92" s="34">
        <f t="shared" si="10"/>
        <v>4422.810833</v>
      </c>
      <c r="AH92" s="34">
        <f t="shared" si="11"/>
        <v>-1810.310833</v>
      </c>
      <c r="AI92" s="34">
        <f t="shared" si="12"/>
        <v>-846.7025</v>
      </c>
      <c r="AJ92" s="34">
        <f t="shared" si="13"/>
        <v>887.7925</v>
      </c>
      <c r="AK92" s="11" t="str">
        <f t="shared" si="14"/>
        <v>Positive after principal + investor cap</v>
      </c>
      <c r="AL92" s="11">
        <f>IF(H92&gt;0,H92*(1-'01_Global_Assumptions'!$B$16),"")</f>
        <v>312209.1</v>
      </c>
      <c r="AM92" s="11">
        <f>IF(H92&gt;0,'01_Global_Assumptions'!$B$13*'01_Global_Assumptions'!$B$15,"")</f>
        <v>60</v>
      </c>
      <c r="AN92" s="36">
        <f t="shared" si="15"/>
        <v>346899</v>
      </c>
      <c r="AO92" s="11">
        <f t="shared" si="16"/>
        <v>1248836.4</v>
      </c>
      <c r="AP92" s="36">
        <f t="shared" si="17"/>
        <v>1595735.4</v>
      </c>
      <c r="AQ92" s="36">
        <f t="shared" si="18"/>
        <v>1248836.4</v>
      </c>
      <c r="AR92" s="37">
        <f t="shared" si="19"/>
        <v>4.6</v>
      </c>
      <c r="AS92" s="11" t="str">
        <f t="shared" si="20"/>
        <v>NO</v>
      </c>
      <c r="AT92" s="11" t="str">
        <f t="shared" si="21"/>
        <v>NO</v>
      </c>
      <c r="AU92" s="11" t="str">
        <f t="shared" si="22"/>
        <v>NO</v>
      </c>
      <c r="AV92" s="11" t="str">
        <f t="shared" si="23"/>
        <v>NO - REVIEW</v>
      </c>
      <c r="AW92" s="11">
        <f t="shared" si="24"/>
        <v>0</v>
      </c>
      <c r="AX92" s="11" t="str">
        <f t="shared" si="25"/>
        <v/>
      </c>
      <c r="AY92" s="11">
        <f t="shared" si="26"/>
        <v>82</v>
      </c>
      <c r="AZ92" s="38" t="str">
        <f t="array" ref="AZ92">INDEX('10_Redfin_Source_Data'!$X:$X,$A92+4)</f>
        <v>https://www.redfin.com/AA/home/200971745</v>
      </c>
    </row>
    <row r="93" ht="15.75" customHeight="1">
      <c r="A93" s="11">
        <v>89.0</v>
      </c>
      <c r="B93" s="11" t="str">
        <f t="array" ref="B93">IF(INDEX('10_Redfin_Source_Data'!$E:$E,$A93+4)="","","SF-"&amp;TEXT($A93,"000"))</f>
        <v>SF-089</v>
      </c>
      <c r="C93" s="11" t="str">
        <f t="array" ref="C93">INDEX('10_Redfin_Source_Data'!$E:$E,$A93+4)</f>
        <v>683 Frederick St</v>
      </c>
      <c r="D93" s="11" t="str">
        <f t="array" ref="D93">INDEX('10_Redfin_Source_Data'!$G:$G,$A93+4)</f>
        <v>94117</v>
      </c>
      <c r="E93" s="11" t="str">
        <f t="array" ref="E93">INDEX('10_Redfin_Source_Data'!$N:$N,$A93+4)</f>
        <v>City Second Loan Program condo / resale procedures</v>
      </c>
      <c r="F93" s="11" t="str">
        <f t="array" ref="F93">INDEX('10_Redfin_Source_Data'!$C:$C,$A93+4)</f>
        <v>Active</v>
      </c>
      <c r="G93" s="11" t="str">
        <f t="array" ref="G93">INDEX('10_Redfin_Source_Data'!$Z:$Z,$A93+4)</f>
        <v>Restricted - verify CSLP rules</v>
      </c>
      <c r="H93" s="34">
        <f t="array" ref="H93">N(INDEX('10_Redfin_Source_Data'!$H:$H,$A93+4))</f>
        <v>875000</v>
      </c>
      <c r="I93" s="34">
        <f t="array" ref="I93">N(INDEX('10_Redfin_Source_Data'!$M:$M,$A93+4))</f>
        <v>1</v>
      </c>
      <c r="J93" s="34">
        <f t="array" ref="J93">IF(H93&gt;0,MAX(I93,IFERROR(N(INDEX('10_Redfin_Source_Data'!$I:$I,$A93+4)),0)),"")</f>
        <v>2</v>
      </c>
      <c r="K93" s="34">
        <f t="array" ref="K93">N(INDEX('10_Redfin_Source_Data'!$K:$K,$A93+4))</f>
        <v>952</v>
      </c>
      <c r="L93" s="34">
        <f t="array" ref="L93">IF(H93&gt;0,IFERROR(INDEX('09_Rent_Benchmarks'!$C:$C,MATCH(D93,'09_Rent_Benchmarks'!$A:$A,0)),'01_Global_Assumptions'!$B$10),"")</f>
        <v>3000</v>
      </c>
      <c r="M93" s="34">
        <f t="shared" si="1"/>
        <v>6000</v>
      </c>
      <c r="N93" s="34">
        <f>IF(H93&gt;0,'01_Global_Assumptions'!$B$11,"")</f>
        <v>0.95</v>
      </c>
      <c r="O93" s="34">
        <f t="shared" si="2"/>
        <v>5700</v>
      </c>
      <c r="P93" s="35">
        <f>IF(H93&gt;0,'01_Global_Assumptions'!$B$7,"")</f>
        <v>0.25</v>
      </c>
      <c r="Q93" s="35">
        <f>IF(H93&gt;0,'01_Global_Assumptions'!$B$8,"")</f>
        <v>0.25</v>
      </c>
      <c r="R93" s="35">
        <f>IF(H93&gt;0,'01_Global_Assumptions'!$B$9,"")</f>
        <v>0.02</v>
      </c>
      <c r="S93" s="34">
        <f>IF(H93&gt;0,H93*'01_Global_Assumptions'!$B$12,"")</f>
        <v>875000</v>
      </c>
      <c r="T93" s="34">
        <f>IF(H93&gt;0,'01_Global_Assumptions'!$B$23,"")</f>
        <v>0</v>
      </c>
      <c r="U93" s="34">
        <f>IF(H93&gt;0,S93/('01_Global_Assumptions'!$B$13*12),"")</f>
        <v>2430.555556</v>
      </c>
      <c r="V93" s="34">
        <f>IF(H93&gt;0,I93*('01_Global_Assumptions'!$B$19+'01_Global_Assumptions'!$B$20+'01_Global_Assumptions'!$B$21)+'01_Global_Assumptions'!$B$22,"")</f>
        <v>1305</v>
      </c>
      <c r="W93" s="34">
        <f>IF(H93&gt;0,S93*'01_Global_Assumptions'!$B$14/12,"")</f>
        <v>4375</v>
      </c>
      <c r="X93" s="34">
        <f>IF(H93&gt;0,H93*'01_Global_Assumptions'!$B$16/('01_Global_Assumptions'!$B$17*12),"")</f>
        <v>729.1666667</v>
      </c>
      <c r="Y93" s="35">
        <f>IF(H93&gt;0,'01_Global_Assumptions'!$B$18,"")</f>
        <v>0.05</v>
      </c>
      <c r="Z93" s="34">
        <f t="shared" si="3"/>
        <v>8839.722222</v>
      </c>
      <c r="AA93" s="34">
        <f t="shared" si="4"/>
        <v>9304.97076</v>
      </c>
      <c r="AB93" s="34">
        <f t="shared" si="5"/>
        <v>0</v>
      </c>
      <c r="AC93" s="35">
        <f t="shared" si="6"/>
        <v>0</v>
      </c>
      <c r="AD93" s="34">
        <f t="shared" si="7"/>
        <v>5700</v>
      </c>
      <c r="AE93" s="34">
        <f t="shared" si="8"/>
        <v>0</v>
      </c>
      <c r="AF93" s="34">
        <f t="shared" si="9"/>
        <v>285</v>
      </c>
      <c r="AG93" s="34">
        <f t="shared" si="10"/>
        <v>9124.722222</v>
      </c>
      <c r="AH93" s="34">
        <f t="shared" si="11"/>
        <v>-3424.722222</v>
      </c>
      <c r="AI93" s="34">
        <f t="shared" si="12"/>
        <v>-994.1666667</v>
      </c>
      <c r="AJ93" s="34">
        <f t="shared" si="13"/>
        <v>3380.833333</v>
      </c>
      <c r="AK93" s="11" t="str">
        <f t="shared" si="14"/>
        <v>Positive after principal + investor cap</v>
      </c>
      <c r="AL93" s="11">
        <f>IF(H93&gt;0,H93*(1-'01_Global_Assumptions'!$B$16),"")</f>
        <v>787500</v>
      </c>
      <c r="AM93" s="11">
        <f>IF(H93&gt;0,'01_Global_Assumptions'!$B$13*'01_Global_Assumptions'!$B$15,"")</f>
        <v>60</v>
      </c>
      <c r="AN93" s="36">
        <f t="shared" si="15"/>
        <v>875000</v>
      </c>
      <c r="AO93" s="11">
        <f t="shared" si="16"/>
        <v>3150000</v>
      </c>
      <c r="AP93" s="36">
        <f t="shared" si="17"/>
        <v>4025000</v>
      </c>
      <c r="AQ93" s="36">
        <f t="shared" si="18"/>
        <v>3150000</v>
      </c>
      <c r="AR93" s="37">
        <f t="shared" si="19"/>
        <v>4.6</v>
      </c>
      <c r="AS93" s="11" t="str">
        <f t="shared" si="20"/>
        <v>NO</v>
      </c>
      <c r="AT93" s="11" t="str">
        <f t="shared" si="21"/>
        <v>NO</v>
      </c>
      <c r="AU93" s="11" t="str">
        <f t="shared" si="22"/>
        <v>NO</v>
      </c>
      <c r="AV93" s="11" t="str">
        <f t="shared" si="23"/>
        <v>NO - REVIEW</v>
      </c>
      <c r="AW93" s="11">
        <f t="shared" si="24"/>
        <v>0</v>
      </c>
      <c r="AX93" s="11" t="str">
        <f t="shared" si="25"/>
        <v/>
      </c>
      <c r="AY93" s="11">
        <f t="shared" si="26"/>
        <v>83</v>
      </c>
      <c r="AZ93" s="38" t="str">
        <f t="array" ref="AZ93">INDEX('10_Redfin_Source_Data'!$X:$X,$A93+4)</f>
        <v>https://www.redfin.com/AA/home/1314021</v>
      </c>
    </row>
    <row r="94" ht="15.75" customHeight="1">
      <c r="A94" s="11">
        <v>90.0</v>
      </c>
      <c r="B94" s="11" t="str">
        <f t="array" ref="B94">IF(INDEX('10_Redfin_Source_Data'!$E:$E,$A94+4)="","","SF-"&amp;TEXT($A94,"000"))</f>
        <v>SF-090</v>
      </c>
      <c r="C94" s="11" t="str">
        <f t="array" ref="C94">INDEX('10_Redfin_Source_Data'!$E:$E,$A94+4)</f>
        <v>1310 Fillmore St Ph 2E</v>
      </c>
      <c r="D94" s="11" t="str">
        <f t="array" ref="D94">INDEX('10_Redfin_Source_Data'!$G:$G,$A94+4)</f>
        <v>94115</v>
      </c>
      <c r="E94" s="11" t="str">
        <f t="array" ref="E94">INDEX('10_Redfin_Source_Data'!$N:$N,$A94+4)</f>
        <v>Market-rate condo / penthouse</v>
      </c>
      <c r="F94" s="11" t="str">
        <f t="array" ref="F94">INDEX('10_Redfin_Source_Data'!$C:$C,$A94+4)</f>
        <v>Active</v>
      </c>
      <c r="G94" s="11" t="str">
        <f t="array" ref="G94">INDEX('10_Redfin_Source_Data'!$Z:$Z,$A94+4)</f>
        <v>Yes</v>
      </c>
      <c r="H94" s="34">
        <f t="array" ref="H94">N(INDEX('10_Redfin_Source_Data'!$H:$H,$A94+4))</f>
        <v>898000</v>
      </c>
      <c r="I94" s="34">
        <f t="array" ref="I94">N(INDEX('10_Redfin_Source_Data'!$M:$M,$A94+4))</f>
        <v>1</v>
      </c>
      <c r="J94" s="34">
        <f t="array" ref="J94">IF(H94&gt;0,MAX(I94,IFERROR(N(INDEX('10_Redfin_Source_Data'!$I:$I,$A94+4)),0)),"")</f>
        <v>1</v>
      </c>
      <c r="K94" s="34">
        <f t="array" ref="K94">N(INDEX('10_Redfin_Source_Data'!$K:$K,$A94+4))</f>
        <v>749</v>
      </c>
      <c r="L94" s="34">
        <f t="array" ref="L94">IF(H94&gt;0,IFERROR(INDEX('09_Rent_Benchmarks'!$C:$C,MATCH(D94,'09_Rent_Benchmarks'!$A:$A,0)),'01_Global_Assumptions'!$B$10),"")</f>
        <v>3200</v>
      </c>
      <c r="M94" s="34">
        <f t="shared" si="1"/>
        <v>3200</v>
      </c>
      <c r="N94" s="34">
        <f>IF(H94&gt;0,'01_Global_Assumptions'!$B$11,"")</f>
        <v>0.95</v>
      </c>
      <c r="O94" s="34">
        <f t="shared" si="2"/>
        <v>3040</v>
      </c>
      <c r="P94" s="35">
        <f>IF(H94&gt;0,'01_Global_Assumptions'!$B$7,"")</f>
        <v>0.25</v>
      </c>
      <c r="Q94" s="35">
        <f>IF(H94&gt;0,'01_Global_Assumptions'!$B$8,"")</f>
        <v>0.25</v>
      </c>
      <c r="R94" s="35">
        <f>IF(H94&gt;0,'01_Global_Assumptions'!$B$9,"")</f>
        <v>0.02</v>
      </c>
      <c r="S94" s="34">
        <f>IF(H94&gt;0,H94*'01_Global_Assumptions'!$B$12,"")</f>
        <v>898000</v>
      </c>
      <c r="T94" s="34">
        <f>IF(H94&gt;0,'01_Global_Assumptions'!$B$23,"")</f>
        <v>0</v>
      </c>
      <c r="U94" s="34">
        <f>IF(H94&gt;0,S94/('01_Global_Assumptions'!$B$13*12),"")</f>
        <v>2494.444444</v>
      </c>
      <c r="V94" s="34">
        <f>IF(H94&gt;0,I94*('01_Global_Assumptions'!$B$19+'01_Global_Assumptions'!$B$20+'01_Global_Assumptions'!$B$21)+'01_Global_Assumptions'!$B$22,"")</f>
        <v>1305</v>
      </c>
      <c r="W94" s="34">
        <f>IF(H94&gt;0,S94*'01_Global_Assumptions'!$B$14/12,"")</f>
        <v>4490</v>
      </c>
      <c r="X94" s="34">
        <f>IF(H94&gt;0,H94*'01_Global_Assumptions'!$B$16/('01_Global_Assumptions'!$B$17*12),"")</f>
        <v>748.3333333</v>
      </c>
      <c r="Y94" s="35">
        <f>IF(H94&gt;0,'01_Global_Assumptions'!$B$18,"")</f>
        <v>0.05</v>
      </c>
      <c r="Z94" s="34">
        <f t="shared" si="3"/>
        <v>9037.777778</v>
      </c>
      <c r="AA94" s="34">
        <f t="shared" si="4"/>
        <v>9513.450292</v>
      </c>
      <c r="AB94" s="34">
        <f t="shared" si="5"/>
        <v>0</v>
      </c>
      <c r="AC94" s="35">
        <f t="shared" si="6"/>
        <v>0</v>
      </c>
      <c r="AD94" s="34">
        <f t="shared" si="7"/>
        <v>3040</v>
      </c>
      <c r="AE94" s="34">
        <f t="shared" si="8"/>
        <v>0</v>
      </c>
      <c r="AF94" s="34">
        <f t="shared" si="9"/>
        <v>152</v>
      </c>
      <c r="AG94" s="34">
        <f t="shared" si="10"/>
        <v>9189.777778</v>
      </c>
      <c r="AH94" s="34">
        <f t="shared" si="11"/>
        <v>-6149.777778</v>
      </c>
      <c r="AI94" s="34">
        <f t="shared" si="12"/>
        <v>-3655.333333</v>
      </c>
      <c r="AJ94" s="34">
        <f t="shared" si="13"/>
        <v>834.6666667</v>
      </c>
      <c r="AK94" s="11" t="str">
        <f t="shared" si="14"/>
        <v>Positive after principal + investor cap</v>
      </c>
      <c r="AL94" s="11">
        <f>IF(H94&gt;0,H94*(1-'01_Global_Assumptions'!$B$16),"")</f>
        <v>808200</v>
      </c>
      <c r="AM94" s="11">
        <f>IF(H94&gt;0,'01_Global_Assumptions'!$B$13*'01_Global_Assumptions'!$B$15,"")</f>
        <v>60</v>
      </c>
      <c r="AN94" s="36">
        <f t="shared" si="15"/>
        <v>898000</v>
      </c>
      <c r="AO94" s="11">
        <f t="shared" si="16"/>
        <v>3232800</v>
      </c>
      <c r="AP94" s="36">
        <f t="shared" si="17"/>
        <v>4130800</v>
      </c>
      <c r="AQ94" s="36">
        <f t="shared" si="18"/>
        <v>3232800</v>
      </c>
      <c r="AR94" s="37">
        <f t="shared" si="19"/>
        <v>4.6</v>
      </c>
      <c r="AS94" s="11" t="str">
        <f t="shared" si="20"/>
        <v>NO</v>
      </c>
      <c r="AT94" s="11" t="str">
        <f t="shared" si="21"/>
        <v>NO</v>
      </c>
      <c r="AU94" s="11" t="str">
        <f t="shared" si="22"/>
        <v>NO</v>
      </c>
      <c r="AV94" s="11" t="str">
        <f t="shared" si="23"/>
        <v>NO - REVIEW</v>
      </c>
      <c r="AW94" s="11">
        <f t="shared" si="24"/>
        <v>0</v>
      </c>
      <c r="AX94" s="11" t="str">
        <f t="shared" si="25"/>
        <v/>
      </c>
      <c r="AY94" s="11">
        <f t="shared" si="26"/>
        <v>84</v>
      </c>
      <c r="AZ94" s="38" t="str">
        <f t="array" ref="AZ94">INDEX('10_Redfin_Source_Data'!$X:$X,$A94+4)</f>
        <v>https://www.redfin.com/AA/home/17305979</v>
      </c>
    </row>
    <row r="95" ht="15.75" customHeight="1">
      <c r="A95" s="11">
        <v>91.0</v>
      </c>
      <c r="B95" s="11" t="str">
        <f t="array" ref="B95">IF(INDEX('10_Redfin_Source_Data'!$E:$E,$A95+4)="","","SF-"&amp;TEXT($A95,"000"))</f>
        <v>SF-091</v>
      </c>
      <c r="C95" s="11" t="str">
        <f t="array" ref="C95">INDEX('10_Redfin_Source_Data'!$E:$E,$A95+4)</f>
        <v>1018 Noe St</v>
      </c>
      <c r="D95" s="11" t="str">
        <f t="array" ref="D95">INDEX('10_Redfin_Source_Data'!$G:$G,$A95+4)</f>
        <v>94114</v>
      </c>
      <c r="E95" s="11" t="str">
        <f t="array" ref="E95">INDEX('10_Redfin_Source_Data'!$N:$N,$A95+4)</f>
        <v>Condo with detached cottage / bundled purchase</v>
      </c>
      <c r="F95" s="11" t="str">
        <f t="array" ref="F95">INDEX('10_Redfin_Source_Data'!$C:$C,$A95+4)</f>
        <v>Active</v>
      </c>
      <c r="G95" s="11" t="str">
        <f t="array" ref="G95">INDEX('10_Redfin_Source_Data'!$Z:$Z,$A95+4)</f>
        <v>Diligence required - bundled purchase</v>
      </c>
      <c r="H95" s="34">
        <f t="array" ref="H95">N(INDEX('10_Redfin_Source_Data'!$H:$H,$A95+4))</f>
        <v>1429000</v>
      </c>
      <c r="I95" s="34">
        <f t="array" ref="I95">N(INDEX('10_Redfin_Source_Data'!$M:$M,$A95+4))</f>
        <v>1</v>
      </c>
      <c r="J95" s="34">
        <f t="array" ref="J95">IF(H95&gt;0,MAX(I95,IFERROR(N(INDEX('10_Redfin_Source_Data'!$I:$I,$A95+4)),0)),"")</f>
        <v>4</v>
      </c>
      <c r="K95" s="34">
        <f t="array" ref="K95">N(INDEX('10_Redfin_Source_Data'!$K:$K,$A95+4))</f>
        <v>2040</v>
      </c>
      <c r="L95" s="34">
        <f t="array" ref="L95">IF(H95&gt;0,IFERROR(INDEX('09_Rent_Benchmarks'!$C:$C,MATCH(D95,'09_Rent_Benchmarks'!$A:$A,0)),'01_Global_Assumptions'!$B$10),"")</f>
        <v>3200</v>
      </c>
      <c r="M95" s="34">
        <f t="shared" si="1"/>
        <v>12800</v>
      </c>
      <c r="N95" s="34">
        <f>IF(H95&gt;0,'01_Global_Assumptions'!$B$11,"")</f>
        <v>0.95</v>
      </c>
      <c r="O95" s="34">
        <f t="shared" si="2"/>
        <v>12160</v>
      </c>
      <c r="P95" s="35">
        <f>IF(H95&gt;0,'01_Global_Assumptions'!$B$7,"")</f>
        <v>0.25</v>
      </c>
      <c r="Q95" s="35">
        <f>IF(H95&gt;0,'01_Global_Assumptions'!$B$8,"")</f>
        <v>0.25</v>
      </c>
      <c r="R95" s="35">
        <f>IF(H95&gt;0,'01_Global_Assumptions'!$B$9,"")</f>
        <v>0.02</v>
      </c>
      <c r="S95" s="34">
        <f>IF(H95&gt;0,H95*'01_Global_Assumptions'!$B$12,"")</f>
        <v>1429000</v>
      </c>
      <c r="T95" s="34">
        <f>IF(H95&gt;0,'01_Global_Assumptions'!$B$23,"")</f>
        <v>0</v>
      </c>
      <c r="U95" s="34">
        <f>IF(H95&gt;0,S95/('01_Global_Assumptions'!$B$13*12),"")</f>
        <v>3969.444444</v>
      </c>
      <c r="V95" s="34">
        <f>IF(H95&gt;0,I95*('01_Global_Assumptions'!$B$19+'01_Global_Assumptions'!$B$20+'01_Global_Assumptions'!$B$21)+'01_Global_Assumptions'!$B$22,"")</f>
        <v>1305</v>
      </c>
      <c r="W95" s="34">
        <f>IF(H95&gt;0,S95*'01_Global_Assumptions'!$B$14/12,"")</f>
        <v>7145</v>
      </c>
      <c r="X95" s="34">
        <f>IF(H95&gt;0,H95*'01_Global_Assumptions'!$B$16/('01_Global_Assumptions'!$B$17*12),"")</f>
        <v>1190.833333</v>
      </c>
      <c r="Y95" s="35">
        <f>IF(H95&gt;0,'01_Global_Assumptions'!$B$18,"")</f>
        <v>0.05</v>
      </c>
      <c r="Z95" s="34">
        <f t="shared" si="3"/>
        <v>13610.27778</v>
      </c>
      <c r="AA95" s="34">
        <f t="shared" si="4"/>
        <v>14326.60819</v>
      </c>
      <c r="AB95" s="34">
        <f t="shared" si="5"/>
        <v>0</v>
      </c>
      <c r="AC95" s="35">
        <f t="shared" si="6"/>
        <v>0</v>
      </c>
      <c r="AD95" s="34">
        <f t="shared" si="7"/>
        <v>12160</v>
      </c>
      <c r="AE95" s="34">
        <f t="shared" si="8"/>
        <v>0</v>
      </c>
      <c r="AF95" s="34">
        <f t="shared" si="9"/>
        <v>608</v>
      </c>
      <c r="AG95" s="34">
        <f t="shared" si="10"/>
        <v>14218.27778</v>
      </c>
      <c r="AH95" s="34">
        <f t="shared" si="11"/>
        <v>-2058.277778</v>
      </c>
      <c r="AI95" s="34">
        <f t="shared" si="12"/>
        <v>1911.166667</v>
      </c>
      <c r="AJ95" s="34">
        <f t="shared" si="13"/>
        <v>9056.166667</v>
      </c>
      <c r="AK95" s="11" t="str">
        <f t="shared" si="14"/>
        <v>Positive after principal payoff</v>
      </c>
      <c r="AL95" s="11">
        <f>IF(H95&gt;0,H95*(1-'01_Global_Assumptions'!$B$16),"")</f>
        <v>1286100</v>
      </c>
      <c r="AM95" s="11">
        <f>IF(H95&gt;0,'01_Global_Assumptions'!$B$13*'01_Global_Assumptions'!$B$15,"")</f>
        <v>60</v>
      </c>
      <c r="AN95" s="36">
        <f t="shared" si="15"/>
        <v>1429000</v>
      </c>
      <c r="AO95" s="11">
        <f t="shared" si="16"/>
        <v>5144400</v>
      </c>
      <c r="AP95" s="36">
        <f t="shared" si="17"/>
        <v>6573400</v>
      </c>
      <c r="AQ95" s="36">
        <f t="shared" si="18"/>
        <v>5144400</v>
      </c>
      <c r="AR95" s="37">
        <f t="shared" si="19"/>
        <v>4.6</v>
      </c>
      <c r="AS95" s="11" t="str">
        <f t="shared" si="20"/>
        <v>NO</v>
      </c>
      <c r="AT95" s="11" t="str">
        <f t="shared" si="21"/>
        <v>NO</v>
      </c>
      <c r="AU95" s="11" t="str">
        <f t="shared" si="22"/>
        <v>NO</v>
      </c>
      <c r="AV95" s="11" t="str">
        <f t="shared" si="23"/>
        <v>NO - REVIEW</v>
      </c>
      <c r="AW95" s="11">
        <f t="shared" si="24"/>
        <v>0</v>
      </c>
      <c r="AX95" s="11" t="str">
        <f t="shared" si="25"/>
        <v/>
      </c>
      <c r="AY95" s="11">
        <f t="shared" si="26"/>
        <v>85</v>
      </c>
      <c r="AZ95" s="38" t="str">
        <f t="array" ref="AZ95">INDEX('10_Redfin_Source_Data'!$X:$X,$A95+4)</f>
        <v>https://www.redfin.com/AA/home/11743328</v>
      </c>
    </row>
    <row r="96" ht="15.75" customHeight="1">
      <c r="A96" s="11">
        <v>92.0</v>
      </c>
      <c r="B96" s="11" t="str">
        <f t="array" ref="B96">IF(INDEX('10_Redfin_Source_Data'!$E:$E,$A96+4)="","","SF-"&amp;TEXT($A96,"000"))</f>
        <v>SF-092</v>
      </c>
      <c r="C96" s="11" t="str">
        <f t="array" ref="C96">INDEX('10_Redfin_Source_Data'!$E:$E,$A96+4)</f>
        <v>1201 Sutter St #408</v>
      </c>
      <c r="D96" s="11" t="str">
        <f t="array" ref="D96">INDEX('10_Redfin_Source_Data'!$G:$G,$A96+4)</f>
        <v>94109</v>
      </c>
      <c r="E96" s="11" t="str">
        <f t="array" ref="E96">INDEX('10_Redfin_Source_Data'!$N:$N,$A96+4)</f>
        <v>Market-rate condo</v>
      </c>
      <c r="F96" s="11" t="str">
        <f t="array" ref="F96">INDEX('10_Redfin_Source_Data'!$C:$C,$A96+4)</f>
        <v>Active</v>
      </c>
      <c r="G96" s="11" t="str">
        <f t="array" ref="G96">INDEX('10_Redfin_Source_Data'!$Z:$Z,$A96+4)</f>
        <v>Yes</v>
      </c>
      <c r="H96" s="34">
        <f t="array" ref="H96">N(INDEX('10_Redfin_Source_Data'!$H:$H,$A96+4))</f>
        <v>1275000</v>
      </c>
      <c r="I96" s="34">
        <f t="array" ref="I96">N(INDEX('10_Redfin_Source_Data'!$M:$M,$A96+4))</f>
        <v>1</v>
      </c>
      <c r="J96" s="34">
        <f t="array" ref="J96">IF(H96&gt;0,MAX(I96,IFERROR(N(INDEX('10_Redfin_Source_Data'!$I:$I,$A96+4)),0)),"")</f>
        <v>2</v>
      </c>
      <c r="K96" s="34">
        <f t="array" ref="K96">N(INDEX('10_Redfin_Source_Data'!$K:$K,$A96+4))</f>
        <v>823</v>
      </c>
      <c r="L96" s="34">
        <f t="array" ref="L96">IF(H96&gt;0,IFERROR(INDEX('09_Rent_Benchmarks'!$C:$C,MATCH(D96,'09_Rent_Benchmarks'!$A:$A,0)),'01_Global_Assumptions'!$B$10),"")</f>
        <v>3200</v>
      </c>
      <c r="M96" s="34">
        <f t="shared" si="1"/>
        <v>6400</v>
      </c>
      <c r="N96" s="34">
        <f>IF(H96&gt;0,'01_Global_Assumptions'!$B$11,"")</f>
        <v>0.95</v>
      </c>
      <c r="O96" s="34">
        <f t="shared" si="2"/>
        <v>6080</v>
      </c>
      <c r="P96" s="35">
        <f>IF(H96&gt;0,'01_Global_Assumptions'!$B$7,"")</f>
        <v>0.25</v>
      </c>
      <c r="Q96" s="35">
        <f>IF(H96&gt;0,'01_Global_Assumptions'!$B$8,"")</f>
        <v>0.25</v>
      </c>
      <c r="R96" s="35">
        <f>IF(H96&gt;0,'01_Global_Assumptions'!$B$9,"")</f>
        <v>0.02</v>
      </c>
      <c r="S96" s="34">
        <f>IF(H96&gt;0,H96*'01_Global_Assumptions'!$B$12,"")</f>
        <v>1275000</v>
      </c>
      <c r="T96" s="34">
        <f>IF(H96&gt;0,'01_Global_Assumptions'!$B$23,"")</f>
        <v>0</v>
      </c>
      <c r="U96" s="34">
        <f>IF(H96&gt;0,S96/('01_Global_Assumptions'!$B$13*12),"")</f>
        <v>3541.666667</v>
      </c>
      <c r="V96" s="34">
        <f>IF(H96&gt;0,I96*('01_Global_Assumptions'!$B$19+'01_Global_Assumptions'!$B$20+'01_Global_Assumptions'!$B$21)+'01_Global_Assumptions'!$B$22,"")</f>
        <v>1305</v>
      </c>
      <c r="W96" s="34">
        <f>IF(H96&gt;0,S96*'01_Global_Assumptions'!$B$14/12,"")</f>
        <v>6375</v>
      </c>
      <c r="X96" s="34">
        <f>IF(H96&gt;0,H96*'01_Global_Assumptions'!$B$16/('01_Global_Assumptions'!$B$17*12),"")</f>
        <v>1062.5</v>
      </c>
      <c r="Y96" s="35">
        <f>IF(H96&gt;0,'01_Global_Assumptions'!$B$18,"")</f>
        <v>0.05</v>
      </c>
      <c r="Z96" s="34">
        <f t="shared" si="3"/>
        <v>12284.16667</v>
      </c>
      <c r="AA96" s="34">
        <f t="shared" si="4"/>
        <v>12930.70175</v>
      </c>
      <c r="AB96" s="34">
        <f t="shared" si="5"/>
        <v>0</v>
      </c>
      <c r="AC96" s="35">
        <f t="shared" si="6"/>
        <v>0</v>
      </c>
      <c r="AD96" s="34">
        <f t="shared" si="7"/>
        <v>6080</v>
      </c>
      <c r="AE96" s="34">
        <f t="shared" si="8"/>
        <v>0</v>
      </c>
      <c r="AF96" s="34">
        <f t="shared" si="9"/>
        <v>304</v>
      </c>
      <c r="AG96" s="34">
        <f t="shared" si="10"/>
        <v>12588.16667</v>
      </c>
      <c r="AH96" s="34">
        <f t="shared" si="11"/>
        <v>-6508.166667</v>
      </c>
      <c r="AI96" s="34">
        <f t="shared" si="12"/>
        <v>-2966.5</v>
      </c>
      <c r="AJ96" s="34">
        <f t="shared" si="13"/>
        <v>3408.5</v>
      </c>
      <c r="AK96" s="11" t="str">
        <f t="shared" si="14"/>
        <v>Positive after principal + investor cap</v>
      </c>
      <c r="AL96" s="11">
        <f>IF(H96&gt;0,H96*(1-'01_Global_Assumptions'!$B$16),"")</f>
        <v>1147500</v>
      </c>
      <c r="AM96" s="11">
        <f>IF(H96&gt;0,'01_Global_Assumptions'!$B$13*'01_Global_Assumptions'!$B$15,"")</f>
        <v>60</v>
      </c>
      <c r="AN96" s="36">
        <f t="shared" si="15"/>
        <v>1275000</v>
      </c>
      <c r="AO96" s="11">
        <f t="shared" si="16"/>
        <v>4590000</v>
      </c>
      <c r="AP96" s="36">
        <f t="shared" si="17"/>
        <v>5865000</v>
      </c>
      <c r="AQ96" s="36">
        <f t="shared" si="18"/>
        <v>4590000</v>
      </c>
      <c r="AR96" s="37">
        <f t="shared" si="19"/>
        <v>4.6</v>
      </c>
      <c r="AS96" s="11" t="str">
        <f t="shared" si="20"/>
        <v>NO</v>
      </c>
      <c r="AT96" s="11" t="str">
        <f t="shared" si="21"/>
        <v>NO</v>
      </c>
      <c r="AU96" s="11" t="str">
        <f t="shared" si="22"/>
        <v>NO</v>
      </c>
      <c r="AV96" s="11" t="str">
        <f t="shared" si="23"/>
        <v>NO - REVIEW</v>
      </c>
      <c r="AW96" s="11">
        <f t="shared" si="24"/>
        <v>0</v>
      </c>
      <c r="AX96" s="11" t="str">
        <f t="shared" si="25"/>
        <v/>
      </c>
      <c r="AY96" s="11">
        <f t="shared" si="26"/>
        <v>86</v>
      </c>
      <c r="AZ96" s="38" t="str">
        <f t="array" ref="AZ96">INDEX('10_Redfin_Source_Data'!$X:$X,$A96+4)</f>
        <v>https://www.redfin.com/AA/home/192777414</v>
      </c>
    </row>
    <row r="97" ht="15.75" customHeight="1">
      <c r="A97" s="11">
        <v>93.0</v>
      </c>
      <c r="B97" s="11" t="str">
        <f t="array" ref="B97">IF(INDEX('10_Redfin_Source_Data'!$E:$E,$A97+4)="","","SF-"&amp;TEXT($A97,"000"))</f>
        <v>SF-093</v>
      </c>
      <c r="C97" s="11" t="str">
        <f t="array" ref="C97">INDEX('10_Redfin_Source_Data'!$E:$E,$A97+4)</f>
        <v>1607 18th St</v>
      </c>
      <c r="D97" s="11" t="str">
        <f t="array" ref="D97">INDEX('10_Redfin_Source_Data'!$G:$G,$A97+4)</f>
        <v>94107</v>
      </c>
      <c r="E97" s="11" t="str">
        <f t="array" ref="E97">INDEX('10_Redfin_Source_Data'!$N:$N,$A97+4)</f>
        <v>Live/work loft condominium</v>
      </c>
      <c r="F97" s="11" t="str">
        <f t="array" ref="F97">INDEX('10_Redfin_Source_Data'!$C:$C,$A97+4)</f>
        <v>Active</v>
      </c>
      <c r="G97" s="11" t="str">
        <f t="array" ref="G97">INDEX('10_Redfin_Source_Data'!$Z:$Z,$A97+4)</f>
        <v>Yes</v>
      </c>
      <c r="H97" s="34">
        <f t="array" ref="H97">N(INDEX('10_Redfin_Source_Data'!$H:$H,$A97+4))</f>
        <v>999000</v>
      </c>
      <c r="I97" s="34">
        <f t="array" ref="I97">N(INDEX('10_Redfin_Source_Data'!$M:$M,$A97+4))</f>
        <v>1</v>
      </c>
      <c r="J97" s="34">
        <f t="array" ref="J97">IF(H97&gt;0,MAX(I97,IFERROR(N(INDEX('10_Redfin_Source_Data'!$I:$I,$A97+4)),0)),"")</f>
        <v>2</v>
      </c>
      <c r="K97" s="34">
        <f t="array" ref="K97">N(INDEX('10_Redfin_Source_Data'!$K:$K,$A97+4))</f>
        <v>1129</v>
      </c>
      <c r="L97" s="34">
        <f t="array" ref="L97">IF(H97&gt;0,IFERROR(INDEX('09_Rent_Benchmarks'!$C:$C,MATCH(D97,'09_Rent_Benchmarks'!$A:$A,0)),'01_Global_Assumptions'!$B$10),"")</f>
        <v>2750</v>
      </c>
      <c r="M97" s="34">
        <f t="shared" si="1"/>
        <v>5500</v>
      </c>
      <c r="N97" s="34">
        <f>IF(H97&gt;0,'01_Global_Assumptions'!$B$11,"")</f>
        <v>0.95</v>
      </c>
      <c r="O97" s="34">
        <f t="shared" si="2"/>
        <v>5225</v>
      </c>
      <c r="P97" s="35">
        <f>IF(H97&gt;0,'01_Global_Assumptions'!$B$7,"")</f>
        <v>0.25</v>
      </c>
      <c r="Q97" s="35">
        <f>IF(H97&gt;0,'01_Global_Assumptions'!$B$8,"")</f>
        <v>0.25</v>
      </c>
      <c r="R97" s="35">
        <f>IF(H97&gt;0,'01_Global_Assumptions'!$B$9,"")</f>
        <v>0.02</v>
      </c>
      <c r="S97" s="34">
        <f>IF(H97&gt;0,H97*'01_Global_Assumptions'!$B$12,"")</f>
        <v>999000</v>
      </c>
      <c r="T97" s="34">
        <f>IF(H97&gt;0,'01_Global_Assumptions'!$B$23,"")</f>
        <v>0</v>
      </c>
      <c r="U97" s="34">
        <f>IF(H97&gt;0,S97/('01_Global_Assumptions'!$B$13*12),"")</f>
        <v>2775</v>
      </c>
      <c r="V97" s="34">
        <f>IF(H97&gt;0,I97*('01_Global_Assumptions'!$B$19+'01_Global_Assumptions'!$B$20+'01_Global_Assumptions'!$B$21)+'01_Global_Assumptions'!$B$22,"")</f>
        <v>1305</v>
      </c>
      <c r="W97" s="34">
        <f>IF(H97&gt;0,S97*'01_Global_Assumptions'!$B$14/12,"")</f>
        <v>4995</v>
      </c>
      <c r="X97" s="34">
        <f>IF(H97&gt;0,H97*'01_Global_Assumptions'!$B$16/('01_Global_Assumptions'!$B$17*12),"")</f>
        <v>832.5</v>
      </c>
      <c r="Y97" s="35">
        <f>IF(H97&gt;0,'01_Global_Assumptions'!$B$18,"")</f>
        <v>0.05</v>
      </c>
      <c r="Z97" s="34">
        <f t="shared" si="3"/>
        <v>9907.5</v>
      </c>
      <c r="AA97" s="34">
        <f t="shared" si="4"/>
        <v>10428.94737</v>
      </c>
      <c r="AB97" s="34">
        <f t="shared" si="5"/>
        <v>0</v>
      </c>
      <c r="AC97" s="35">
        <f t="shared" si="6"/>
        <v>0</v>
      </c>
      <c r="AD97" s="34">
        <f t="shared" si="7"/>
        <v>5225</v>
      </c>
      <c r="AE97" s="34">
        <f t="shared" si="8"/>
        <v>0</v>
      </c>
      <c r="AF97" s="34">
        <f t="shared" si="9"/>
        <v>261.25</v>
      </c>
      <c r="AG97" s="34">
        <f t="shared" si="10"/>
        <v>10168.75</v>
      </c>
      <c r="AH97" s="34">
        <f t="shared" si="11"/>
        <v>-4943.75</v>
      </c>
      <c r="AI97" s="34">
        <f t="shared" si="12"/>
        <v>-2168.75</v>
      </c>
      <c r="AJ97" s="34">
        <f t="shared" si="13"/>
        <v>2826.25</v>
      </c>
      <c r="AK97" s="11" t="str">
        <f t="shared" si="14"/>
        <v>Positive after principal + investor cap</v>
      </c>
      <c r="AL97" s="11">
        <f>IF(H97&gt;0,H97*(1-'01_Global_Assumptions'!$B$16),"")</f>
        <v>899100</v>
      </c>
      <c r="AM97" s="11">
        <f>IF(H97&gt;0,'01_Global_Assumptions'!$B$13*'01_Global_Assumptions'!$B$15,"")</f>
        <v>60</v>
      </c>
      <c r="AN97" s="36">
        <f t="shared" si="15"/>
        <v>999000</v>
      </c>
      <c r="AO97" s="11">
        <f t="shared" si="16"/>
        <v>3596400</v>
      </c>
      <c r="AP97" s="36">
        <f t="shared" si="17"/>
        <v>4595400</v>
      </c>
      <c r="AQ97" s="36">
        <f t="shared" si="18"/>
        <v>3596400</v>
      </c>
      <c r="AR97" s="37">
        <f t="shared" si="19"/>
        <v>4.6</v>
      </c>
      <c r="AS97" s="11" t="str">
        <f t="shared" si="20"/>
        <v>NO</v>
      </c>
      <c r="AT97" s="11" t="str">
        <f t="shared" si="21"/>
        <v>NO</v>
      </c>
      <c r="AU97" s="11" t="str">
        <f t="shared" si="22"/>
        <v>NO</v>
      </c>
      <c r="AV97" s="11" t="str">
        <f t="shared" si="23"/>
        <v>NO - REVIEW</v>
      </c>
      <c r="AW97" s="11">
        <f t="shared" si="24"/>
        <v>0</v>
      </c>
      <c r="AX97" s="11" t="str">
        <f t="shared" si="25"/>
        <v/>
      </c>
      <c r="AY97" s="11">
        <f t="shared" si="26"/>
        <v>87</v>
      </c>
      <c r="AZ97" s="38" t="str">
        <f t="array" ref="AZ97">INDEX('10_Redfin_Source_Data'!$X:$X,$A97+4)</f>
        <v>https://www.redfin.com/AA/home/1157721</v>
      </c>
    </row>
    <row r="98" ht="15.75" customHeight="1">
      <c r="A98" s="11">
        <v>94.0</v>
      </c>
      <c r="B98" s="11" t="str">
        <f t="array" ref="B98">IF(INDEX('10_Redfin_Source_Data'!$E:$E,$A98+4)="","","SF-"&amp;TEXT($A98,"000"))</f>
        <v>SF-094</v>
      </c>
      <c r="C98" s="11" t="str">
        <f t="array" ref="C98">INDEX('10_Redfin_Source_Data'!$E:$E,$A98+4)</f>
        <v>333-335 Potrero Ave</v>
      </c>
      <c r="D98" s="11" t="str">
        <f t="array" ref="D98">INDEX('10_Redfin_Source_Data'!$G:$G,$A98+4)</f>
        <v>94103</v>
      </c>
      <c r="E98" s="11" t="str">
        <f t="array" ref="E98">INDEX('10_Redfin_Source_Data'!$N:$N,$A98+4)</f>
        <v>Two-unit flat / auction</v>
      </c>
      <c r="F98" s="11" t="str">
        <f t="array" ref="F98">INDEX('10_Redfin_Source_Data'!$C:$C,$A98+4)</f>
        <v>Active</v>
      </c>
      <c r="G98" s="11" t="str">
        <f t="array" ref="G98">INDEX('10_Redfin_Source_Data'!$Z:$Z,$A98+4)</f>
        <v>Diligence required - auction</v>
      </c>
      <c r="H98" s="34">
        <f t="array" ref="H98">N(INDEX('10_Redfin_Source_Data'!$H:$H,$A98+4))</f>
        <v>1100000</v>
      </c>
      <c r="I98" s="34">
        <f t="array" ref="I98">N(INDEX('10_Redfin_Source_Data'!$M:$M,$A98+4))</f>
        <v>2</v>
      </c>
      <c r="J98" s="34">
        <f t="array" ref="J98">IF(H98&gt;0,MAX(I98,IFERROR(N(INDEX('10_Redfin_Source_Data'!$I:$I,$A98+4)),0)),"")</f>
        <v>2</v>
      </c>
      <c r="K98" s="34">
        <f t="array" ref="K98">N(INDEX('10_Redfin_Source_Data'!$K:$K,$A98+4))</f>
        <v>1776</v>
      </c>
      <c r="L98" s="34">
        <f t="array" ref="L98">IF(H98&gt;0,IFERROR(INDEX('09_Rent_Benchmarks'!$C:$C,MATCH(D98,'09_Rent_Benchmarks'!$A:$A,0)),'01_Global_Assumptions'!$B$10),"")</f>
        <v>3000</v>
      </c>
      <c r="M98" s="34">
        <f t="shared" si="1"/>
        <v>6000</v>
      </c>
      <c r="N98" s="34">
        <f>IF(H98&gt;0,'01_Global_Assumptions'!$B$11,"")</f>
        <v>0.95</v>
      </c>
      <c r="O98" s="34">
        <f t="shared" si="2"/>
        <v>5700</v>
      </c>
      <c r="P98" s="35">
        <f>IF(H98&gt;0,'01_Global_Assumptions'!$B$7,"")</f>
        <v>0.25</v>
      </c>
      <c r="Q98" s="35">
        <f>IF(H98&gt;0,'01_Global_Assumptions'!$B$8,"")</f>
        <v>0.25</v>
      </c>
      <c r="R98" s="35">
        <f>IF(H98&gt;0,'01_Global_Assumptions'!$B$9,"")</f>
        <v>0.02</v>
      </c>
      <c r="S98" s="34">
        <f>IF(H98&gt;0,H98*'01_Global_Assumptions'!$B$12,"")</f>
        <v>1100000</v>
      </c>
      <c r="T98" s="34">
        <f>IF(H98&gt;0,'01_Global_Assumptions'!$B$23,"")</f>
        <v>0</v>
      </c>
      <c r="U98" s="34">
        <f>IF(H98&gt;0,S98/('01_Global_Assumptions'!$B$13*12),"")</f>
        <v>3055.555556</v>
      </c>
      <c r="V98" s="34">
        <f>IF(H98&gt;0,I98*('01_Global_Assumptions'!$B$19+'01_Global_Assumptions'!$B$20+'01_Global_Assumptions'!$B$21)+'01_Global_Assumptions'!$B$22,"")</f>
        <v>1910</v>
      </c>
      <c r="W98" s="34">
        <f>IF(H98&gt;0,S98*'01_Global_Assumptions'!$B$14/12,"")</f>
        <v>5500</v>
      </c>
      <c r="X98" s="34">
        <f>IF(H98&gt;0,H98*'01_Global_Assumptions'!$B$16/('01_Global_Assumptions'!$B$17*12),"")</f>
        <v>916.6666667</v>
      </c>
      <c r="Y98" s="35">
        <f>IF(H98&gt;0,'01_Global_Assumptions'!$B$18,"")</f>
        <v>0.05</v>
      </c>
      <c r="Z98" s="34">
        <f t="shared" si="3"/>
        <v>11382.22222</v>
      </c>
      <c r="AA98" s="34">
        <f t="shared" si="4"/>
        <v>11981.28655</v>
      </c>
      <c r="AB98" s="34">
        <f t="shared" si="5"/>
        <v>0</v>
      </c>
      <c r="AC98" s="35">
        <f t="shared" si="6"/>
        <v>0</v>
      </c>
      <c r="AD98" s="34">
        <f t="shared" si="7"/>
        <v>5700</v>
      </c>
      <c r="AE98" s="34">
        <f t="shared" si="8"/>
        <v>0</v>
      </c>
      <c r="AF98" s="34">
        <f t="shared" si="9"/>
        <v>285</v>
      </c>
      <c r="AG98" s="34">
        <f t="shared" si="10"/>
        <v>11667.22222</v>
      </c>
      <c r="AH98" s="34">
        <f t="shared" si="11"/>
        <v>-5967.222222</v>
      </c>
      <c r="AI98" s="34">
        <f t="shared" si="12"/>
        <v>-2911.666667</v>
      </c>
      <c r="AJ98" s="34">
        <f t="shared" si="13"/>
        <v>2588.333333</v>
      </c>
      <c r="AK98" s="11" t="str">
        <f t="shared" si="14"/>
        <v>Positive after principal + investor cap</v>
      </c>
      <c r="AL98" s="11">
        <f>IF(H98&gt;0,H98*(1-'01_Global_Assumptions'!$B$16),"")</f>
        <v>990000</v>
      </c>
      <c r="AM98" s="11">
        <f>IF(H98&gt;0,'01_Global_Assumptions'!$B$13*'01_Global_Assumptions'!$B$15,"")</f>
        <v>60</v>
      </c>
      <c r="AN98" s="36">
        <f t="shared" si="15"/>
        <v>1100000</v>
      </c>
      <c r="AO98" s="11">
        <f t="shared" si="16"/>
        <v>3960000</v>
      </c>
      <c r="AP98" s="36">
        <f t="shared" si="17"/>
        <v>5060000</v>
      </c>
      <c r="AQ98" s="36">
        <f t="shared" si="18"/>
        <v>3960000</v>
      </c>
      <c r="AR98" s="37">
        <f t="shared" si="19"/>
        <v>4.6</v>
      </c>
      <c r="AS98" s="11" t="str">
        <f t="shared" si="20"/>
        <v>NO</v>
      </c>
      <c r="AT98" s="11" t="str">
        <f t="shared" si="21"/>
        <v>NO</v>
      </c>
      <c r="AU98" s="11" t="str">
        <f t="shared" si="22"/>
        <v>NO</v>
      </c>
      <c r="AV98" s="11" t="str">
        <f t="shared" si="23"/>
        <v>NO - REVIEW</v>
      </c>
      <c r="AW98" s="11">
        <f t="shared" si="24"/>
        <v>0</v>
      </c>
      <c r="AX98" s="11" t="str">
        <f t="shared" si="25"/>
        <v/>
      </c>
      <c r="AY98" s="11">
        <f t="shared" si="26"/>
        <v>88</v>
      </c>
      <c r="AZ98" s="38" t="str">
        <f t="array" ref="AZ98">INDEX('10_Redfin_Source_Data'!$X:$X,$A98+4)</f>
        <v>https://www.redfin.com/AA/home/1121541</v>
      </c>
    </row>
    <row r="99" ht="15.75" customHeight="1">
      <c r="A99" s="11">
        <v>95.0</v>
      </c>
      <c r="B99" s="11" t="str">
        <f t="array" ref="B99">IF(INDEX('10_Redfin_Source_Data'!$E:$E,$A99+4)="","","SF-"&amp;TEXT($A99,"000"))</f>
        <v>SF-095</v>
      </c>
      <c r="C99" s="11" t="str">
        <f t="array" ref="C99">INDEX('10_Redfin_Source_Data'!$E:$E,$A99+4)</f>
        <v>337 Jules Ave</v>
      </c>
      <c r="D99" s="11" t="str">
        <f t="array" ref="D99">INDEX('10_Redfin_Source_Data'!$G:$G,$A99+4)</f>
        <v>94112</v>
      </c>
      <c r="E99" s="11" t="str">
        <f t="array" ref="E99">INDEX('10_Redfin_Source_Data'!$N:$N,$A99+4)</f>
        <v>Single-family with ADU potential</v>
      </c>
      <c r="F99" s="11" t="str">
        <f t="array" ref="F99">INDEX('10_Redfin_Source_Data'!$C:$C,$A99+4)</f>
        <v>Active</v>
      </c>
      <c r="G99" s="11" t="str">
        <f t="array" ref="G99">INDEX('10_Redfin_Source_Data'!$Z:$Z,$A99+4)</f>
        <v>Diligence required - verify ADU</v>
      </c>
      <c r="H99" s="34">
        <f t="array" ref="H99">N(INDEX('10_Redfin_Source_Data'!$H:$H,$A99+4))</f>
        <v>1198800</v>
      </c>
      <c r="I99" s="34">
        <f t="array" ref="I99">N(INDEX('10_Redfin_Source_Data'!$M:$M,$A99+4))</f>
        <v>2</v>
      </c>
      <c r="J99" s="34">
        <f t="array" ref="J99">IF(H99&gt;0,MAX(I99,IFERROR(N(INDEX('10_Redfin_Source_Data'!$I:$I,$A99+4)),0)),"")</f>
        <v>2</v>
      </c>
      <c r="K99" s="34">
        <f t="array" ref="K99">N(INDEX('10_Redfin_Source_Data'!$K:$K,$A99+4))</f>
        <v>1172</v>
      </c>
      <c r="L99" s="34">
        <f t="array" ref="L99">IF(H99&gt;0,IFERROR(INDEX('09_Rent_Benchmarks'!$C:$C,MATCH(D99,'09_Rent_Benchmarks'!$A:$A,0)),'01_Global_Assumptions'!$B$10),"")</f>
        <v>2250</v>
      </c>
      <c r="M99" s="34">
        <f t="shared" si="1"/>
        <v>4500</v>
      </c>
      <c r="N99" s="34">
        <f>IF(H99&gt;0,'01_Global_Assumptions'!$B$11,"")</f>
        <v>0.95</v>
      </c>
      <c r="O99" s="34">
        <f t="shared" si="2"/>
        <v>4275</v>
      </c>
      <c r="P99" s="35">
        <f>IF(H99&gt;0,'01_Global_Assumptions'!$B$7,"")</f>
        <v>0.25</v>
      </c>
      <c r="Q99" s="35">
        <f>IF(H99&gt;0,'01_Global_Assumptions'!$B$8,"")</f>
        <v>0.25</v>
      </c>
      <c r="R99" s="35">
        <f>IF(H99&gt;0,'01_Global_Assumptions'!$B$9,"")</f>
        <v>0.02</v>
      </c>
      <c r="S99" s="34">
        <f>IF(H99&gt;0,H99*'01_Global_Assumptions'!$B$12,"")</f>
        <v>1198800</v>
      </c>
      <c r="T99" s="34">
        <f>IF(H99&gt;0,'01_Global_Assumptions'!$B$23,"")</f>
        <v>0</v>
      </c>
      <c r="U99" s="34">
        <f>IF(H99&gt;0,S99/('01_Global_Assumptions'!$B$13*12),"")</f>
        <v>3330</v>
      </c>
      <c r="V99" s="34">
        <f>IF(H99&gt;0,I99*('01_Global_Assumptions'!$B$19+'01_Global_Assumptions'!$B$20+'01_Global_Assumptions'!$B$21)+'01_Global_Assumptions'!$B$22,"")</f>
        <v>1910</v>
      </c>
      <c r="W99" s="34">
        <f>IF(H99&gt;0,S99*'01_Global_Assumptions'!$B$14/12,"")</f>
        <v>5994</v>
      </c>
      <c r="X99" s="34">
        <f>IF(H99&gt;0,H99*'01_Global_Assumptions'!$B$16/('01_Global_Assumptions'!$B$17*12),"")</f>
        <v>999</v>
      </c>
      <c r="Y99" s="35">
        <f>IF(H99&gt;0,'01_Global_Assumptions'!$B$18,"")</f>
        <v>0.05</v>
      </c>
      <c r="Z99" s="34">
        <f t="shared" si="3"/>
        <v>12233</v>
      </c>
      <c r="AA99" s="34">
        <f t="shared" si="4"/>
        <v>12876.84211</v>
      </c>
      <c r="AB99" s="34">
        <f t="shared" si="5"/>
        <v>0</v>
      </c>
      <c r="AC99" s="35">
        <f t="shared" si="6"/>
        <v>0</v>
      </c>
      <c r="AD99" s="34">
        <f t="shared" si="7"/>
        <v>4275</v>
      </c>
      <c r="AE99" s="34">
        <f t="shared" si="8"/>
        <v>0</v>
      </c>
      <c r="AF99" s="34">
        <f t="shared" si="9"/>
        <v>213.75</v>
      </c>
      <c r="AG99" s="34">
        <f t="shared" si="10"/>
        <v>12446.75</v>
      </c>
      <c r="AH99" s="34">
        <f t="shared" si="11"/>
        <v>-8171.75</v>
      </c>
      <c r="AI99" s="34">
        <f t="shared" si="12"/>
        <v>-4841.75</v>
      </c>
      <c r="AJ99" s="34">
        <f t="shared" si="13"/>
        <v>1152.25</v>
      </c>
      <c r="AK99" s="11" t="str">
        <f t="shared" si="14"/>
        <v>Positive after principal + investor cap</v>
      </c>
      <c r="AL99" s="11">
        <f>IF(H99&gt;0,H99*(1-'01_Global_Assumptions'!$B$16),"")</f>
        <v>1078920</v>
      </c>
      <c r="AM99" s="11">
        <f>IF(H99&gt;0,'01_Global_Assumptions'!$B$13*'01_Global_Assumptions'!$B$15,"")</f>
        <v>60</v>
      </c>
      <c r="AN99" s="36">
        <f t="shared" si="15"/>
        <v>1198800</v>
      </c>
      <c r="AO99" s="11">
        <f t="shared" si="16"/>
        <v>4315680</v>
      </c>
      <c r="AP99" s="36">
        <f t="shared" si="17"/>
        <v>5514480</v>
      </c>
      <c r="AQ99" s="36">
        <f t="shared" si="18"/>
        <v>4315680</v>
      </c>
      <c r="AR99" s="37">
        <f t="shared" si="19"/>
        <v>4.6</v>
      </c>
      <c r="AS99" s="11" t="str">
        <f t="shared" si="20"/>
        <v>NO</v>
      </c>
      <c r="AT99" s="11" t="str">
        <f t="shared" si="21"/>
        <v>NO</v>
      </c>
      <c r="AU99" s="11" t="str">
        <f t="shared" si="22"/>
        <v>NO</v>
      </c>
      <c r="AV99" s="11" t="str">
        <f t="shared" si="23"/>
        <v>NO - REVIEW</v>
      </c>
      <c r="AW99" s="11">
        <f t="shared" si="24"/>
        <v>0</v>
      </c>
      <c r="AX99" s="11" t="str">
        <f t="shared" si="25"/>
        <v/>
      </c>
      <c r="AY99" s="11">
        <f t="shared" si="26"/>
        <v>89</v>
      </c>
      <c r="AZ99" s="38" t="str">
        <f t="array" ref="AZ99">INDEX('10_Redfin_Source_Data'!$X:$X,$A99+4)</f>
        <v>https://www.redfin.com/AA/home/1372247</v>
      </c>
    </row>
    <row r="100" ht="15.75" customHeight="1">
      <c r="A100" s="11">
        <v>96.0</v>
      </c>
      <c r="B100" s="11" t="str">
        <f t="array" ref="B100">IF(INDEX('10_Redfin_Source_Data'!$E:$E,$A100+4)="","","SF-"&amp;TEXT($A100,"000"))</f>
        <v>SF-096</v>
      </c>
      <c r="C100" s="11" t="str">
        <f t="array" ref="C100">INDEX('10_Redfin_Source_Data'!$E:$E,$A100+4)</f>
        <v>740-742 37th Ave</v>
      </c>
      <c r="D100" s="11" t="str">
        <f t="array" ref="D100">INDEX('10_Redfin_Source_Data'!$G:$G,$A100+4)</f>
        <v>94121</v>
      </c>
      <c r="E100" s="11" t="str">
        <f t="array" ref="E100">INDEX('10_Redfin_Source_Data'!$N:$N,$A100+4)</f>
        <v>Duplex / tenant occupied</v>
      </c>
      <c r="F100" s="11" t="str">
        <f t="array" ref="F100">INDEX('10_Redfin_Source_Data'!$C:$C,$A100+4)</f>
        <v>Active</v>
      </c>
      <c r="G100" s="11" t="str">
        <f t="array" ref="G100">INDEX('10_Redfin_Source_Data'!$Z:$Z,$A100+4)</f>
        <v>Diligence required - tenant occupied</v>
      </c>
      <c r="H100" s="34">
        <f t="array" ref="H100">N(INDEX('10_Redfin_Source_Data'!$H:$H,$A100+4))</f>
        <v>1400000</v>
      </c>
      <c r="I100" s="34">
        <f t="array" ref="I100">N(INDEX('10_Redfin_Source_Data'!$M:$M,$A100+4))</f>
        <v>2</v>
      </c>
      <c r="J100" s="34">
        <f t="array" ref="J100">IF(H100&gt;0,MAX(I100,IFERROR(N(INDEX('10_Redfin_Source_Data'!$I:$I,$A100+4)),0)),"")</f>
        <v>6</v>
      </c>
      <c r="K100" s="34">
        <f t="array" ref="K100">N(INDEX('10_Redfin_Source_Data'!$K:$K,$A100+4))</f>
        <v>3240</v>
      </c>
      <c r="L100" s="34">
        <f t="array" ref="L100">IF(H100&gt;0,IFERROR(INDEX('09_Rent_Benchmarks'!$C:$C,MATCH(D100,'09_Rent_Benchmarks'!$A:$A,0)),'01_Global_Assumptions'!$B$10),"")</f>
        <v>2650</v>
      </c>
      <c r="M100" s="34">
        <f t="shared" si="1"/>
        <v>15900</v>
      </c>
      <c r="N100" s="34">
        <f>IF(H100&gt;0,'01_Global_Assumptions'!$B$11,"")</f>
        <v>0.95</v>
      </c>
      <c r="O100" s="34">
        <f t="shared" si="2"/>
        <v>15105</v>
      </c>
      <c r="P100" s="35">
        <f>IF(H100&gt;0,'01_Global_Assumptions'!$B$7,"")</f>
        <v>0.25</v>
      </c>
      <c r="Q100" s="35">
        <f>IF(H100&gt;0,'01_Global_Assumptions'!$B$8,"")</f>
        <v>0.25</v>
      </c>
      <c r="R100" s="35">
        <f>IF(H100&gt;0,'01_Global_Assumptions'!$B$9,"")</f>
        <v>0.02</v>
      </c>
      <c r="S100" s="34">
        <f>IF(H100&gt;0,H100*'01_Global_Assumptions'!$B$12,"")</f>
        <v>1400000</v>
      </c>
      <c r="T100" s="34">
        <f>IF(H100&gt;0,'01_Global_Assumptions'!$B$23,"")</f>
        <v>0</v>
      </c>
      <c r="U100" s="34">
        <f>IF(H100&gt;0,S100/('01_Global_Assumptions'!$B$13*12),"")</f>
        <v>3888.888889</v>
      </c>
      <c r="V100" s="34">
        <f>IF(H100&gt;0,I100*('01_Global_Assumptions'!$B$19+'01_Global_Assumptions'!$B$20+'01_Global_Assumptions'!$B$21)+'01_Global_Assumptions'!$B$22,"")</f>
        <v>1910</v>
      </c>
      <c r="W100" s="34">
        <f>IF(H100&gt;0,S100*'01_Global_Assumptions'!$B$14/12,"")</f>
        <v>7000</v>
      </c>
      <c r="X100" s="34">
        <f>IF(H100&gt;0,H100*'01_Global_Assumptions'!$B$16/('01_Global_Assumptions'!$B$17*12),"")</f>
        <v>1166.666667</v>
      </c>
      <c r="Y100" s="35">
        <f>IF(H100&gt;0,'01_Global_Assumptions'!$B$18,"")</f>
        <v>0.05</v>
      </c>
      <c r="Z100" s="34">
        <f t="shared" si="3"/>
        <v>13965.55556</v>
      </c>
      <c r="AA100" s="34">
        <f t="shared" si="4"/>
        <v>14700.5848</v>
      </c>
      <c r="AB100" s="34">
        <f t="shared" si="5"/>
        <v>0.02677359846</v>
      </c>
      <c r="AC100" s="35">
        <f t="shared" si="6"/>
        <v>0.006773598456</v>
      </c>
      <c r="AD100" s="34">
        <f t="shared" si="7"/>
        <v>15002.6848</v>
      </c>
      <c r="AE100" s="34">
        <f t="shared" si="8"/>
        <v>102.3152047</v>
      </c>
      <c r="AF100" s="34">
        <f t="shared" si="9"/>
        <v>750.1342398</v>
      </c>
      <c r="AG100" s="34">
        <f t="shared" si="10"/>
        <v>14715.6898</v>
      </c>
      <c r="AH100" s="34">
        <f t="shared" si="11"/>
        <v>286.995</v>
      </c>
      <c r="AI100" s="34">
        <f t="shared" si="12"/>
        <v>4175.883889</v>
      </c>
      <c r="AJ100" s="34">
        <f t="shared" si="13"/>
        <v>11175.88389</v>
      </c>
      <c r="AK100" s="11" t="str">
        <f t="shared" si="14"/>
        <v>Positive today</v>
      </c>
      <c r="AL100" s="11">
        <f>IF(H100&gt;0,H100*(1-'01_Global_Assumptions'!$B$16),"")</f>
        <v>1260000</v>
      </c>
      <c r="AM100" s="11">
        <f>IF(H100&gt;0,'01_Global_Assumptions'!$B$13*'01_Global_Assumptions'!$B$15,"")</f>
        <v>60</v>
      </c>
      <c r="AN100" s="36">
        <f t="shared" si="15"/>
        <v>1400000</v>
      </c>
      <c r="AO100" s="11">
        <f t="shared" si="16"/>
        <v>5040000</v>
      </c>
      <c r="AP100" s="36">
        <f t="shared" si="17"/>
        <v>6440000</v>
      </c>
      <c r="AQ100" s="36">
        <f t="shared" si="18"/>
        <v>5040000</v>
      </c>
      <c r="AR100" s="37">
        <f t="shared" si="19"/>
        <v>4.6</v>
      </c>
      <c r="AS100" s="11" t="str">
        <f t="shared" si="20"/>
        <v>YES</v>
      </c>
      <c r="AT100" s="11" t="str">
        <f t="shared" si="21"/>
        <v>NO</v>
      </c>
      <c r="AU100" s="11" t="str">
        <f t="shared" si="22"/>
        <v>NO</v>
      </c>
      <c r="AV100" s="11" t="str">
        <f t="shared" si="23"/>
        <v>NO - REVIEW</v>
      </c>
      <c r="AW100" s="11">
        <f t="shared" si="24"/>
        <v>1227.782456</v>
      </c>
      <c r="AX100" s="11" t="str">
        <f t="shared" si="25"/>
        <v/>
      </c>
      <c r="AY100" s="11">
        <f t="shared" si="26"/>
        <v>90</v>
      </c>
      <c r="AZ100" s="38" t="str">
        <f t="array" ref="AZ100">INDEX('10_Redfin_Source_Data'!$X:$X,$A100+4)</f>
        <v>https://www.redfin.com/AA/home/1595565</v>
      </c>
    </row>
    <row r="101" ht="15.75" customHeight="1">
      <c r="A101" s="11">
        <v>97.0</v>
      </c>
      <c r="B101" s="11" t="str">
        <f t="array" ref="B101">IF(INDEX('10_Redfin_Source_Data'!$E:$E,$A101+4)="","","SF-"&amp;TEXT($A101,"000"))</f>
        <v>SF-097</v>
      </c>
      <c r="C101" s="11" t="str">
        <f t="array" ref="C101">INDEX('10_Redfin_Source_Data'!$E:$E,$A101+4)</f>
        <v>4871 Mission St</v>
      </c>
      <c r="D101" s="11" t="str">
        <f t="array" ref="D101">INDEX('10_Redfin_Source_Data'!$G:$G,$A101+4)</f>
        <v>94112</v>
      </c>
      <c r="E101" s="11" t="str">
        <f t="array" ref="E101">INDEX('10_Redfin_Source_Data'!$N:$N,$A101+4)</f>
        <v>Mixed-use residential/commercial</v>
      </c>
      <c r="F101" s="11" t="str">
        <f t="array" ref="F101">INDEX('10_Redfin_Source_Data'!$C:$C,$A101+4)</f>
        <v>Active</v>
      </c>
      <c r="G101" s="11" t="str">
        <f t="array" ref="G101">INDEX('10_Redfin_Source_Data'!$Z:$Z,$A101+4)</f>
        <v>Diligence required - mixed-use</v>
      </c>
      <c r="H101" s="34">
        <f t="array" ref="H101">N(INDEX('10_Redfin_Source_Data'!$H:$H,$A101+4))</f>
        <v>1200000</v>
      </c>
      <c r="I101" s="34">
        <f t="array" ref="I101">N(INDEX('10_Redfin_Source_Data'!$M:$M,$A101+4))</f>
        <v>3</v>
      </c>
      <c r="J101" s="34">
        <f t="array" ref="J101">IF(H101&gt;0,MAX(I101,IFERROR(N(INDEX('10_Redfin_Source_Data'!$I:$I,$A101+4)),0)),"")</f>
        <v>3</v>
      </c>
      <c r="K101" s="34">
        <f t="array" ref="K101">N(INDEX('10_Redfin_Source_Data'!$K:$K,$A101+4))</f>
        <v>3075</v>
      </c>
      <c r="L101" s="34">
        <f t="array" ref="L101">IF(H101&gt;0,IFERROR(INDEX('09_Rent_Benchmarks'!$C:$C,MATCH(D101,'09_Rent_Benchmarks'!$A:$A,0)),'01_Global_Assumptions'!$B$10),"")</f>
        <v>2250</v>
      </c>
      <c r="M101" s="34">
        <f t="shared" si="1"/>
        <v>6750</v>
      </c>
      <c r="N101" s="34">
        <f>IF(H101&gt;0,'01_Global_Assumptions'!$B$11,"")</f>
        <v>0.95</v>
      </c>
      <c r="O101" s="34">
        <f t="shared" si="2"/>
        <v>6412.5</v>
      </c>
      <c r="P101" s="35">
        <f>IF(H101&gt;0,'01_Global_Assumptions'!$B$7,"")</f>
        <v>0.25</v>
      </c>
      <c r="Q101" s="35">
        <f>IF(H101&gt;0,'01_Global_Assumptions'!$B$8,"")</f>
        <v>0.25</v>
      </c>
      <c r="R101" s="35">
        <f>IF(H101&gt;0,'01_Global_Assumptions'!$B$9,"")</f>
        <v>0.02</v>
      </c>
      <c r="S101" s="34">
        <f>IF(H101&gt;0,H101*'01_Global_Assumptions'!$B$12,"")</f>
        <v>1200000</v>
      </c>
      <c r="T101" s="34">
        <f>IF(H101&gt;0,'01_Global_Assumptions'!$B$23,"")</f>
        <v>0</v>
      </c>
      <c r="U101" s="34">
        <f>IF(H101&gt;0,S101/('01_Global_Assumptions'!$B$13*12),"")</f>
        <v>3333.333333</v>
      </c>
      <c r="V101" s="34">
        <f>IF(H101&gt;0,I101*('01_Global_Assumptions'!$B$19+'01_Global_Assumptions'!$B$20+'01_Global_Assumptions'!$B$21)+'01_Global_Assumptions'!$B$22,"")</f>
        <v>2515</v>
      </c>
      <c r="W101" s="34">
        <f>IF(H101&gt;0,S101*'01_Global_Assumptions'!$B$14/12,"")</f>
        <v>6000</v>
      </c>
      <c r="X101" s="34">
        <f>IF(H101&gt;0,H101*'01_Global_Assumptions'!$B$16/('01_Global_Assumptions'!$B$17*12),"")</f>
        <v>1000</v>
      </c>
      <c r="Y101" s="35">
        <f>IF(H101&gt;0,'01_Global_Assumptions'!$B$18,"")</f>
        <v>0.05</v>
      </c>
      <c r="Z101" s="34">
        <f t="shared" si="3"/>
        <v>12848.33333</v>
      </c>
      <c r="AA101" s="34">
        <f t="shared" si="4"/>
        <v>13524.5614</v>
      </c>
      <c r="AB101" s="34">
        <f t="shared" si="5"/>
        <v>0</v>
      </c>
      <c r="AC101" s="35">
        <f t="shared" si="6"/>
        <v>0</v>
      </c>
      <c r="AD101" s="34">
        <f t="shared" si="7"/>
        <v>6412.5</v>
      </c>
      <c r="AE101" s="34">
        <f t="shared" si="8"/>
        <v>0</v>
      </c>
      <c r="AF101" s="34">
        <f t="shared" si="9"/>
        <v>320.625</v>
      </c>
      <c r="AG101" s="34">
        <f t="shared" si="10"/>
        <v>13168.95833</v>
      </c>
      <c r="AH101" s="34">
        <f t="shared" si="11"/>
        <v>-6756.458333</v>
      </c>
      <c r="AI101" s="34">
        <f t="shared" si="12"/>
        <v>-3423.125</v>
      </c>
      <c r="AJ101" s="34">
        <f t="shared" si="13"/>
        <v>2576.875</v>
      </c>
      <c r="AK101" s="11" t="str">
        <f t="shared" si="14"/>
        <v>Positive after principal + investor cap</v>
      </c>
      <c r="AL101" s="11">
        <f>IF(H101&gt;0,H101*(1-'01_Global_Assumptions'!$B$16),"")</f>
        <v>1080000</v>
      </c>
      <c r="AM101" s="11">
        <f>IF(H101&gt;0,'01_Global_Assumptions'!$B$13*'01_Global_Assumptions'!$B$15,"")</f>
        <v>60</v>
      </c>
      <c r="AN101" s="36">
        <f t="shared" si="15"/>
        <v>1200000</v>
      </c>
      <c r="AO101" s="11">
        <f t="shared" si="16"/>
        <v>4320000</v>
      </c>
      <c r="AP101" s="36">
        <f t="shared" si="17"/>
        <v>5520000</v>
      </c>
      <c r="AQ101" s="36">
        <f t="shared" si="18"/>
        <v>4320000</v>
      </c>
      <c r="AR101" s="37">
        <f t="shared" si="19"/>
        <v>4.6</v>
      </c>
      <c r="AS101" s="11" t="str">
        <f t="shared" si="20"/>
        <v>NO</v>
      </c>
      <c r="AT101" s="11" t="str">
        <f t="shared" si="21"/>
        <v>NO</v>
      </c>
      <c r="AU101" s="11" t="str">
        <f t="shared" si="22"/>
        <v>NO</v>
      </c>
      <c r="AV101" s="11" t="str">
        <f t="shared" si="23"/>
        <v>NO - REVIEW</v>
      </c>
      <c r="AW101" s="11">
        <f t="shared" si="24"/>
        <v>0</v>
      </c>
      <c r="AX101" s="11" t="str">
        <f t="shared" si="25"/>
        <v/>
      </c>
      <c r="AY101" s="11">
        <f t="shared" si="26"/>
        <v>91</v>
      </c>
      <c r="AZ101" s="38" t="str">
        <f t="array" ref="AZ101">INDEX('10_Redfin_Source_Data'!$X:$X,$A101+4)</f>
        <v>https://www.redfin.com/AA/home/39645066</v>
      </c>
    </row>
    <row r="102" ht="15.75" customHeight="1">
      <c r="A102" s="11">
        <v>98.0</v>
      </c>
      <c r="B102" s="11" t="str">
        <f t="array" ref="B102">IF(INDEX('10_Redfin_Source_Data'!$E:$E,$A102+4)="","","SF-"&amp;TEXT($A102,"000"))</f>
        <v>SF-098</v>
      </c>
      <c r="C102" s="11" t="str">
        <f t="array" ref="C102">INDEX('10_Redfin_Source_Data'!$E:$E,$A102+4)</f>
        <v>1921 Jefferson St #205</v>
      </c>
      <c r="D102" s="11" t="str">
        <f t="array" ref="D102">INDEX('10_Redfin_Source_Data'!$G:$G,$A102+4)</f>
        <v>94123</v>
      </c>
      <c r="E102" s="11" t="str">
        <f t="array" ref="E102">INDEX('10_Redfin_Source_Data'!$N:$N,$A102+4)</f>
        <v>Market-rate condo</v>
      </c>
      <c r="F102" s="11" t="str">
        <f t="array" ref="F102">INDEX('10_Redfin_Source_Data'!$C:$C,$A102+4)</f>
        <v>Active</v>
      </c>
      <c r="G102" s="11" t="str">
        <f t="array" ref="G102">INDEX('10_Redfin_Source_Data'!$Z:$Z,$A102+4)</f>
        <v>Yes</v>
      </c>
      <c r="H102" s="34">
        <f t="array" ref="H102">N(INDEX('10_Redfin_Source_Data'!$H:$H,$A102+4))</f>
        <v>1295000</v>
      </c>
      <c r="I102" s="34">
        <f t="array" ref="I102">N(INDEX('10_Redfin_Source_Data'!$M:$M,$A102+4))</f>
        <v>1</v>
      </c>
      <c r="J102" s="34">
        <f t="array" ref="J102">IF(H102&gt;0,MAX(I102,IFERROR(N(INDEX('10_Redfin_Source_Data'!$I:$I,$A102+4)),0)),"")</f>
        <v>2</v>
      </c>
      <c r="K102" s="34">
        <f t="array" ref="K102">N(INDEX('10_Redfin_Source_Data'!$K:$K,$A102+4))</f>
        <v>935</v>
      </c>
      <c r="L102" s="34">
        <f t="array" ref="L102">IF(H102&gt;0,IFERROR(INDEX('09_Rent_Benchmarks'!$C:$C,MATCH(D102,'09_Rent_Benchmarks'!$A:$A,0)),'01_Global_Assumptions'!$B$10),"")</f>
        <v>3300</v>
      </c>
      <c r="M102" s="34">
        <f t="shared" si="1"/>
        <v>6600</v>
      </c>
      <c r="N102" s="34">
        <f>IF(H102&gt;0,'01_Global_Assumptions'!$B$11,"")</f>
        <v>0.95</v>
      </c>
      <c r="O102" s="34">
        <f t="shared" si="2"/>
        <v>6270</v>
      </c>
      <c r="P102" s="35">
        <f>IF(H102&gt;0,'01_Global_Assumptions'!$B$7,"")</f>
        <v>0.25</v>
      </c>
      <c r="Q102" s="35">
        <f>IF(H102&gt;0,'01_Global_Assumptions'!$B$8,"")</f>
        <v>0.25</v>
      </c>
      <c r="R102" s="35">
        <f>IF(H102&gt;0,'01_Global_Assumptions'!$B$9,"")</f>
        <v>0.02</v>
      </c>
      <c r="S102" s="34">
        <f>IF(H102&gt;0,H102*'01_Global_Assumptions'!$B$12,"")</f>
        <v>1295000</v>
      </c>
      <c r="T102" s="34">
        <f>IF(H102&gt;0,'01_Global_Assumptions'!$B$23,"")</f>
        <v>0</v>
      </c>
      <c r="U102" s="34">
        <f>IF(H102&gt;0,S102/('01_Global_Assumptions'!$B$13*12),"")</f>
        <v>3597.222222</v>
      </c>
      <c r="V102" s="34">
        <f>IF(H102&gt;0,I102*('01_Global_Assumptions'!$B$19+'01_Global_Assumptions'!$B$20+'01_Global_Assumptions'!$B$21)+'01_Global_Assumptions'!$B$22,"")</f>
        <v>1305</v>
      </c>
      <c r="W102" s="34">
        <f>IF(H102&gt;0,S102*'01_Global_Assumptions'!$B$14/12,"")</f>
        <v>6475</v>
      </c>
      <c r="X102" s="34">
        <f>IF(H102&gt;0,H102*'01_Global_Assumptions'!$B$16/('01_Global_Assumptions'!$B$17*12),"")</f>
        <v>1079.166667</v>
      </c>
      <c r="Y102" s="35">
        <f>IF(H102&gt;0,'01_Global_Assumptions'!$B$18,"")</f>
        <v>0.05</v>
      </c>
      <c r="Z102" s="34">
        <f t="shared" si="3"/>
        <v>12456.38889</v>
      </c>
      <c r="AA102" s="34">
        <f t="shared" si="4"/>
        <v>13111.9883</v>
      </c>
      <c r="AB102" s="34">
        <f t="shared" si="5"/>
        <v>0</v>
      </c>
      <c r="AC102" s="35">
        <f t="shared" si="6"/>
        <v>0</v>
      </c>
      <c r="AD102" s="34">
        <f t="shared" si="7"/>
        <v>6270</v>
      </c>
      <c r="AE102" s="34">
        <f t="shared" si="8"/>
        <v>0</v>
      </c>
      <c r="AF102" s="34">
        <f t="shared" si="9"/>
        <v>313.5</v>
      </c>
      <c r="AG102" s="34">
        <f t="shared" si="10"/>
        <v>12769.88889</v>
      </c>
      <c r="AH102" s="34">
        <f t="shared" si="11"/>
        <v>-6499.888889</v>
      </c>
      <c r="AI102" s="34">
        <f t="shared" si="12"/>
        <v>-2902.666667</v>
      </c>
      <c r="AJ102" s="34">
        <f t="shared" si="13"/>
        <v>3572.333333</v>
      </c>
      <c r="AK102" s="11" t="str">
        <f t="shared" si="14"/>
        <v>Positive after principal + investor cap</v>
      </c>
      <c r="AL102" s="11">
        <f>IF(H102&gt;0,H102*(1-'01_Global_Assumptions'!$B$16),"")</f>
        <v>1165500</v>
      </c>
      <c r="AM102" s="11">
        <f>IF(H102&gt;0,'01_Global_Assumptions'!$B$13*'01_Global_Assumptions'!$B$15,"")</f>
        <v>60</v>
      </c>
      <c r="AN102" s="36">
        <f t="shared" si="15"/>
        <v>1295000</v>
      </c>
      <c r="AO102" s="11">
        <f t="shared" si="16"/>
        <v>4662000</v>
      </c>
      <c r="AP102" s="36">
        <f t="shared" si="17"/>
        <v>5957000</v>
      </c>
      <c r="AQ102" s="36">
        <f t="shared" si="18"/>
        <v>4662000</v>
      </c>
      <c r="AR102" s="37">
        <f t="shared" si="19"/>
        <v>4.6</v>
      </c>
      <c r="AS102" s="11" t="str">
        <f t="shared" si="20"/>
        <v>NO</v>
      </c>
      <c r="AT102" s="11" t="str">
        <f t="shared" si="21"/>
        <v>NO</v>
      </c>
      <c r="AU102" s="11" t="str">
        <f t="shared" si="22"/>
        <v>NO</v>
      </c>
      <c r="AV102" s="11" t="str">
        <f t="shared" si="23"/>
        <v>NO - REVIEW</v>
      </c>
      <c r="AW102" s="11">
        <f t="shared" si="24"/>
        <v>0</v>
      </c>
      <c r="AX102" s="11" t="str">
        <f t="shared" si="25"/>
        <v/>
      </c>
      <c r="AY102" s="11">
        <f t="shared" si="26"/>
        <v>92</v>
      </c>
      <c r="AZ102" s="38" t="str">
        <f t="array" ref="AZ102">INDEX('10_Redfin_Source_Data'!$X:$X,$A102+4)</f>
        <v>https://www.redfin.com/AA/home/881820</v>
      </c>
    </row>
    <row r="103" ht="15.75" customHeight="1">
      <c r="A103" s="11">
        <v>99.0</v>
      </c>
      <c r="B103" s="11" t="str">
        <f t="array" ref="B103">IF(INDEX('10_Redfin_Source_Data'!$E:$E,$A103+4)="","","SF-"&amp;TEXT($A103,"000"))</f>
        <v>SF-099</v>
      </c>
      <c r="C103" s="11" t="str">
        <f t="array" ref="C103">INDEX('10_Redfin_Source_Data'!$E:$E,$A103+4)</f>
        <v>320 Alabama St #4</v>
      </c>
      <c r="D103" s="11" t="str">
        <f t="array" ref="D103">INDEX('10_Redfin_Source_Data'!$G:$G,$A103+4)</f>
        <v>94110</v>
      </c>
      <c r="E103" s="11" t="str">
        <f t="array" ref="E103">INDEX('10_Redfin_Source_Data'!$N:$N,$A103+4)</f>
        <v>Live/work loft condominium</v>
      </c>
      <c r="F103" s="11" t="str">
        <f t="array" ref="F103">INDEX('10_Redfin_Source_Data'!$C:$C,$A103+4)</f>
        <v>Active</v>
      </c>
      <c r="G103" s="11" t="str">
        <f t="array" ref="G103">INDEX('10_Redfin_Source_Data'!$Z:$Z,$A103+4)</f>
        <v>Yes</v>
      </c>
      <c r="H103" s="34">
        <f t="array" ref="H103">N(INDEX('10_Redfin_Source_Data'!$H:$H,$A103+4))</f>
        <v>890000</v>
      </c>
      <c r="I103" s="34">
        <f t="array" ref="I103">N(INDEX('10_Redfin_Source_Data'!$M:$M,$A103+4))</f>
        <v>1</v>
      </c>
      <c r="J103" s="34">
        <f t="array" ref="J103">IF(H103&gt;0,MAX(I103,IFERROR(N(INDEX('10_Redfin_Source_Data'!$I:$I,$A103+4)),0)),"")</f>
        <v>1</v>
      </c>
      <c r="K103" s="34">
        <f t="array" ref="K103">N(INDEX('10_Redfin_Source_Data'!$K:$K,$A103+4))</f>
        <v>1271</v>
      </c>
      <c r="L103" s="34">
        <f t="array" ref="L103">IF(H103&gt;0,IFERROR(INDEX('09_Rent_Benchmarks'!$C:$C,MATCH(D103,'09_Rent_Benchmarks'!$A:$A,0)),'01_Global_Assumptions'!$B$10),"")</f>
        <v>2850</v>
      </c>
      <c r="M103" s="34">
        <f t="shared" si="1"/>
        <v>2850</v>
      </c>
      <c r="N103" s="34">
        <f>IF(H103&gt;0,'01_Global_Assumptions'!$B$11,"")</f>
        <v>0.95</v>
      </c>
      <c r="O103" s="34">
        <f t="shared" si="2"/>
        <v>2707.5</v>
      </c>
      <c r="P103" s="35">
        <f>IF(H103&gt;0,'01_Global_Assumptions'!$B$7,"")</f>
        <v>0.25</v>
      </c>
      <c r="Q103" s="35">
        <f>IF(H103&gt;0,'01_Global_Assumptions'!$B$8,"")</f>
        <v>0.25</v>
      </c>
      <c r="R103" s="35">
        <f>IF(H103&gt;0,'01_Global_Assumptions'!$B$9,"")</f>
        <v>0.02</v>
      </c>
      <c r="S103" s="34">
        <f>IF(H103&gt;0,H103*'01_Global_Assumptions'!$B$12,"")</f>
        <v>890000</v>
      </c>
      <c r="T103" s="34">
        <f>IF(H103&gt;0,'01_Global_Assumptions'!$B$23,"")</f>
        <v>0</v>
      </c>
      <c r="U103" s="34">
        <f>IF(H103&gt;0,S103/('01_Global_Assumptions'!$B$13*12),"")</f>
        <v>2472.222222</v>
      </c>
      <c r="V103" s="34">
        <f>IF(H103&gt;0,I103*('01_Global_Assumptions'!$B$19+'01_Global_Assumptions'!$B$20+'01_Global_Assumptions'!$B$21)+'01_Global_Assumptions'!$B$22,"")</f>
        <v>1305</v>
      </c>
      <c r="W103" s="34">
        <f>IF(H103&gt;0,S103*'01_Global_Assumptions'!$B$14/12,"")</f>
        <v>4450</v>
      </c>
      <c r="X103" s="34">
        <f>IF(H103&gt;0,H103*'01_Global_Assumptions'!$B$16/('01_Global_Assumptions'!$B$17*12),"")</f>
        <v>741.6666667</v>
      </c>
      <c r="Y103" s="35">
        <f>IF(H103&gt;0,'01_Global_Assumptions'!$B$18,"")</f>
        <v>0.05</v>
      </c>
      <c r="Z103" s="34">
        <f t="shared" si="3"/>
        <v>8968.888889</v>
      </c>
      <c r="AA103" s="34">
        <f t="shared" si="4"/>
        <v>9440.935673</v>
      </c>
      <c r="AB103" s="34">
        <f t="shared" si="5"/>
        <v>0</v>
      </c>
      <c r="AC103" s="35">
        <f t="shared" si="6"/>
        <v>0</v>
      </c>
      <c r="AD103" s="34">
        <f t="shared" si="7"/>
        <v>2707.5</v>
      </c>
      <c r="AE103" s="34">
        <f t="shared" si="8"/>
        <v>0</v>
      </c>
      <c r="AF103" s="34">
        <f t="shared" si="9"/>
        <v>135.375</v>
      </c>
      <c r="AG103" s="34">
        <f t="shared" si="10"/>
        <v>9104.263889</v>
      </c>
      <c r="AH103" s="34">
        <f t="shared" si="11"/>
        <v>-6396.763889</v>
      </c>
      <c r="AI103" s="34">
        <f t="shared" si="12"/>
        <v>-3924.541667</v>
      </c>
      <c r="AJ103" s="34">
        <f t="shared" si="13"/>
        <v>525.4583333</v>
      </c>
      <c r="AK103" s="11" t="str">
        <f t="shared" si="14"/>
        <v>Positive after principal + investor cap</v>
      </c>
      <c r="AL103" s="11">
        <f>IF(H103&gt;0,H103*(1-'01_Global_Assumptions'!$B$16),"")</f>
        <v>801000</v>
      </c>
      <c r="AM103" s="11">
        <f>IF(H103&gt;0,'01_Global_Assumptions'!$B$13*'01_Global_Assumptions'!$B$15,"")</f>
        <v>60</v>
      </c>
      <c r="AN103" s="36">
        <f t="shared" si="15"/>
        <v>890000</v>
      </c>
      <c r="AO103" s="11">
        <f t="shared" si="16"/>
        <v>3204000</v>
      </c>
      <c r="AP103" s="36">
        <f t="shared" si="17"/>
        <v>4094000</v>
      </c>
      <c r="AQ103" s="36">
        <f t="shared" si="18"/>
        <v>3204000</v>
      </c>
      <c r="AR103" s="37">
        <f t="shared" si="19"/>
        <v>4.6</v>
      </c>
      <c r="AS103" s="11" t="str">
        <f t="shared" si="20"/>
        <v>NO</v>
      </c>
      <c r="AT103" s="11" t="str">
        <f t="shared" si="21"/>
        <v>NO</v>
      </c>
      <c r="AU103" s="11" t="str">
        <f t="shared" si="22"/>
        <v>NO</v>
      </c>
      <c r="AV103" s="11" t="str">
        <f t="shared" si="23"/>
        <v>NO - REVIEW</v>
      </c>
      <c r="AW103" s="11">
        <f t="shared" si="24"/>
        <v>0</v>
      </c>
      <c r="AX103" s="11" t="str">
        <f t="shared" si="25"/>
        <v/>
      </c>
      <c r="AY103" s="11">
        <f t="shared" si="26"/>
        <v>93</v>
      </c>
      <c r="AZ103" s="38" t="str">
        <f t="array" ref="AZ103">INDEX('10_Redfin_Source_Data'!$X:$X,$A103+4)</f>
        <v>https://www.redfin.com/AA/home/1449978</v>
      </c>
    </row>
    <row r="104" ht="15.75" customHeight="1">
      <c r="A104" s="11">
        <v>100.0</v>
      </c>
      <c r="B104" s="11" t="str">
        <f t="array" ref="B104">IF(INDEX('10_Redfin_Source_Data'!$E:$E,$A104+4)="","","SF-"&amp;TEXT($A104,"000"))</f>
        <v>SF-100</v>
      </c>
      <c r="C104" s="11" t="str">
        <f t="array" ref="C104">INDEX('10_Redfin_Source_Data'!$E:$E,$A104+4)</f>
        <v>1615 Oakdale Ave</v>
      </c>
      <c r="D104" s="11" t="str">
        <f t="array" ref="D104">INDEX('10_Redfin_Source_Data'!$G:$G,$A104+4)</f>
        <v>94124</v>
      </c>
      <c r="E104" s="11" t="str">
        <f t="array" ref="E104">INDEX('10_Redfin_Source_Data'!$N:$N,$A104+4)</f>
        <v>Three-unit multifamily</v>
      </c>
      <c r="F104" s="11" t="str">
        <f t="array" ref="F104">INDEX('10_Redfin_Source_Data'!$C:$C,$A104+4)</f>
        <v>Active</v>
      </c>
      <c r="G104" s="11" t="str">
        <f t="array" ref="G104">INDEX('10_Redfin_Source_Data'!$Z:$Z,$A104+4)</f>
        <v>Yes</v>
      </c>
      <c r="H104" s="34">
        <f t="array" ref="H104">N(INDEX('10_Redfin_Source_Data'!$H:$H,$A104+4))</f>
        <v>1498888</v>
      </c>
      <c r="I104" s="34">
        <f t="array" ref="I104">N(INDEX('10_Redfin_Source_Data'!$M:$M,$A104+4))</f>
        <v>3</v>
      </c>
      <c r="J104" s="34">
        <f t="array" ref="J104">IF(H104&gt;0,MAX(I104,IFERROR(N(INDEX('10_Redfin_Source_Data'!$I:$I,$A104+4)),0)),"")</f>
        <v>7</v>
      </c>
      <c r="K104" s="34">
        <f t="array" ref="K104">N(INDEX('10_Redfin_Source_Data'!$K:$K,$A104+4))</f>
        <v>3500</v>
      </c>
      <c r="L104" s="34">
        <f t="array" ref="L104">IF(H104&gt;0,IFERROR(INDEX('09_Rent_Benchmarks'!$C:$C,MATCH(D104,'09_Rent_Benchmarks'!$A:$A,0)),'01_Global_Assumptions'!$B$10),"")</f>
        <v>2150</v>
      </c>
      <c r="M104" s="34">
        <f t="shared" si="1"/>
        <v>15050</v>
      </c>
      <c r="N104" s="34">
        <f>IF(H104&gt;0,'01_Global_Assumptions'!$B$11,"")</f>
        <v>0.95</v>
      </c>
      <c r="O104" s="34">
        <f t="shared" si="2"/>
        <v>14297.5</v>
      </c>
      <c r="P104" s="35">
        <f>IF(H104&gt;0,'01_Global_Assumptions'!$B$7,"")</f>
        <v>0.25</v>
      </c>
      <c r="Q104" s="35">
        <f>IF(H104&gt;0,'01_Global_Assumptions'!$B$8,"")</f>
        <v>0.25</v>
      </c>
      <c r="R104" s="35">
        <f>IF(H104&gt;0,'01_Global_Assumptions'!$B$9,"")</f>
        <v>0.02</v>
      </c>
      <c r="S104" s="34">
        <f>IF(H104&gt;0,H104*'01_Global_Assumptions'!$B$12,"")</f>
        <v>1498888</v>
      </c>
      <c r="T104" s="34">
        <f>IF(H104&gt;0,'01_Global_Assumptions'!$B$23,"")</f>
        <v>0</v>
      </c>
      <c r="U104" s="34">
        <f>IF(H104&gt;0,S104/('01_Global_Assumptions'!$B$13*12),"")</f>
        <v>4163.577778</v>
      </c>
      <c r="V104" s="34">
        <f>IF(H104&gt;0,I104*('01_Global_Assumptions'!$B$19+'01_Global_Assumptions'!$B$20+'01_Global_Assumptions'!$B$21)+'01_Global_Assumptions'!$B$22,"")</f>
        <v>2515</v>
      </c>
      <c r="W104" s="34">
        <f>IF(H104&gt;0,S104*'01_Global_Assumptions'!$B$14/12,"")</f>
        <v>7494.44</v>
      </c>
      <c r="X104" s="34">
        <f>IF(H104&gt;0,H104*'01_Global_Assumptions'!$B$16/('01_Global_Assumptions'!$B$17*12),"")</f>
        <v>1249.073333</v>
      </c>
      <c r="Y104" s="35">
        <f>IF(H104&gt;0,'01_Global_Assumptions'!$B$18,"")</f>
        <v>0.05</v>
      </c>
      <c r="Z104" s="34">
        <f t="shared" si="3"/>
        <v>15422.09111</v>
      </c>
      <c r="AA104" s="34">
        <f t="shared" si="4"/>
        <v>16233.78012</v>
      </c>
      <c r="AB104" s="34">
        <f t="shared" si="5"/>
        <v>0</v>
      </c>
      <c r="AC104" s="35">
        <f t="shared" si="6"/>
        <v>0</v>
      </c>
      <c r="AD104" s="34">
        <f t="shared" si="7"/>
        <v>14297.5</v>
      </c>
      <c r="AE104" s="34">
        <f t="shared" si="8"/>
        <v>0</v>
      </c>
      <c r="AF104" s="34">
        <f t="shared" si="9"/>
        <v>714.875</v>
      </c>
      <c r="AG104" s="34">
        <f t="shared" si="10"/>
        <v>16136.96611</v>
      </c>
      <c r="AH104" s="34">
        <f t="shared" si="11"/>
        <v>-1839.466111</v>
      </c>
      <c r="AI104" s="34">
        <f t="shared" si="12"/>
        <v>2324.111667</v>
      </c>
      <c r="AJ104" s="34">
        <f t="shared" si="13"/>
        <v>9818.551667</v>
      </c>
      <c r="AK104" s="11" t="str">
        <f t="shared" si="14"/>
        <v>Positive after principal payoff</v>
      </c>
      <c r="AL104" s="11">
        <f>IF(H104&gt;0,H104*(1-'01_Global_Assumptions'!$B$16),"")</f>
        <v>1348999.2</v>
      </c>
      <c r="AM104" s="11">
        <f>IF(H104&gt;0,'01_Global_Assumptions'!$B$13*'01_Global_Assumptions'!$B$15,"")</f>
        <v>60</v>
      </c>
      <c r="AN104" s="36">
        <f t="shared" si="15"/>
        <v>1498888</v>
      </c>
      <c r="AO104" s="11">
        <f t="shared" si="16"/>
        <v>5395996.8</v>
      </c>
      <c r="AP104" s="36">
        <f t="shared" si="17"/>
        <v>6894884.8</v>
      </c>
      <c r="AQ104" s="36">
        <f t="shared" si="18"/>
        <v>5395996.8</v>
      </c>
      <c r="AR104" s="37">
        <f t="shared" si="19"/>
        <v>4.6</v>
      </c>
      <c r="AS104" s="11" t="str">
        <f t="shared" si="20"/>
        <v>NO</v>
      </c>
      <c r="AT104" s="11" t="str">
        <f t="shared" si="21"/>
        <v>NO</v>
      </c>
      <c r="AU104" s="11" t="str">
        <f t="shared" si="22"/>
        <v>NO</v>
      </c>
      <c r="AV104" s="11" t="str">
        <f t="shared" si="23"/>
        <v>NO - REVIEW</v>
      </c>
      <c r="AW104" s="11">
        <f t="shared" si="24"/>
        <v>0</v>
      </c>
      <c r="AX104" s="11" t="str">
        <f t="shared" si="25"/>
        <v/>
      </c>
      <c r="AY104" s="11">
        <f t="shared" si="26"/>
        <v>94</v>
      </c>
      <c r="AZ104" s="38" t="str">
        <f t="array" ref="AZ104">INDEX('10_Redfin_Source_Data'!$X:$X,$A104+4)</f>
        <v>https://www.redfin.com/AA/home/745512</v>
      </c>
    </row>
    <row r="105" ht="15.75" customHeight="1">
      <c r="A105" s="11">
        <v>101.0</v>
      </c>
      <c r="B105" s="11" t="str">
        <f t="array" ref="B105">IF(INDEX('10_Redfin_Source_Data'!$E:$E,$A105+4)="","","SF-"&amp;TEXT($A105,"000"))</f>
        <v>SF-101</v>
      </c>
      <c r="C105" s="11" t="str">
        <f t="array" ref="C105">INDEX('10_Redfin_Source_Data'!$E:$E,$A105+4)</f>
        <v>2442 41st Ave</v>
      </c>
      <c r="D105" s="11" t="str">
        <f t="array" ref="D105">INDEX('10_Redfin_Source_Data'!$G:$G,$A105+4)</f>
        <v>94116</v>
      </c>
      <c r="E105" s="11" t="str">
        <f t="array" ref="E105">INDEX('10_Redfin_Source_Data'!$N:$N,$A105+4)</f>
        <v>Single-family home</v>
      </c>
      <c r="F105" s="11" t="str">
        <f t="array" ref="F105">INDEX('10_Redfin_Source_Data'!$C:$C,$A105+4)</f>
        <v>Active</v>
      </c>
      <c r="G105" s="11" t="str">
        <f t="array" ref="G105">INDEX('10_Redfin_Source_Data'!$Z:$Z,$A105+4)</f>
        <v>Yes</v>
      </c>
      <c r="H105" s="34">
        <f t="array" ref="H105">N(INDEX('10_Redfin_Source_Data'!$H:$H,$A105+4))</f>
        <v>1018000</v>
      </c>
      <c r="I105" s="34">
        <f t="array" ref="I105">N(INDEX('10_Redfin_Source_Data'!$M:$M,$A105+4))</f>
        <v>1</v>
      </c>
      <c r="J105" s="34">
        <f t="array" ref="J105">IF(H105&gt;0,MAX(I105,IFERROR(N(INDEX('10_Redfin_Source_Data'!$I:$I,$A105+4)),0)),"")</f>
        <v>3</v>
      </c>
      <c r="K105" s="34">
        <f t="array" ref="K105">N(INDEX('10_Redfin_Source_Data'!$K:$K,$A105+4))</f>
        <v>1214</v>
      </c>
      <c r="L105" s="34">
        <f t="array" ref="L105">IF(H105&gt;0,IFERROR(INDEX('09_Rent_Benchmarks'!$C:$C,MATCH(D105,'09_Rent_Benchmarks'!$A:$A,0)),'01_Global_Assumptions'!$B$10),"")</f>
        <v>2750</v>
      </c>
      <c r="M105" s="34">
        <f t="shared" si="1"/>
        <v>8250</v>
      </c>
      <c r="N105" s="34">
        <f>IF(H105&gt;0,'01_Global_Assumptions'!$B$11,"")</f>
        <v>0.95</v>
      </c>
      <c r="O105" s="34">
        <f t="shared" si="2"/>
        <v>7837.5</v>
      </c>
      <c r="P105" s="35">
        <f>IF(H105&gt;0,'01_Global_Assumptions'!$B$7,"")</f>
        <v>0.25</v>
      </c>
      <c r="Q105" s="35">
        <f>IF(H105&gt;0,'01_Global_Assumptions'!$B$8,"")</f>
        <v>0.25</v>
      </c>
      <c r="R105" s="35">
        <f>IF(H105&gt;0,'01_Global_Assumptions'!$B$9,"")</f>
        <v>0.02</v>
      </c>
      <c r="S105" s="34">
        <f>IF(H105&gt;0,H105*'01_Global_Assumptions'!$B$12,"")</f>
        <v>1018000</v>
      </c>
      <c r="T105" s="34">
        <f>IF(H105&gt;0,'01_Global_Assumptions'!$B$23,"")</f>
        <v>0</v>
      </c>
      <c r="U105" s="34">
        <f>IF(H105&gt;0,S105/('01_Global_Assumptions'!$B$13*12),"")</f>
        <v>2827.777778</v>
      </c>
      <c r="V105" s="34">
        <f>IF(H105&gt;0,I105*('01_Global_Assumptions'!$B$19+'01_Global_Assumptions'!$B$20+'01_Global_Assumptions'!$B$21)+'01_Global_Assumptions'!$B$22,"")</f>
        <v>1305</v>
      </c>
      <c r="W105" s="34">
        <f>IF(H105&gt;0,S105*'01_Global_Assumptions'!$B$14/12,"")</f>
        <v>5090</v>
      </c>
      <c r="X105" s="34">
        <f>IF(H105&gt;0,H105*'01_Global_Assumptions'!$B$16/('01_Global_Assumptions'!$B$17*12),"")</f>
        <v>848.3333333</v>
      </c>
      <c r="Y105" s="35">
        <f>IF(H105&gt;0,'01_Global_Assumptions'!$B$18,"")</f>
        <v>0.05</v>
      </c>
      <c r="Z105" s="34">
        <f t="shared" si="3"/>
        <v>10071.11111</v>
      </c>
      <c r="AA105" s="34">
        <f t="shared" si="4"/>
        <v>10601.16959</v>
      </c>
      <c r="AB105" s="34">
        <f t="shared" si="5"/>
        <v>0</v>
      </c>
      <c r="AC105" s="35">
        <f t="shared" si="6"/>
        <v>0</v>
      </c>
      <c r="AD105" s="34">
        <f t="shared" si="7"/>
        <v>7837.5</v>
      </c>
      <c r="AE105" s="34">
        <f t="shared" si="8"/>
        <v>0</v>
      </c>
      <c r="AF105" s="34">
        <f t="shared" si="9"/>
        <v>391.875</v>
      </c>
      <c r="AG105" s="34">
        <f t="shared" si="10"/>
        <v>10462.98611</v>
      </c>
      <c r="AH105" s="34">
        <f t="shared" si="11"/>
        <v>-2625.486111</v>
      </c>
      <c r="AI105" s="34">
        <f t="shared" si="12"/>
        <v>202.2916667</v>
      </c>
      <c r="AJ105" s="34">
        <f t="shared" si="13"/>
        <v>5292.291667</v>
      </c>
      <c r="AK105" s="11" t="str">
        <f t="shared" si="14"/>
        <v>Positive after principal payoff</v>
      </c>
      <c r="AL105" s="11">
        <f>IF(H105&gt;0,H105*(1-'01_Global_Assumptions'!$B$16),"")</f>
        <v>916200</v>
      </c>
      <c r="AM105" s="11">
        <f>IF(H105&gt;0,'01_Global_Assumptions'!$B$13*'01_Global_Assumptions'!$B$15,"")</f>
        <v>60</v>
      </c>
      <c r="AN105" s="36">
        <f t="shared" si="15"/>
        <v>1018000</v>
      </c>
      <c r="AO105" s="11">
        <f t="shared" si="16"/>
        <v>3664800</v>
      </c>
      <c r="AP105" s="36">
        <f t="shared" si="17"/>
        <v>4682800</v>
      </c>
      <c r="AQ105" s="36">
        <f t="shared" si="18"/>
        <v>3664800</v>
      </c>
      <c r="AR105" s="37">
        <f t="shared" si="19"/>
        <v>4.6</v>
      </c>
      <c r="AS105" s="11" t="str">
        <f t="shared" si="20"/>
        <v>NO</v>
      </c>
      <c r="AT105" s="11" t="str">
        <f t="shared" si="21"/>
        <v>NO</v>
      </c>
      <c r="AU105" s="11" t="str">
        <f t="shared" si="22"/>
        <v>NO</v>
      </c>
      <c r="AV105" s="11" t="str">
        <f t="shared" si="23"/>
        <v>NO - REVIEW</v>
      </c>
      <c r="AW105" s="11">
        <f t="shared" si="24"/>
        <v>0</v>
      </c>
      <c r="AX105" s="11" t="str">
        <f t="shared" si="25"/>
        <v/>
      </c>
      <c r="AY105" s="11">
        <f t="shared" si="26"/>
        <v>95</v>
      </c>
      <c r="AZ105" s="38" t="str">
        <f t="array" ref="AZ105">INDEX('10_Redfin_Source_Data'!$X:$X,$A105+4)</f>
        <v>https://www.redfin.com/AA/home/1377113</v>
      </c>
    </row>
    <row r="106" ht="15.75" customHeight="1">
      <c r="A106" s="11">
        <v>102.0</v>
      </c>
      <c r="B106" s="11" t="str">
        <f t="array" ref="B106">IF(INDEX('10_Redfin_Source_Data'!$E:$E,$A106+4)="","","SF-"&amp;TEXT($A106,"000"))</f>
        <v>SF-102</v>
      </c>
      <c r="C106" s="11" t="str">
        <f t="array" ref="C106">INDEX('10_Redfin_Source_Data'!$E:$E,$A106+4)</f>
        <v>2924-2926 CESAR CHAVEZ St</v>
      </c>
      <c r="D106" s="11" t="str">
        <f t="array" ref="D106">INDEX('10_Redfin_Source_Data'!$G:$G,$A106+4)</f>
        <v>94110</v>
      </c>
      <c r="E106" s="11" t="str">
        <f t="array" ref="E106">INDEX('10_Redfin_Source_Data'!$N:$N,$A106+4)</f>
        <v>Mixed-use Victorian / room-by-room rental</v>
      </c>
      <c r="F106" s="11" t="str">
        <f t="array" ref="F106">INDEX('10_Redfin_Source_Data'!$C:$C,$A106+4)</f>
        <v>Active</v>
      </c>
      <c r="G106" s="11" t="str">
        <f t="array" ref="G106">INDEX('10_Redfin_Source_Data'!$Z:$Z,$A106+4)</f>
        <v>Diligence required - commercial conversion</v>
      </c>
      <c r="H106" s="34">
        <f t="array" ref="H106">N(INDEX('10_Redfin_Source_Data'!$H:$H,$A106+4))</f>
        <v>1328000</v>
      </c>
      <c r="I106" s="34">
        <f t="array" ref="I106">N(INDEX('10_Redfin_Source_Data'!$M:$M,$A106+4))</f>
        <v>2</v>
      </c>
      <c r="J106" s="34">
        <f t="array" ref="J106">IF(H106&gt;0,MAX(I106,IFERROR(N(INDEX('10_Redfin_Source_Data'!$I:$I,$A106+4)),0)),"")</f>
        <v>9</v>
      </c>
      <c r="K106" s="34">
        <f t="array" ref="K106">N(INDEX('10_Redfin_Source_Data'!$K:$K,$A106+4))</f>
        <v>2664</v>
      </c>
      <c r="L106" s="34">
        <f t="array" ref="L106">IF(H106&gt;0,IFERROR(INDEX('09_Rent_Benchmarks'!$C:$C,MATCH(D106,'09_Rent_Benchmarks'!$A:$A,0)),'01_Global_Assumptions'!$B$10),"")</f>
        <v>2850</v>
      </c>
      <c r="M106" s="34">
        <f t="shared" si="1"/>
        <v>25650</v>
      </c>
      <c r="N106" s="34">
        <f>IF(H106&gt;0,'01_Global_Assumptions'!$B$11,"")</f>
        <v>0.95</v>
      </c>
      <c r="O106" s="34">
        <f t="shared" si="2"/>
        <v>24367.5</v>
      </c>
      <c r="P106" s="35">
        <f>IF(H106&gt;0,'01_Global_Assumptions'!$B$7,"")</f>
        <v>0.25</v>
      </c>
      <c r="Q106" s="35">
        <f>IF(H106&gt;0,'01_Global_Assumptions'!$B$8,"")</f>
        <v>0.25</v>
      </c>
      <c r="R106" s="35">
        <f>IF(H106&gt;0,'01_Global_Assumptions'!$B$9,"")</f>
        <v>0.02</v>
      </c>
      <c r="S106" s="34">
        <f>IF(H106&gt;0,H106*'01_Global_Assumptions'!$B$12,"")</f>
        <v>1328000</v>
      </c>
      <c r="T106" s="34">
        <f>IF(H106&gt;0,'01_Global_Assumptions'!$B$23,"")</f>
        <v>0</v>
      </c>
      <c r="U106" s="34">
        <f>IF(H106&gt;0,S106/('01_Global_Assumptions'!$B$13*12),"")</f>
        <v>3688.888889</v>
      </c>
      <c r="V106" s="34">
        <f>IF(H106&gt;0,I106*('01_Global_Assumptions'!$B$19+'01_Global_Assumptions'!$B$20+'01_Global_Assumptions'!$B$21)+'01_Global_Assumptions'!$B$22,"")</f>
        <v>1910</v>
      </c>
      <c r="W106" s="34">
        <f>IF(H106&gt;0,S106*'01_Global_Assumptions'!$B$14/12,"")</f>
        <v>6640</v>
      </c>
      <c r="X106" s="34">
        <f>IF(H106&gt;0,H106*'01_Global_Assumptions'!$B$16/('01_Global_Assumptions'!$B$17*12),"")</f>
        <v>1106.666667</v>
      </c>
      <c r="Y106" s="35">
        <f>IF(H106&gt;0,'01_Global_Assumptions'!$B$18,"")</f>
        <v>0.05</v>
      </c>
      <c r="Z106" s="34">
        <f t="shared" si="3"/>
        <v>13345.55556</v>
      </c>
      <c r="AA106" s="34">
        <f t="shared" si="4"/>
        <v>14047.95322</v>
      </c>
      <c r="AB106" s="34">
        <f t="shared" si="5"/>
        <v>0.4234963285</v>
      </c>
      <c r="AC106" s="35">
        <f t="shared" si="6"/>
        <v>0.25</v>
      </c>
      <c r="AD106" s="34">
        <f t="shared" si="7"/>
        <v>18275.625</v>
      </c>
      <c r="AE106" s="34">
        <f t="shared" si="8"/>
        <v>6091.875</v>
      </c>
      <c r="AF106" s="34">
        <f t="shared" si="9"/>
        <v>913.78125</v>
      </c>
      <c r="AG106" s="34">
        <f t="shared" si="10"/>
        <v>14259.33681</v>
      </c>
      <c r="AH106" s="34">
        <f t="shared" si="11"/>
        <v>4016.288194</v>
      </c>
      <c r="AI106" s="34">
        <f t="shared" si="12"/>
        <v>7705.177083</v>
      </c>
      <c r="AJ106" s="34">
        <f t="shared" si="13"/>
        <v>14345.17708</v>
      </c>
      <c r="AK106" s="11" t="str">
        <f t="shared" si="14"/>
        <v>Positive today</v>
      </c>
      <c r="AL106" s="11">
        <f>IF(H106&gt;0,H106*(1-'01_Global_Assumptions'!$B$16),"")</f>
        <v>1195200</v>
      </c>
      <c r="AM106" s="11">
        <f>IF(H106&gt;0,'01_Global_Assumptions'!$B$13*'01_Global_Assumptions'!$B$15,"")</f>
        <v>60</v>
      </c>
      <c r="AN106" s="36">
        <f t="shared" si="15"/>
        <v>1328000</v>
      </c>
      <c r="AO106" s="11">
        <f t="shared" si="16"/>
        <v>4780800</v>
      </c>
      <c r="AP106" s="36">
        <f t="shared" si="17"/>
        <v>6108800</v>
      </c>
      <c r="AQ106" s="36">
        <f t="shared" si="18"/>
        <v>4780800</v>
      </c>
      <c r="AR106" s="37">
        <f t="shared" si="19"/>
        <v>4.6</v>
      </c>
      <c r="AS106" s="11" t="str">
        <f t="shared" si="20"/>
        <v>YES</v>
      </c>
      <c r="AT106" s="11" t="str">
        <f t="shared" si="21"/>
        <v>NO</v>
      </c>
      <c r="AU106" s="11" t="str">
        <f t="shared" si="22"/>
        <v>YES</v>
      </c>
      <c r="AV106" s="11" t="str">
        <f t="shared" si="23"/>
        <v>NO - REVIEW</v>
      </c>
      <c r="AW106" s="11">
        <f t="shared" si="24"/>
        <v>73102.5</v>
      </c>
      <c r="AX106" s="11" t="str">
        <f t="shared" si="25"/>
        <v/>
      </c>
      <c r="AY106" s="11">
        <f t="shared" si="26"/>
        <v>96</v>
      </c>
      <c r="AZ106" s="38" t="str">
        <f t="array" ref="AZ106">INDEX('10_Redfin_Source_Data'!$X:$X,$A106+4)</f>
        <v>https://www.redfin.com/AA/home/192581500</v>
      </c>
    </row>
    <row r="107" ht="15.75" customHeight="1">
      <c r="A107" s="11">
        <v>103.0</v>
      </c>
      <c r="B107" s="11" t="str">
        <f t="array" ref="B107">IF(INDEX('10_Redfin_Source_Data'!$E:$E,$A107+4)="","","SF-"&amp;TEXT($A107,"000"))</f>
        <v>SF-103</v>
      </c>
      <c r="C107" s="11" t="str">
        <f t="array" ref="C107">INDEX('10_Redfin_Source_Data'!$E:$E,$A107+4)</f>
        <v>121 Yukon St</v>
      </c>
      <c r="D107" s="11" t="str">
        <f t="array" ref="D107">INDEX('10_Redfin_Source_Data'!$G:$G,$A107+4)</f>
        <v>94114</v>
      </c>
      <c r="E107" s="11" t="str">
        <f t="array" ref="E107">INDEX('10_Redfin_Source_Data'!$N:$N,$A107+4)</f>
        <v>Fixer / development plan</v>
      </c>
      <c r="F107" s="11" t="str">
        <f t="array" ref="F107">INDEX('10_Redfin_Source_Data'!$C:$C,$A107+4)</f>
        <v>Active</v>
      </c>
      <c r="G107" s="11" t="str">
        <f t="array" ref="G107">INDEX('10_Redfin_Source_Data'!$Z:$Z,$A107+4)</f>
        <v>Diligence required - development</v>
      </c>
      <c r="H107" s="34">
        <f t="array" ref="H107">N(INDEX('10_Redfin_Source_Data'!$H:$H,$A107+4))</f>
        <v>1300000</v>
      </c>
      <c r="I107" s="34">
        <f t="array" ref="I107">N(INDEX('10_Redfin_Source_Data'!$M:$M,$A107+4))</f>
        <v>3</v>
      </c>
      <c r="J107" s="34">
        <f t="array" ref="J107">IF(H107&gt;0,MAX(I107,IFERROR(N(INDEX('10_Redfin_Source_Data'!$I:$I,$A107+4)),0)),"")</f>
        <v>3</v>
      </c>
      <c r="K107" s="34">
        <f t="array" ref="K107">N(INDEX('10_Redfin_Source_Data'!$K:$K,$A107+4))</f>
        <v>0</v>
      </c>
      <c r="L107" s="34">
        <f t="array" ref="L107">IF(H107&gt;0,IFERROR(INDEX('09_Rent_Benchmarks'!$C:$C,MATCH(D107,'09_Rent_Benchmarks'!$A:$A,0)),'01_Global_Assumptions'!$B$10),"")</f>
        <v>3200</v>
      </c>
      <c r="M107" s="34">
        <f t="shared" si="1"/>
        <v>9600</v>
      </c>
      <c r="N107" s="34">
        <f>IF(H107&gt;0,'01_Global_Assumptions'!$B$11,"")</f>
        <v>0.95</v>
      </c>
      <c r="O107" s="34">
        <f t="shared" si="2"/>
        <v>9120</v>
      </c>
      <c r="P107" s="35">
        <f>IF(H107&gt;0,'01_Global_Assumptions'!$B$7,"")</f>
        <v>0.25</v>
      </c>
      <c r="Q107" s="35">
        <f>IF(H107&gt;0,'01_Global_Assumptions'!$B$8,"")</f>
        <v>0.25</v>
      </c>
      <c r="R107" s="35">
        <f>IF(H107&gt;0,'01_Global_Assumptions'!$B$9,"")</f>
        <v>0.02</v>
      </c>
      <c r="S107" s="34">
        <f>IF(H107&gt;0,H107*'01_Global_Assumptions'!$B$12,"")</f>
        <v>1300000</v>
      </c>
      <c r="T107" s="34">
        <f>IF(H107&gt;0,'01_Global_Assumptions'!$B$23,"")</f>
        <v>0</v>
      </c>
      <c r="U107" s="34">
        <f>IF(H107&gt;0,S107/('01_Global_Assumptions'!$B$13*12),"")</f>
        <v>3611.111111</v>
      </c>
      <c r="V107" s="34">
        <f>IF(H107&gt;0,I107*('01_Global_Assumptions'!$B$19+'01_Global_Assumptions'!$B$20+'01_Global_Assumptions'!$B$21)+'01_Global_Assumptions'!$B$22,"")</f>
        <v>2515</v>
      </c>
      <c r="W107" s="34">
        <f>IF(H107&gt;0,S107*'01_Global_Assumptions'!$B$14/12,"")</f>
        <v>6500</v>
      </c>
      <c r="X107" s="34">
        <f>IF(H107&gt;0,H107*'01_Global_Assumptions'!$B$16/('01_Global_Assumptions'!$B$17*12),"")</f>
        <v>1083.333333</v>
      </c>
      <c r="Y107" s="35">
        <f>IF(H107&gt;0,'01_Global_Assumptions'!$B$18,"")</f>
        <v>0.05</v>
      </c>
      <c r="Z107" s="34">
        <f t="shared" si="3"/>
        <v>13709.44444</v>
      </c>
      <c r="AA107" s="34">
        <f t="shared" si="4"/>
        <v>14430.99415</v>
      </c>
      <c r="AB107" s="34">
        <f t="shared" si="5"/>
        <v>0</v>
      </c>
      <c r="AC107" s="35">
        <f t="shared" si="6"/>
        <v>0</v>
      </c>
      <c r="AD107" s="34">
        <f t="shared" si="7"/>
        <v>9120</v>
      </c>
      <c r="AE107" s="34">
        <f t="shared" si="8"/>
        <v>0</v>
      </c>
      <c r="AF107" s="34">
        <f t="shared" si="9"/>
        <v>456</v>
      </c>
      <c r="AG107" s="34">
        <f t="shared" si="10"/>
        <v>14165.44444</v>
      </c>
      <c r="AH107" s="34">
        <f t="shared" si="11"/>
        <v>-5045.444444</v>
      </c>
      <c r="AI107" s="34">
        <f t="shared" si="12"/>
        <v>-1434.333333</v>
      </c>
      <c r="AJ107" s="34">
        <f t="shared" si="13"/>
        <v>5065.666667</v>
      </c>
      <c r="AK107" s="11" t="str">
        <f t="shared" si="14"/>
        <v>Positive after principal + investor cap</v>
      </c>
      <c r="AL107" s="11">
        <f>IF(H107&gt;0,H107*(1-'01_Global_Assumptions'!$B$16),"")</f>
        <v>1170000</v>
      </c>
      <c r="AM107" s="11">
        <f>IF(H107&gt;0,'01_Global_Assumptions'!$B$13*'01_Global_Assumptions'!$B$15,"")</f>
        <v>60</v>
      </c>
      <c r="AN107" s="36">
        <f t="shared" si="15"/>
        <v>1300000</v>
      </c>
      <c r="AO107" s="11">
        <f t="shared" si="16"/>
        <v>4680000</v>
      </c>
      <c r="AP107" s="36">
        <f t="shared" si="17"/>
        <v>5980000</v>
      </c>
      <c r="AQ107" s="36">
        <f t="shared" si="18"/>
        <v>4680000</v>
      </c>
      <c r="AR107" s="37">
        <f t="shared" si="19"/>
        <v>4.6</v>
      </c>
      <c r="AS107" s="11" t="str">
        <f t="shared" si="20"/>
        <v>NO</v>
      </c>
      <c r="AT107" s="11" t="str">
        <f t="shared" si="21"/>
        <v>NO</v>
      </c>
      <c r="AU107" s="11" t="str">
        <f t="shared" si="22"/>
        <v>NO</v>
      </c>
      <c r="AV107" s="11" t="str">
        <f t="shared" si="23"/>
        <v>NO - REVIEW</v>
      </c>
      <c r="AW107" s="11">
        <f t="shared" si="24"/>
        <v>0</v>
      </c>
      <c r="AX107" s="11" t="str">
        <f t="shared" si="25"/>
        <v/>
      </c>
      <c r="AY107" s="11">
        <f t="shared" si="26"/>
        <v>97</v>
      </c>
      <c r="AZ107" s="38" t="str">
        <f t="array" ref="AZ107">INDEX('10_Redfin_Source_Data'!$X:$X,$A107+4)</f>
        <v>https://www.redfin.com/AA/home/1549013</v>
      </c>
    </row>
    <row r="108" ht="15.75" customHeight="1">
      <c r="A108" s="11">
        <v>104.0</v>
      </c>
      <c r="B108" s="11" t="str">
        <f t="array" ref="B108">IF(INDEX('10_Redfin_Source_Data'!$E:$E,$A108+4)="","","SF-"&amp;TEXT($A108,"000"))</f>
        <v>SF-104</v>
      </c>
      <c r="C108" s="11" t="str">
        <f t="array" ref="C108">INDEX('10_Redfin_Source_Data'!$E:$E,$A108+4)</f>
        <v>406 Head St</v>
      </c>
      <c r="D108" s="11" t="str">
        <f t="array" ref="D108">INDEX('10_Redfin_Source_Data'!$G:$G,$A108+4)</f>
        <v>94132</v>
      </c>
      <c r="E108" s="11" t="str">
        <f t="array" ref="E108">INDEX('10_Redfin_Source_Data'!$N:$N,$A108+4)</f>
        <v>Single-family with lower-level income potential</v>
      </c>
      <c r="F108" s="11" t="str">
        <f t="array" ref="F108">INDEX('10_Redfin_Source_Data'!$C:$C,$A108+4)</f>
        <v>Active</v>
      </c>
      <c r="G108" s="11" t="str">
        <f t="array" ref="G108">INDEX('10_Redfin_Source_Data'!$Z:$Z,$A108+4)</f>
        <v>Diligence required - verify use</v>
      </c>
      <c r="H108" s="34">
        <f t="array" ref="H108">N(INDEX('10_Redfin_Source_Data'!$H:$H,$A108+4))</f>
        <v>1290000</v>
      </c>
      <c r="I108" s="34">
        <f t="array" ref="I108">N(INDEX('10_Redfin_Source_Data'!$M:$M,$A108+4))</f>
        <v>2</v>
      </c>
      <c r="J108" s="34">
        <f t="array" ref="J108">IF(H108&gt;0,MAX(I108,IFERROR(N(INDEX('10_Redfin_Source_Data'!$I:$I,$A108+4)),0)),"")</f>
        <v>5</v>
      </c>
      <c r="K108" s="34">
        <f t="array" ref="K108">N(INDEX('10_Redfin_Source_Data'!$K:$K,$A108+4))</f>
        <v>1762</v>
      </c>
      <c r="L108" s="34">
        <f t="array" ref="L108">IF(H108&gt;0,IFERROR(INDEX('09_Rent_Benchmarks'!$C:$C,MATCH(D108,'09_Rent_Benchmarks'!$A:$A,0)),'01_Global_Assumptions'!$B$10),"")</f>
        <v>2100</v>
      </c>
      <c r="M108" s="34">
        <f t="shared" si="1"/>
        <v>10500</v>
      </c>
      <c r="N108" s="34">
        <f>IF(H108&gt;0,'01_Global_Assumptions'!$B$11,"")</f>
        <v>0.95</v>
      </c>
      <c r="O108" s="34">
        <f t="shared" si="2"/>
        <v>9975</v>
      </c>
      <c r="P108" s="35">
        <f>IF(H108&gt;0,'01_Global_Assumptions'!$B$7,"")</f>
        <v>0.25</v>
      </c>
      <c r="Q108" s="35">
        <f>IF(H108&gt;0,'01_Global_Assumptions'!$B$8,"")</f>
        <v>0.25</v>
      </c>
      <c r="R108" s="35">
        <f>IF(H108&gt;0,'01_Global_Assumptions'!$B$9,"")</f>
        <v>0.02</v>
      </c>
      <c r="S108" s="34">
        <f>IF(H108&gt;0,H108*'01_Global_Assumptions'!$B$12,"")</f>
        <v>1290000</v>
      </c>
      <c r="T108" s="34">
        <f>IF(H108&gt;0,'01_Global_Assumptions'!$B$23,"")</f>
        <v>0</v>
      </c>
      <c r="U108" s="34">
        <f>IF(H108&gt;0,S108/('01_Global_Assumptions'!$B$13*12),"")</f>
        <v>3583.333333</v>
      </c>
      <c r="V108" s="34">
        <f>IF(H108&gt;0,I108*('01_Global_Assumptions'!$B$19+'01_Global_Assumptions'!$B$20+'01_Global_Assumptions'!$B$21)+'01_Global_Assumptions'!$B$22,"")</f>
        <v>1910</v>
      </c>
      <c r="W108" s="34">
        <f>IF(H108&gt;0,S108*'01_Global_Assumptions'!$B$14/12,"")</f>
        <v>6450</v>
      </c>
      <c r="X108" s="34">
        <f>IF(H108&gt;0,H108*'01_Global_Assumptions'!$B$16/('01_Global_Assumptions'!$B$17*12),"")</f>
        <v>1075</v>
      </c>
      <c r="Y108" s="35">
        <f>IF(H108&gt;0,'01_Global_Assumptions'!$B$18,"")</f>
        <v>0.05</v>
      </c>
      <c r="Z108" s="34">
        <f t="shared" si="3"/>
        <v>13018.33333</v>
      </c>
      <c r="AA108" s="34">
        <f t="shared" si="4"/>
        <v>13703.50877</v>
      </c>
      <c r="AB108" s="34">
        <f t="shared" si="5"/>
        <v>0</v>
      </c>
      <c r="AC108" s="35">
        <f t="shared" si="6"/>
        <v>0</v>
      </c>
      <c r="AD108" s="34">
        <f t="shared" si="7"/>
        <v>9975</v>
      </c>
      <c r="AE108" s="34">
        <f t="shared" si="8"/>
        <v>0</v>
      </c>
      <c r="AF108" s="34">
        <f t="shared" si="9"/>
        <v>498.75</v>
      </c>
      <c r="AG108" s="34">
        <f t="shared" si="10"/>
        <v>13517.08333</v>
      </c>
      <c r="AH108" s="34">
        <f t="shared" si="11"/>
        <v>-3542.083333</v>
      </c>
      <c r="AI108" s="34">
        <f t="shared" si="12"/>
        <v>41.25</v>
      </c>
      <c r="AJ108" s="34">
        <f t="shared" si="13"/>
        <v>6491.25</v>
      </c>
      <c r="AK108" s="11" t="str">
        <f t="shared" si="14"/>
        <v>Positive after principal payoff</v>
      </c>
      <c r="AL108" s="11">
        <f>IF(H108&gt;0,H108*(1-'01_Global_Assumptions'!$B$16),"")</f>
        <v>1161000</v>
      </c>
      <c r="AM108" s="11">
        <f>IF(H108&gt;0,'01_Global_Assumptions'!$B$13*'01_Global_Assumptions'!$B$15,"")</f>
        <v>60</v>
      </c>
      <c r="AN108" s="36">
        <f t="shared" si="15"/>
        <v>1290000</v>
      </c>
      <c r="AO108" s="11">
        <f t="shared" si="16"/>
        <v>4644000</v>
      </c>
      <c r="AP108" s="36">
        <f t="shared" si="17"/>
        <v>5934000</v>
      </c>
      <c r="AQ108" s="36">
        <f t="shared" si="18"/>
        <v>4644000</v>
      </c>
      <c r="AR108" s="37">
        <f t="shared" si="19"/>
        <v>4.6</v>
      </c>
      <c r="AS108" s="11" t="str">
        <f t="shared" si="20"/>
        <v>NO</v>
      </c>
      <c r="AT108" s="11" t="str">
        <f t="shared" si="21"/>
        <v>NO</v>
      </c>
      <c r="AU108" s="11" t="str">
        <f t="shared" si="22"/>
        <v>NO</v>
      </c>
      <c r="AV108" s="11" t="str">
        <f t="shared" si="23"/>
        <v>NO - REVIEW</v>
      </c>
      <c r="AW108" s="11">
        <f t="shared" si="24"/>
        <v>0</v>
      </c>
      <c r="AX108" s="11" t="str">
        <f t="shared" si="25"/>
        <v/>
      </c>
      <c r="AY108" s="11">
        <f t="shared" si="26"/>
        <v>98</v>
      </c>
      <c r="AZ108" s="38" t="str">
        <f t="array" ref="AZ108">INDEX('10_Redfin_Source_Data'!$X:$X,$A108+4)</f>
        <v>https://www.redfin.com/AA/home/1481366</v>
      </c>
    </row>
    <row r="109" ht="15.75" customHeight="1">
      <c r="A109" s="11">
        <v>105.0</v>
      </c>
      <c r="B109" s="11" t="str">
        <f t="array" ref="B109">IF(INDEX('10_Redfin_Source_Data'!$E:$E,$A109+4)="","","SF-"&amp;TEXT($A109,"000"))</f>
        <v>SF-105</v>
      </c>
      <c r="C109" s="11" t="str">
        <f t="array" ref="C109">INDEX('10_Redfin_Source_Data'!$E:$E,$A109+4)</f>
        <v>215-219 Church St</v>
      </c>
      <c r="D109" s="11" t="str">
        <f t="array" ref="D109">INDEX('10_Redfin_Source_Data'!$G:$G,$A109+4)</f>
        <v>94114</v>
      </c>
      <c r="E109" s="11" t="str">
        <f t="array" ref="E109">INDEX('10_Redfin_Source_Data'!$N:$N,$A109+4)</f>
        <v>Mixed-use restaurant + residential flats</v>
      </c>
      <c r="F109" s="11" t="str">
        <f t="array" ref="F109">INDEX('10_Redfin_Source_Data'!$C:$C,$A109+4)</f>
        <v>Active</v>
      </c>
      <c r="G109" s="11" t="str">
        <f t="array" ref="G109">INDEX('10_Redfin_Source_Data'!$Z:$Z,$A109+4)</f>
        <v>Yes</v>
      </c>
      <c r="H109" s="34">
        <f t="array" ref="H109">N(INDEX('10_Redfin_Source_Data'!$H:$H,$A109+4))</f>
        <v>3850000</v>
      </c>
      <c r="I109" s="34">
        <f t="array" ref="I109">N(INDEX('10_Redfin_Source_Data'!$M:$M,$A109+4))</f>
        <v>3</v>
      </c>
      <c r="J109" s="34">
        <f t="array" ref="J109">IF(H109&gt;0,MAX(I109,IFERROR(N(INDEX('10_Redfin_Source_Data'!$I:$I,$A109+4)),0)),"")</f>
        <v>8</v>
      </c>
      <c r="K109" s="34">
        <f t="array" ref="K109">N(INDEX('10_Redfin_Source_Data'!$K:$K,$A109+4))</f>
        <v>5674</v>
      </c>
      <c r="L109" s="34">
        <f t="array" ref="L109">IF(H109&gt;0,IFERROR(INDEX('09_Rent_Benchmarks'!$C:$C,MATCH(D109,'09_Rent_Benchmarks'!$A:$A,0)),'01_Global_Assumptions'!$B$10),"")</f>
        <v>3200</v>
      </c>
      <c r="M109" s="34">
        <f t="shared" si="1"/>
        <v>25600</v>
      </c>
      <c r="N109" s="34">
        <f>IF(H109&gt;0,'01_Global_Assumptions'!$B$11,"")</f>
        <v>0.95</v>
      </c>
      <c r="O109" s="34">
        <f t="shared" si="2"/>
        <v>24320</v>
      </c>
      <c r="P109" s="35">
        <f>IF(H109&gt;0,'01_Global_Assumptions'!$B$7,"")</f>
        <v>0.25</v>
      </c>
      <c r="Q109" s="35">
        <f>IF(H109&gt;0,'01_Global_Assumptions'!$B$8,"")</f>
        <v>0.25</v>
      </c>
      <c r="R109" s="35">
        <f>IF(H109&gt;0,'01_Global_Assumptions'!$B$9,"")</f>
        <v>0.02</v>
      </c>
      <c r="S109" s="34">
        <f>IF(H109&gt;0,H109*'01_Global_Assumptions'!$B$12,"")</f>
        <v>3850000</v>
      </c>
      <c r="T109" s="34">
        <f>IF(H109&gt;0,'01_Global_Assumptions'!$B$23,"")</f>
        <v>0</v>
      </c>
      <c r="U109" s="34">
        <f>IF(H109&gt;0,S109/('01_Global_Assumptions'!$B$13*12),"")</f>
        <v>10694.44444</v>
      </c>
      <c r="V109" s="34">
        <f>IF(H109&gt;0,I109*('01_Global_Assumptions'!$B$19+'01_Global_Assumptions'!$B$20+'01_Global_Assumptions'!$B$21)+'01_Global_Assumptions'!$B$22,"")</f>
        <v>2515</v>
      </c>
      <c r="W109" s="34">
        <f>IF(H109&gt;0,S109*'01_Global_Assumptions'!$B$14/12,"")</f>
        <v>19250</v>
      </c>
      <c r="X109" s="34">
        <f>IF(H109&gt;0,H109*'01_Global_Assumptions'!$B$16/('01_Global_Assumptions'!$B$17*12),"")</f>
        <v>3208.333333</v>
      </c>
      <c r="Y109" s="35">
        <f>IF(H109&gt;0,'01_Global_Assumptions'!$B$18,"")</f>
        <v>0.05</v>
      </c>
      <c r="Z109" s="34">
        <f t="shared" si="3"/>
        <v>35667.77778</v>
      </c>
      <c r="AA109" s="34">
        <f t="shared" si="4"/>
        <v>37545.02924</v>
      </c>
      <c r="AB109" s="34">
        <f t="shared" si="5"/>
        <v>0</v>
      </c>
      <c r="AC109" s="35">
        <f t="shared" si="6"/>
        <v>0</v>
      </c>
      <c r="AD109" s="34">
        <f t="shared" si="7"/>
        <v>24320</v>
      </c>
      <c r="AE109" s="34">
        <f t="shared" si="8"/>
        <v>0</v>
      </c>
      <c r="AF109" s="34">
        <f t="shared" si="9"/>
        <v>1216</v>
      </c>
      <c r="AG109" s="34">
        <f t="shared" si="10"/>
        <v>36883.77778</v>
      </c>
      <c r="AH109" s="34">
        <f t="shared" si="11"/>
        <v>-12563.77778</v>
      </c>
      <c r="AI109" s="34">
        <f t="shared" si="12"/>
        <v>-1869.333333</v>
      </c>
      <c r="AJ109" s="34">
        <f t="shared" si="13"/>
        <v>17380.66667</v>
      </c>
      <c r="AK109" s="11" t="str">
        <f t="shared" si="14"/>
        <v>Positive after principal + investor cap</v>
      </c>
      <c r="AL109" s="11">
        <f>IF(H109&gt;0,H109*(1-'01_Global_Assumptions'!$B$16),"")</f>
        <v>3465000</v>
      </c>
      <c r="AM109" s="11">
        <f>IF(H109&gt;0,'01_Global_Assumptions'!$B$13*'01_Global_Assumptions'!$B$15,"")</f>
        <v>60</v>
      </c>
      <c r="AN109" s="36">
        <f t="shared" si="15"/>
        <v>3850000</v>
      </c>
      <c r="AO109" s="11">
        <f t="shared" si="16"/>
        <v>13860000</v>
      </c>
      <c r="AP109" s="36">
        <f t="shared" si="17"/>
        <v>17710000</v>
      </c>
      <c r="AQ109" s="36">
        <f t="shared" si="18"/>
        <v>13860000</v>
      </c>
      <c r="AR109" s="37">
        <f t="shared" si="19"/>
        <v>4.6</v>
      </c>
      <c r="AS109" s="11" t="str">
        <f t="shared" si="20"/>
        <v>NO</v>
      </c>
      <c r="AT109" s="11" t="str">
        <f t="shared" si="21"/>
        <v>NO</v>
      </c>
      <c r="AU109" s="11" t="str">
        <f t="shared" si="22"/>
        <v>NO</v>
      </c>
      <c r="AV109" s="11" t="str">
        <f t="shared" si="23"/>
        <v>NO - REVIEW</v>
      </c>
      <c r="AW109" s="11">
        <f t="shared" si="24"/>
        <v>0</v>
      </c>
      <c r="AX109" s="11" t="str">
        <f t="shared" si="25"/>
        <v/>
      </c>
      <c r="AY109" s="11">
        <f t="shared" si="26"/>
        <v>99</v>
      </c>
      <c r="AZ109" s="38" t="str">
        <f t="array" ref="AZ109">INDEX('10_Redfin_Source_Data'!$X:$X,$A109+4)</f>
        <v>https://www.redfin.com/AA/home/202277052</v>
      </c>
    </row>
    <row r="110" ht="15.75" customHeight="1">
      <c r="A110" s="11">
        <v>106.0</v>
      </c>
      <c r="B110" s="11" t="str">
        <f t="array" ref="B110">IF(INDEX('10_Redfin_Source_Data'!$E:$E,$A110+4)="","","SF-"&amp;TEXT($A110,"000"))</f>
        <v>SF-106</v>
      </c>
      <c r="C110" s="11" t="str">
        <f t="array" ref="C110">INDEX('10_Redfin_Source_Data'!$E:$E,$A110+4)</f>
        <v>1370 20th Ave</v>
      </c>
      <c r="D110" s="11" t="str">
        <f t="array" ref="D110">INDEX('10_Redfin_Source_Data'!$G:$G,$A110+4)</f>
        <v>94122</v>
      </c>
      <c r="E110" s="11" t="str">
        <f t="array" ref="E110">INDEX('10_Redfin_Source_Data'!$N:$N,$A110+4)</f>
        <v>Income property / two units + permitted vacant space</v>
      </c>
      <c r="F110" s="11" t="str">
        <f t="array" ref="F110">INDEX('10_Redfin_Source_Data'!$C:$C,$A110+4)</f>
        <v>Active</v>
      </c>
      <c r="G110" s="11" t="str">
        <f t="array" ref="G110">INDEX('10_Redfin_Source_Data'!$Z:$Z,$A110+4)</f>
        <v>Diligence required - ADU/permits</v>
      </c>
      <c r="H110" s="34">
        <f t="array" ref="H110">N(INDEX('10_Redfin_Source_Data'!$H:$H,$A110+4))</f>
        <v>1998000</v>
      </c>
      <c r="I110" s="34">
        <f t="array" ref="I110">N(INDEX('10_Redfin_Source_Data'!$M:$M,$A110+4))</f>
        <v>3</v>
      </c>
      <c r="J110" s="34">
        <f t="array" ref="J110">IF(H110&gt;0,MAX(I110,IFERROR(N(INDEX('10_Redfin_Source_Data'!$I:$I,$A110+4)),0)),"")</f>
        <v>8</v>
      </c>
      <c r="K110" s="34">
        <f t="array" ref="K110">N(INDEX('10_Redfin_Source_Data'!$K:$K,$A110+4))</f>
        <v>3486</v>
      </c>
      <c r="L110" s="34">
        <f t="array" ref="L110">IF(H110&gt;0,IFERROR(INDEX('09_Rent_Benchmarks'!$C:$C,MATCH(D110,'09_Rent_Benchmarks'!$A:$A,0)),'01_Global_Assumptions'!$B$10),"")</f>
        <v>2500</v>
      </c>
      <c r="M110" s="34">
        <f t="shared" si="1"/>
        <v>20000</v>
      </c>
      <c r="N110" s="34">
        <f>IF(H110&gt;0,'01_Global_Assumptions'!$B$11,"")</f>
        <v>0.95</v>
      </c>
      <c r="O110" s="34">
        <f t="shared" si="2"/>
        <v>19000</v>
      </c>
      <c r="P110" s="35">
        <f>IF(H110&gt;0,'01_Global_Assumptions'!$B$7,"")</f>
        <v>0.25</v>
      </c>
      <c r="Q110" s="35">
        <f>IF(H110&gt;0,'01_Global_Assumptions'!$B$8,"")</f>
        <v>0.25</v>
      </c>
      <c r="R110" s="35">
        <f>IF(H110&gt;0,'01_Global_Assumptions'!$B$9,"")</f>
        <v>0.02</v>
      </c>
      <c r="S110" s="34">
        <f>IF(H110&gt;0,H110*'01_Global_Assumptions'!$B$12,"")</f>
        <v>1998000</v>
      </c>
      <c r="T110" s="34">
        <f>IF(H110&gt;0,'01_Global_Assumptions'!$B$23,"")</f>
        <v>0</v>
      </c>
      <c r="U110" s="34">
        <f>IF(H110&gt;0,S110/('01_Global_Assumptions'!$B$13*12),"")</f>
        <v>5550</v>
      </c>
      <c r="V110" s="34">
        <f>IF(H110&gt;0,I110*('01_Global_Assumptions'!$B$19+'01_Global_Assumptions'!$B$20+'01_Global_Assumptions'!$B$21)+'01_Global_Assumptions'!$B$22,"")</f>
        <v>2515</v>
      </c>
      <c r="W110" s="34">
        <f>IF(H110&gt;0,S110*'01_Global_Assumptions'!$B$14/12,"")</f>
        <v>9990</v>
      </c>
      <c r="X110" s="34">
        <f>IF(H110&gt;0,H110*'01_Global_Assumptions'!$B$16/('01_Global_Assumptions'!$B$17*12),"")</f>
        <v>1665</v>
      </c>
      <c r="Y110" s="35">
        <f>IF(H110&gt;0,'01_Global_Assumptions'!$B$18,"")</f>
        <v>0.05</v>
      </c>
      <c r="Z110" s="34">
        <f t="shared" si="3"/>
        <v>19720</v>
      </c>
      <c r="AA110" s="34">
        <f t="shared" si="4"/>
        <v>20757.89474</v>
      </c>
      <c r="AB110" s="34">
        <f t="shared" si="5"/>
        <v>0</v>
      </c>
      <c r="AC110" s="35">
        <f t="shared" si="6"/>
        <v>0</v>
      </c>
      <c r="AD110" s="34">
        <f t="shared" si="7"/>
        <v>19000</v>
      </c>
      <c r="AE110" s="34">
        <f t="shared" si="8"/>
        <v>0</v>
      </c>
      <c r="AF110" s="34">
        <f t="shared" si="9"/>
        <v>950</v>
      </c>
      <c r="AG110" s="34">
        <f t="shared" si="10"/>
        <v>20670</v>
      </c>
      <c r="AH110" s="34">
        <f t="shared" si="11"/>
        <v>-1670</v>
      </c>
      <c r="AI110" s="34">
        <f t="shared" si="12"/>
        <v>3880</v>
      </c>
      <c r="AJ110" s="34">
        <f t="shared" si="13"/>
        <v>13870</v>
      </c>
      <c r="AK110" s="11" t="str">
        <f t="shared" si="14"/>
        <v>Positive after principal payoff</v>
      </c>
      <c r="AL110" s="11">
        <f>IF(H110&gt;0,H110*(1-'01_Global_Assumptions'!$B$16),"")</f>
        <v>1798200</v>
      </c>
      <c r="AM110" s="11">
        <f>IF(H110&gt;0,'01_Global_Assumptions'!$B$13*'01_Global_Assumptions'!$B$15,"")</f>
        <v>60</v>
      </c>
      <c r="AN110" s="36">
        <f t="shared" si="15"/>
        <v>1998000</v>
      </c>
      <c r="AO110" s="11">
        <f t="shared" si="16"/>
        <v>7192800</v>
      </c>
      <c r="AP110" s="36">
        <f t="shared" si="17"/>
        <v>9190800</v>
      </c>
      <c r="AQ110" s="36">
        <f t="shared" si="18"/>
        <v>7192800</v>
      </c>
      <c r="AR110" s="37">
        <f t="shared" si="19"/>
        <v>4.6</v>
      </c>
      <c r="AS110" s="11" t="str">
        <f t="shared" si="20"/>
        <v>NO</v>
      </c>
      <c r="AT110" s="11" t="str">
        <f t="shared" si="21"/>
        <v>NO</v>
      </c>
      <c r="AU110" s="11" t="str">
        <f t="shared" si="22"/>
        <v>NO</v>
      </c>
      <c r="AV110" s="11" t="str">
        <f t="shared" si="23"/>
        <v>NO - REVIEW</v>
      </c>
      <c r="AW110" s="11">
        <f t="shared" si="24"/>
        <v>0</v>
      </c>
      <c r="AX110" s="11" t="str">
        <f t="shared" si="25"/>
        <v/>
      </c>
      <c r="AY110" s="11">
        <f t="shared" si="26"/>
        <v>100</v>
      </c>
      <c r="AZ110" s="38" t="str">
        <f t="array" ref="AZ110">INDEX('10_Redfin_Source_Data'!$X:$X,$A110+4)</f>
        <v>https://www.redfin.com/AA/home/194783139</v>
      </c>
    </row>
    <row r="111" ht="15.75" customHeight="1">
      <c r="A111" s="11">
        <v>107.0</v>
      </c>
      <c r="B111" s="11" t="str">
        <f t="array" ref="B111">IF(INDEX('10_Redfin_Source_Data'!$E:$E,$A111+4)="","","SF-"&amp;TEXT($A111,"000"))</f>
        <v>SF-107</v>
      </c>
      <c r="C111" s="11" t="str">
        <f t="array" ref="C111">INDEX('10_Redfin_Source_Data'!$E:$E,$A111+4)</f>
        <v>1813-1817 15th St</v>
      </c>
      <c r="D111" s="11" t="str">
        <f t="array" ref="D111">INDEX('10_Redfin_Source_Data'!$G:$G,$A111+4)</f>
        <v>94103</v>
      </c>
      <c r="E111" s="11" t="str">
        <f t="array" ref="E111">INDEX('10_Redfin_Source_Data'!$N:$N,$A111+4)</f>
        <v>Five-unit luxury co-living property</v>
      </c>
      <c r="F111" s="11" t="str">
        <f t="array" ref="F111">INDEX('10_Redfin_Source_Data'!$C:$C,$A111+4)</f>
        <v>Active</v>
      </c>
      <c r="G111" s="11" t="str">
        <f t="array" ref="G111">INDEX('10_Redfin_Source_Data'!$Z:$Z,$A111+4)</f>
        <v>Diligence required - co-living/SRO</v>
      </c>
      <c r="H111" s="34">
        <f t="array" ref="H111">N(INDEX('10_Redfin_Source_Data'!$H:$H,$A111+4))</f>
        <v>3500000</v>
      </c>
      <c r="I111" s="34">
        <f t="array" ref="I111">N(INDEX('10_Redfin_Source_Data'!$M:$M,$A111+4))</f>
        <v>5</v>
      </c>
      <c r="J111" s="34">
        <f t="array" ref="J111">IF(H111&gt;0,MAX(I111,IFERROR(N(INDEX('10_Redfin_Source_Data'!$I:$I,$A111+4)),0)),"")</f>
        <v>14</v>
      </c>
      <c r="K111" s="34">
        <f t="array" ref="K111">N(INDEX('10_Redfin_Source_Data'!$K:$K,$A111+4))</f>
        <v>5098</v>
      </c>
      <c r="L111" s="34">
        <f t="array" ref="L111">IF(H111&gt;0,IFERROR(INDEX('09_Rent_Benchmarks'!$C:$C,MATCH(D111,'09_Rent_Benchmarks'!$A:$A,0)),'01_Global_Assumptions'!$B$10),"")</f>
        <v>3000</v>
      </c>
      <c r="M111" s="34">
        <f t="shared" si="1"/>
        <v>42000</v>
      </c>
      <c r="N111" s="34">
        <f>IF(H111&gt;0,'01_Global_Assumptions'!$B$11,"")</f>
        <v>0.95</v>
      </c>
      <c r="O111" s="34">
        <f t="shared" si="2"/>
        <v>39900</v>
      </c>
      <c r="P111" s="35">
        <f>IF(H111&gt;0,'01_Global_Assumptions'!$B$7,"")</f>
        <v>0.25</v>
      </c>
      <c r="Q111" s="35">
        <f>IF(H111&gt;0,'01_Global_Assumptions'!$B$8,"")</f>
        <v>0.25</v>
      </c>
      <c r="R111" s="35">
        <f>IF(H111&gt;0,'01_Global_Assumptions'!$B$9,"")</f>
        <v>0.02</v>
      </c>
      <c r="S111" s="34">
        <f>IF(H111&gt;0,H111*'01_Global_Assumptions'!$B$12,"")</f>
        <v>3500000</v>
      </c>
      <c r="T111" s="34">
        <f>IF(H111&gt;0,'01_Global_Assumptions'!$B$23,"")</f>
        <v>0</v>
      </c>
      <c r="U111" s="34">
        <f>IF(H111&gt;0,S111/('01_Global_Assumptions'!$B$13*12),"")</f>
        <v>9722.222222</v>
      </c>
      <c r="V111" s="34">
        <f>IF(H111&gt;0,I111*('01_Global_Assumptions'!$B$19+'01_Global_Assumptions'!$B$20+'01_Global_Assumptions'!$B$21)+'01_Global_Assumptions'!$B$22,"")</f>
        <v>3725</v>
      </c>
      <c r="W111" s="34">
        <f>IF(H111&gt;0,S111*'01_Global_Assumptions'!$B$14/12,"")</f>
        <v>17500</v>
      </c>
      <c r="X111" s="34">
        <f>IF(H111&gt;0,H111*'01_Global_Assumptions'!$B$16/('01_Global_Assumptions'!$B$17*12),"")</f>
        <v>2916.666667</v>
      </c>
      <c r="Y111" s="35">
        <f>IF(H111&gt;0,'01_Global_Assumptions'!$B$18,"")</f>
        <v>0.05</v>
      </c>
      <c r="Z111" s="34">
        <f t="shared" si="3"/>
        <v>33863.88889</v>
      </c>
      <c r="AA111" s="34">
        <f t="shared" si="4"/>
        <v>35646.19883</v>
      </c>
      <c r="AB111" s="34">
        <f t="shared" si="5"/>
        <v>0.1066115581</v>
      </c>
      <c r="AC111" s="35">
        <f t="shared" si="6"/>
        <v>0.08661155814</v>
      </c>
      <c r="AD111" s="34">
        <f t="shared" si="7"/>
        <v>36444.19883</v>
      </c>
      <c r="AE111" s="34">
        <f t="shared" si="8"/>
        <v>3455.80117</v>
      </c>
      <c r="AF111" s="34">
        <f t="shared" si="9"/>
        <v>1822.209942</v>
      </c>
      <c r="AG111" s="34">
        <f t="shared" si="10"/>
        <v>35686.09883</v>
      </c>
      <c r="AH111" s="34">
        <f t="shared" si="11"/>
        <v>758.1</v>
      </c>
      <c r="AI111" s="34">
        <f t="shared" si="12"/>
        <v>10480.32222</v>
      </c>
      <c r="AJ111" s="34">
        <f t="shared" si="13"/>
        <v>27980.32222</v>
      </c>
      <c r="AK111" s="11" t="str">
        <f t="shared" si="14"/>
        <v>Positive today</v>
      </c>
      <c r="AL111" s="11">
        <f>IF(H111&gt;0,H111*(1-'01_Global_Assumptions'!$B$16),"")</f>
        <v>3150000</v>
      </c>
      <c r="AM111" s="11">
        <f>IF(H111&gt;0,'01_Global_Assumptions'!$B$13*'01_Global_Assumptions'!$B$15,"")</f>
        <v>60</v>
      </c>
      <c r="AN111" s="36">
        <f t="shared" si="15"/>
        <v>3500000</v>
      </c>
      <c r="AO111" s="11">
        <f t="shared" si="16"/>
        <v>12600000</v>
      </c>
      <c r="AP111" s="36">
        <f t="shared" si="17"/>
        <v>16100000</v>
      </c>
      <c r="AQ111" s="36">
        <f t="shared" si="18"/>
        <v>12600000</v>
      </c>
      <c r="AR111" s="37">
        <f t="shared" si="19"/>
        <v>4.6</v>
      </c>
      <c r="AS111" s="11" t="str">
        <f t="shared" si="20"/>
        <v>YES</v>
      </c>
      <c r="AT111" s="11" t="str">
        <f t="shared" si="21"/>
        <v>NO</v>
      </c>
      <c r="AU111" s="11" t="str">
        <f t="shared" si="22"/>
        <v>NO</v>
      </c>
      <c r="AV111" s="11" t="str">
        <f t="shared" si="23"/>
        <v>NO - REVIEW</v>
      </c>
      <c r="AW111" s="11">
        <f t="shared" si="24"/>
        <v>41469.61404</v>
      </c>
      <c r="AX111" s="11" t="str">
        <f t="shared" si="25"/>
        <v/>
      </c>
      <c r="AY111" s="11">
        <f t="shared" si="26"/>
        <v>101</v>
      </c>
      <c r="AZ111" s="38" t="str">
        <f t="array" ref="AZ111">INDEX('10_Redfin_Source_Data'!$X:$X,$A111+4)</f>
        <v>https://www.redfin.com/AA/home/177390399</v>
      </c>
    </row>
    <row r="112" ht="15.75" customHeight="1">
      <c r="A112" s="11">
        <v>108.0</v>
      </c>
      <c r="B112" s="11" t="str">
        <f t="array" ref="B112">IF(INDEX('10_Redfin_Source_Data'!$E:$E,$A112+4)="","","SF-"&amp;TEXT($A112,"000"))</f>
        <v>SF-108</v>
      </c>
      <c r="C112" s="11" t="str">
        <f t="array" ref="C112">INDEX('10_Redfin_Source_Data'!$E:$E,$A112+4)</f>
        <v>121 Arkansas St</v>
      </c>
      <c r="D112" s="11" t="str">
        <f t="array" ref="D112">INDEX('10_Redfin_Source_Data'!$G:$G,$A112+4)</f>
        <v>94107</v>
      </c>
      <c r="E112" s="11" t="str">
        <f t="array" ref="E112">INDEX('10_Redfin_Source_Data'!$N:$N,$A112+4)</f>
        <v>Four-unit multifamily</v>
      </c>
      <c r="F112" s="11" t="str">
        <f t="array" ref="F112">INDEX('10_Redfin_Source_Data'!$C:$C,$A112+4)</f>
        <v>Active</v>
      </c>
      <c r="G112" s="11" t="str">
        <f t="array" ref="G112">INDEX('10_Redfin_Source_Data'!$Z:$Z,$A112+4)</f>
        <v>Yes</v>
      </c>
      <c r="H112" s="34">
        <f t="array" ref="H112">N(INDEX('10_Redfin_Source_Data'!$H:$H,$A112+4))</f>
        <v>1800000</v>
      </c>
      <c r="I112" s="34">
        <f t="array" ref="I112">N(INDEX('10_Redfin_Source_Data'!$M:$M,$A112+4))</f>
        <v>4</v>
      </c>
      <c r="J112" s="34">
        <f t="array" ref="J112">IF(H112&gt;0,MAX(I112,IFERROR(N(INDEX('10_Redfin_Source_Data'!$I:$I,$A112+4)),0)),"")</f>
        <v>7</v>
      </c>
      <c r="K112" s="34">
        <f t="array" ref="K112">N(INDEX('10_Redfin_Source_Data'!$K:$K,$A112+4))</f>
        <v>2350</v>
      </c>
      <c r="L112" s="34">
        <f t="array" ref="L112">IF(H112&gt;0,IFERROR(INDEX('09_Rent_Benchmarks'!$C:$C,MATCH(D112,'09_Rent_Benchmarks'!$A:$A,0)),'01_Global_Assumptions'!$B$10),"")</f>
        <v>2750</v>
      </c>
      <c r="M112" s="34">
        <f t="shared" si="1"/>
        <v>19250</v>
      </c>
      <c r="N112" s="34">
        <f>IF(H112&gt;0,'01_Global_Assumptions'!$B$11,"")</f>
        <v>0.95</v>
      </c>
      <c r="O112" s="34">
        <f t="shared" si="2"/>
        <v>18287.5</v>
      </c>
      <c r="P112" s="35">
        <f>IF(H112&gt;0,'01_Global_Assumptions'!$B$7,"")</f>
        <v>0.25</v>
      </c>
      <c r="Q112" s="35">
        <f>IF(H112&gt;0,'01_Global_Assumptions'!$B$8,"")</f>
        <v>0.25</v>
      </c>
      <c r="R112" s="35">
        <f>IF(H112&gt;0,'01_Global_Assumptions'!$B$9,"")</f>
        <v>0.02</v>
      </c>
      <c r="S112" s="34">
        <f>IF(H112&gt;0,H112*'01_Global_Assumptions'!$B$12,"")</f>
        <v>1800000</v>
      </c>
      <c r="T112" s="34">
        <f>IF(H112&gt;0,'01_Global_Assumptions'!$B$23,"")</f>
        <v>0</v>
      </c>
      <c r="U112" s="34">
        <f>IF(H112&gt;0,S112/('01_Global_Assumptions'!$B$13*12),"")</f>
        <v>5000</v>
      </c>
      <c r="V112" s="34">
        <f>IF(H112&gt;0,I112*('01_Global_Assumptions'!$B$19+'01_Global_Assumptions'!$B$20+'01_Global_Assumptions'!$B$21)+'01_Global_Assumptions'!$B$22,"")</f>
        <v>3120</v>
      </c>
      <c r="W112" s="34">
        <f>IF(H112&gt;0,S112*'01_Global_Assumptions'!$B$14/12,"")</f>
        <v>9000</v>
      </c>
      <c r="X112" s="34">
        <f>IF(H112&gt;0,H112*'01_Global_Assumptions'!$B$16/('01_Global_Assumptions'!$B$17*12),"")</f>
        <v>1500</v>
      </c>
      <c r="Y112" s="35">
        <f>IF(H112&gt;0,'01_Global_Assumptions'!$B$18,"")</f>
        <v>0.05</v>
      </c>
      <c r="Z112" s="34">
        <f t="shared" si="3"/>
        <v>18620</v>
      </c>
      <c r="AA112" s="34">
        <f t="shared" si="4"/>
        <v>19600</v>
      </c>
      <c r="AB112" s="34">
        <f t="shared" si="5"/>
        <v>0</v>
      </c>
      <c r="AC112" s="35">
        <f t="shared" si="6"/>
        <v>0</v>
      </c>
      <c r="AD112" s="34">
        <f t="shared" si="7"/>
        <v>18287.5</v>
      </c>
      <c r="AE112" s="34">
        <f t="shared" si="8"/>
        <v>0</v>
      </c>
      <c r="AF112" s="34">
        <f t="shared" si="9"/>
        <v>914.375</v>
      </c>
      <c r="AG112" s="34">
        <f t="shared" si="10"/>
        <v>19534.375</v>
      </c>
      <c r="AH112" s="34">
        <f t="shared" si="11"/>
        <v>-1246.875</v>
      </c>
      <c r="AI112" s="34">
        <f t="shared" si="12"/>
        <v>3753.125</v>
      </c>
      <c r="AJ112" s="34">
        <f t="shared" si="13"/>
        <v>12753.125</v>
      </c>
      <c r="AK112" s="11" t="str">
        <f t="shared" si="14"/>
        <v>Positive after principal payoff</v>
      </c>
      <c r="AL112" s="11">
        <f>IF(H112&gt;0,H112*(1-'01_Global_Assumptions'!$B$16),"")</f>
        <v>1620000</v>
      </c>
      <c r="AM112" s="11">
        <f>IF(H112&gt;0,'01_Global_Assumptions'!$B$13*'01_Global_Assumptions'!$B$15,"")</f>
        <v>60</v>
      </c>
      <c r="AN112" s="36">
        <f t="shared" si="15"/>
        <v>1800000</v>
      </c>
      <c r="AO112" s="11">
        <f t="shared" si="16"/>
        <v>6480000</v>
      </c>
      <c r="AP112" s="36">
        <f t="shared" si="17"/>
        <v>8280000</v>
      </c>
      <c r="AQ112" s="36">
        <f t="shared" si="18"/>
        <v>6480000</v>
      </c>
      <c r="AR112" s="37">
        <f t="shared" si="19"/>
        <v>4.6</v>
      </c>
      <c r="AS112" s="11" t="str">
        <f t="shared" si="20"/>
        <v>NO</v>
      </c>
      <c r="AT112" s="11" t="str">
        <f t="shared" si="21"/>
        <v>NO</v>
      </c>
      <c r="AU112" s="11" t="str">
        <f t="shared" si="22"/>
        <v>NO</v>
      </c>
      <c r="AV112" s="11" t="str">
        <f t="shared" si="23"/>
        <v>NO - REVIEW</v>
      </c>
      <c r="AW112" s="11">
        <f t="shared" si="24"/>
        <v>0</v>
      </c>
      <c r="AX112" s="11" t="str">
        <f t="shared" si="25"/>
        <v/>
      </c>
      <c r="AY112" s="11">
        <f t="shared" si="26"/>
        <v>102</v>
      </c>
      <c r="AZ112" s="38" t="str">
        <f t="array" ref="AZ112">INDEX('10_Redfin_Source_Data'!$X:$X,$A112+4)</f>
        <v>https://www.redfin.com/AA/home/1687264</v>
      </c>
    </row>
    <row r="113" ht="15.75" customHeight="1">
      <c r="A113" s="11">
        <v>109.0</v>
      </c>
      <c r="B113" s="11" t="str">
        <f t="array" ref="B113">IF(INDEX('10_Redfin_Source_Data'!$E:$E,$A113+4)="","","SF-"&amp;TEXT($A113,"000"))</f>
        <v>SF-109</v>
      </c>
      <c r="C113" s="11" t="str">
        <f t="array" ref="C113">INDEX('10_Redfin_Source_Data'!$E:$E,$A113+4)</f>
        <v>67-71 Haight St</v>
      </c>
      <c r="D113" s="11" t="str">
        <f t="array" ref="D113">INDEX('10_Redfin_Source_Data'!$G:$G,$A113+4)</f>
        <v>94102</v>
      </c>
      <c r="E113" s="11" t="str">
        <f t="array" ref="E113">INDEX('10_Redfin_Source_Data'!$N:$N,$A113+4)</f>
        <v>Mixed-use live/work property</v>
      </c>
      <c r="F113" s="11" t="str">
        <f t="array" ref="F113">INDEX('10_Redfin_Source_Data'!$C:$C,$A113+4)</f>
        <v>Active</v>
      </c>
      <c r="G113" s="11" t="str">
        <f t="array" ref="G113">INDEX('10_Redfin_Source_Data'!$Z:$Z,$A113+4)</f>
        <v>Diligence required - mixed-use</v>
      </c>
      <c r="H113" s="34">
        <f t="array" ref="H113">N(INDEX('10_Redfin_Source_Data'!$H:$H,$A113+4))</f>
        <v>1795000</v>
      </c>
      <c r="I113" s="34">
        <f t="array" ref="I113">N(INDEX('10_Redfin_Source_Data'!$M:$M,$A113+4))</f>
        <v>2</v>
      </c>
      <c r="J113" s="34">
        <f t="array" ref="J113">IF(H113&gt;0,MAX(I113,IFERROR(N(INDEX('10_Redfin_Source_Data'!$I:$I,$A113+4)),0)),"")</f>
        <v>2</v>
      </c>
      <c r="K113" s="34">
        <f t="array" ref="K113">N(INDEX('10_Redfin_Source_Data'!$K:$K,$A113+4))</f>
        <v>2450</v>
      </c>
      <c r="L113" s="34">
        <f t="array" ref="L113">IF(H113&gt;0,IFERROR(INDEX('09_Rent_Benchmarks'!$C:$C,MATCH(D113,'09_Rent_Benchmarks'!$A:$A,0)),'01_Global_Assumptions'!$B$10),"")</f>
        <v>2750</v>
      </c>
      <c r="M113" s="34">
        <f t="shared" si="1"/>
        <v>5500</v>
      </c>
      <c r="N113" s="34">
        <f>IF(H113&gt;0,'01_Global_Assumptions'!$B$11,"")</f>
        <v>0.95</v>
      </c>
      <c r="O113" s="34">
        <f t="shared" si="2"/>
        <v>5225</v>
      </c>
      <c r="P113" s="35">
        <f>IF(H113&gt;0,'01_Global_Assumptions'!$B$7,"")</f>
        <v>0.25</v>
      </c>
      <c r="Q113" s="35">
        <f>IF(H113&gt;0,'01_Global_Assumptions'!$B$8,"")</f>
        <v>0.25</v>
      </c>
      <c r="R113" s="35">
        <f>IF(H113&gt;0,'01_Global_Assumptions'!$B$9,"")</f>
        <v>0.02</v>
      </c>
      <c r="S113" s="34">
        <f>IF(H113&gt;0,H113*'01_Global_Assumptions'!$B$12,"")</f>
        <v>1795000</v>
      </c>
      <c r="T113" s="34">
        <f>IF(H113&gt;0,'01_Global_Assumptions'!$B$23,"")</f>
        <v>0</v>
      </c>
      <c r="U113" s="34">
        <f>IF(H113&gt;0,S113/('01_Global_Assumptions'!$B$13*12),"")</f>
        <v>4986.111111</v>
      </c>
      <c r="V113" s="34">
        <f>IF(H113&gt;0,I113*('01_Global_Assumptions'!$B$19+'01_Global_Assumptions'!$B$20+'01_Global_Assumptions'!$B$21)+'01_Global_Assumptions'!$B$22,"")</f>
        <v>1910</v>
      </c>
      <c r="W113" s="34">
        <f>IF(H113&gt;0,S113*'01_Global_Assumptions'!$B$14/12,"")</f>
        <v>8975</v>
      </c>
      <c r="X113" s="34">
        <f>IF(H113&gt;0,H113*'01_Global_Assumptions'!$B$16/('01_Global_Assumptions'!$B$17*12),"")</f>
        <v>1495.833333</v>
      </c>
      <c r="Y113" s="35">
        <f>IF(H113&gt;0,'01_Global_Assumptions'!$B$18,"")</f>
        <v>0.05</v>
      </c>
      <c r="Z113" s="34">
        <f t="shared" si="3"/>
        <v>17366.94444</v>
      </c>
      <c r="AA113" s="34">
        <f t="shared" si="4"/>
        <v>18280.99415</v>
      </c>
      <c r="AB113" s="34">
        <f t="shared" si="5"/>
        <v>0</v>
      </c>
      <c r="AC113" s="35">
        <f t="shared" si="6"/>
        <v>0</v>
      </c>
      <c r="AD113" s="34">
        <f t="shared" si="7"/>
        <v>5225</v>
      </c>
      <c r="AE113" s="34">
        <f t="shared" si="8"/>
        <v>0</v>
      </c>
      <c r="AF113" s="34">
        <f t="shared" si="9"/>
        <v>261.25</v>
      </c>
      <c r="AG113" s="34">
        <f t="shared" si="10"/>
        <v>17628.19444</v>
      </c>
      <c r="AH113" s="34">
        <f t="shared" si="11"/>
        <v>-12403.19444</v>
      </c>
      <c r="AI113" s="34">
        <f t="shared" si="12"/>
        <v>-7417.083333</v>
      </c>
      <c r="AJ113" s="34">
        <f t="shared" si="13"/>
        <v>1557.916667</v>
      </c>
      <c r="AK113" s="11" t="str">
        <f t="shared" si="14"/>
        <v>Positive after principal + investor cap</v>
      </c>
      <c r="AL113" s="11">
        <f>IF(H113&gt;0,H113*(1-'01_Global_Assumptions'!$B$16),"")</f>
        <v>1615500</v>
      </c>
      <c r="AM113" s="11">
        <f>IF(H113&gt;0,'01_Global_Assumptions'!$B$13*'01_Global_Assumptions'!$B$15,"")</f>
        <v>60</v>
      </c>
      <c r="AN113" s="36">
        <f t="shared" si="15"/>
        <v>1795000</v>
      </c>
      <c r="AO113" s="11">
        <f t="shared" si="16"/>
        <v>6462000</v>
      </c>
      <c r="AP113" s="36">
        <f t="shared" si="17"/>
        <v>8257000</v>
      </c>
      <c r="AQ113" s="36">
        <f t="shared" si="18"/>
        <v>6462000</v>
      </c>
      <c r="AR113" s="37">
        <f t="shared" si="19"/>
        <v>4.6</v>
      </c>
      <c r="AS113" s="11" t="str">
        <f t="shared" si="20"/>
        <v>NO</v>
      </c>
      <c r="AT113" s="11" t="str">
        <f t="shared" si="21"/>
        <v>NO</v>
      </c>
      <c r="AU113" s="11" t="str">
        <f t="shared" si="22"/>
        <v>NO</v>
      </c>
      <c r="AV113" s="11" t="str">
        <f t="shared" si="23"/>
        <v>NO - REVIEW</v>
      </c>
      <c r="AW113" s="11">
        <f t="shared" si="24"/>
        <v>0</v>
      </c>
      <c r="AX113" s="11" t="str">
        <f t="shared" si="25"/>
        <v/>
      </c>
      <c r="AY113" s="11">
        <f t="shared" si="26"/>
        <v>103</v>
      </c>
      <c r="AZ113" s="38" t="str">
        <f t="array" ref="AZ113">INDEX('10_Redfin_Source_Data'!$X:$X,$A113+4)</f>
        <v>https://www.redfin.com/AA/home/195277219</v>
      </c>
    </row>
    <row r="114" ht="15.75" customHeight="1">
      <c r="A114" s="11">
        <v>110.0</v>
      </c>
      <c r="B114" s="11" t="str">
        <f t="array" ref="B114">IF(INDEX('10_Redfin_Source_Data'!$E:$E,$A114+4)="","","SF-"&amp;TEXT($A114,"000"))</f>
        <v>SF-110</v>
      </c>
      <c r="C114" s="11" t="str">
        <f t="array" ref="C114">INDEX('10_Redfin_Source_Data'!$E:$E,$A114+4)</f>
        <v>1254 48th Ave</v>
      </c>
      <c r="D114" s="11" t="str">
        <f t="array" ref="D114">INDEX('10_Redfin_Source_Data'!$G:$G,$A114+4)</f>
        <v>94122</v>
      </c>
      <c r="E114" s="11" t="str">
        <f t="array" ref="E114">INDEX('10_Redfin_Source_Data'!$N:$N,$A114+4)</f>
        <v>Six-unit apartment building</v>
      </c>
      <c r="F114" s="11" t="str">
        <f t="array" ref="F114">INDEX('10_Redfin_Source_Data'!$C:$C,$A114+4)</f>
        <v>Active</v>
      </c>
      <c r="G114" s="11" t="str">
        <f t="array" ref="G114">INDEX('10_Redfin_Source_Data'!$Z:$Z,$A114+4)</f>
        <v>Yes</v>
      </c>
      <c r="H114" s="34">
        <f t="array" ref="H114">N(INDEX('10_Redfin_Source_Data'!$H:$H,$A114+4))</f>
        <v>2150000</v>
      </c>
      <c r="I114" s="34">
        <f t="array" ref="I114">N(INDEX('10_Redfin_Source_Data'!$M:$M,$A114+4))</f>
        <v>6</v>
      </c>
      <c r="J114" s="34">
        <f t="array" ref="J114">IF(H114&gt;0,MAX(I114,IFERROR(N(INDEX('10_Redfin_Source_Data'!$I:$I,$A114+4)),0)),"")</f>
        <v>8</v>
      </c>
      <c r="K114" s="34">
        <f t="array" ref="K114">N(INDEX('10_Redfin_Source_Data'!$K:$K,$A114+4))</f>
        <v>4070</v>
      </c>
      <c r="L114" s="34">
        <f t="array" ref="L114">IF(H114&gt;0,IFERROR(INDEX('09_Rent_Benchmarks'!$C:$C,MATCH(D114,'09_Rent_Benchmarks'!$A:$A,0)),'01_Global_Assumptions'!$B$10),"")</f>
        <v>2500</v>
      </c>
      <c r="M114" s="34">
        <f t="shared" si="1"/>
        <v>20000</v>
      </c>
      <c r="N114" s="34">
        <f>IF(H114&gt;0,'01_Global_Assumptions'!$B$11,"")</f>
        <v>0.95</v>
      </c>
      <c r="O114" s="34">
        <f t="shared" si="2"/>
        <v>19000</v>
      </c>
      <c r="P114" s="35">
        <f>IF(H114&gt;0,'01_Global_Assumptions'!$B$7,"")</f>
        <v>0.25</v>
      </c>
      <c r="Q114" s="35">
        <f>IF(H114&gt;0,'01_Global_Assumptions'!$B$8,"")</f>
        <v>0.25</v>
      </c>
      <c r="R114" s="35">
        <f>IF(H114&gt;0,'01_Global_Assumptions'!$B$9,"")</f>
        <v>0.02</v>
      </c>
      <c r="S114" s="34">
        <f>IF(H114&gt;0,H114*'01_Global_Assumptions'!$B$12,"")</f>
        <v>2150000</v>
      </c>
      <c r="T114" s="34">
        <f>IF(H114&gt;0,'01_Global_Assumptions'!$B$23,"")</f>
        <v>0</v>
      </c>
      <c r="U114" s="34">
        <f>IF(H114&gt;0,S114/('01_Global_Assumptions'!$B$13*12),"")</f>
        <v>5972.222222</v>
      </c>
      <c r="V114" s="34">
        <f>IF(H114&gt;0,I114*('01_Global_Assumptions'!$B$19+'01_Global_Assumptions'!$B$20+'01_Global_Assumptions'!$B$21)+'01_Global_Assumptions'!$B$22,"")</f>
        <v>4330</v>
      </c>
      <c r="W114" s="34">
        <f>IF(H114&gt;0,S114*'01_Global_Assumptions'!$B$14/12,"")</f>
        <v>10750</v>
      </c>
      <c r="X114" s="34">
        <f>IF(H114&gt;0,H114*'01_Global_Assumptions'!$B$16/('01_Global_Assumptions'!$B$17*12),"")</f>
        <v>1791.666667</v>
      </c>
      <c r="Y114" s="35">
        <f>IF(H114&gt;0,'01_Global_Assumptions'!$B$18,"")</f>
        <v>0.05</v>
      </c>
      <c r="Z114" s="34">
        <f t="shared" si="3"/>
        <v>22843.88889</v>
      </c>
      <c r="AA114" s="34">
        <f t="shared" si="4"/>
        <v>24046.19883</v>
      </c>
      <c r="AB114" s="34">
        <f t="shared" si="5"/>
        <v>0</v>
      </c>
      <c r="AC114" s="35">
        <f t="shared" si="6"/>
        <v>0</v>
      </c>
      <c r="AD114" s="34">
        <f t="shared" si="7"/>
        <v>19000</v>
      </c>
      <c r="AE114" s="34">
        <f t="shared" si="8"/>
        <v>0</v>
      </c>
      <c r="AF114" s="34">
        <f t="shared" si="9"/>
        <v>950</v>
      </c>
      <c r="AG114" s="34">
        <f t="shared" si="10"/>
        <v>23793.88889</v>
      </c>
      <c r="AH114" s="34">
        <f t="shared" si="11"/>
        <v>-4793.888889</v>
      </c>
      <c r="AI114" s="34">
        <f t="shared" si="12"/>
        <v>1178.333333</v>
      </c>
      <c r="AJ114" s="34">
        <f t="shared" si="13"/>
        <v>11928.33333</v>
      </c>
      <c r="AK114" s="11" t="str">
        <f t="shared" si="14"/>
        <v>Positive after principal payoff</v>
      </c>
      <c r="AL114" s="11">
        <f>IF(H114&gt;0,H114*(1-'01_Global_Assumptions'!$B$16),"")</f>
        <v>1935000</v>
      </c>
      <c r="AM114" s="11">
        <f>IF(H114&gt;0,'01_Global_Assumptions'!$B$13*'01_Global_Assumptions'!$B$15,"")</f>
        <v>60</v>
      </c>
      <c r="AN114" s="36">
        <f t="shared" si="15"/>
        <v>2150000</v>
      </c>
      <c r="AO114" s="11">
        <f t="shared" si="16"/>
        <v>7740000</v>
      </c>
      <c r="AP114" s="36">
        <f t="shared" si="17"/>
        <v>9890000</v>
      </c>
      <c r="AQ114" s="36">
        <f t="shared" si="18"/>
        <v>7740000</v>
      </c>
      <c r="AR114" s="37">
        <f t="shared" si="19"/>
        <v>4.6</v>
      </c>
      <c r="AS114" s="11" t="str">
        <f t="shared" si="20"/>
        <v>NO</v>
      </c>
      <c r="AT114" s="11" t="str">
        <f t="shared" si="21"/>
        <v>NO</v>
      </c>
      <c r="AU114" s="11" t="str">
        <f t="shared" si="22"/>
        <v>NO</v>
      </c>
      <c r="AV114" s="11" t="str">
        <f t="shared" si="23"/>
        <v>NO - REVIEW</v>
      </c>
      <c r="AW114" s="11">
        <f t="shared" si="24"/>
        <v>0</v>
      </c>
      <c r="AX114" s="11" t="str">
        <f t="shared" si="25"/>
        <v/>
      </c>
      <c r="AY114" s="11">
        <f t="shared" si="26"/>
        <v>104</v>
      </c>
      <c r="AZ114" s="38" t="str">
        <f t="array" ref="AZ114">INDEX('10_Redfin_Source_Data'!$X:$X,$A114+4)</f>
        <v>https://www.redfin.com/AA/home/622733</v>
      </c>
    </row>
    <row r="115" ht="15.75" customHeight="1">
      <c r="A115" s="11">
        <v>111.0</v>
      </c>
      <c r="B115" s="11" t="str">
        <f t="array" ref="B115">IF(INDEX('10_Redfin_Source_Data'!$E:$E,$A115+4)="","","SF-"&amp;TEXT($A115,"000"))</f>
        <v>SF-111</v>
      </c>
      <c r="C115" s="11" t="str">
        <f t="array" ref="C115">INDEX('10_Redfin_Source_Data'!$E:$E,$A115+4)</f>
        <v>1023 Broadway</v>
      </c>
      <c r="D115" s="11" t="str">
        <f t="array" ref="D115">INDEX('10_Redfin_Source_Data'!$G:$G,$A115+4)</f>
        <v>94133</v>
      </c>
      <c r="E115" s="11" t="str">
        <f t="array" ref="E115">INDEX('10_Redfin_Source_Data'!$N:$N,$A115+4)</f>
        <v>Vacant triplex</v>
      </c>
      <c r="F115" s="11" t="str">
        <f t="array" ref="F115">INDEX('10_Redfin_Source_Data'!$C:$C,$A115+4)</f>
        <v>Active</v>
      </c>
      <c r="G115" s="11" t="str">
        <f t="array" ref="G115">INDEX('10_Redfin_Source_Data'!$Z:$Z,$A115+4)</f>
        <v>Yes</v>
      </c>
      <c r="H115" s="34">
        <f t="array" ref="H115">N(INDEX('10_Redfin_Source_Data'!$H:$H,$A115+4))</f>
        <v>2795000</v>
      </c>
      <c r="I115" s="34">
        <f t="array" ref="I115">N(INDEX('10_Redfin_Source_Data'!$M:$M,$A115+4))</f>
        <v>3</v>
      </c>
      <c r="J115" s="34">
        <f t="array" ref="J115">IF(H115&gt;0,MAX(I115,IFERROR(N(INDEX('10_Redfin_Source_Data'!$I:$I,$A115+4)),0)),"")</f>
        <v>6</v>
      </c>
      <c r="K115" s="34">
        <f t="array" ref="K115">N(INDEX('10_Redfin_Source_Data'!$K:$K,$A115+4))</f>
        <v>3190</v>
      </c>
      <c r="L115" s="34">
        <f t="array" ref="L115">IF(H115&gt;0,IFERROR(INDEX('09_Rent_Benchmarks'!$C:$C,MATCH(D115,'09_Rent_Benchmarks'!$A:$A,0)),'01_Global_Assumptions'!$B$10),"")</f>
        <v>3250</v>
      </c>
      <c r="M115" s="34">
        <f t="shared" si="1"/>
        <v>19500</v>
      </c>
      <c r="N115" s="34">
        <f>IF(H115&gt;0,'01_Global_Assumptions'!$B$11,"")</f>
        <v>0.95</v>
      </c>
      <c r="O115" s="34">
        <f t="shared" si="2"/>
        <v>18525</v>
      </c>
      <c r="P115" s="35">
        <f>IF(H115&gt;0,'01_Global_Assumptions'!$B$7,"")</f>
        <v>0.25</v>
      </c>
      <c r="Q115" s="35">
        <f>IF(H115&gt;0,'01_Global_Assumptions'!$B$8,"")</f>
        <v>0.25</v>
      </c>
      <c r="R115" s="35">
        <f>IF(H115&gt;0,'01_Global_Assumptions'!$B$9,"")</f>
        <v>0.02</v>
      </c>
      <c r="S115" s="34">
        <f>IF(H115&gt;0,H115*'01_Global_Assumptions'!$B$12,"")</f>
        <v>2795000</v>
      </c>
      <c r="T115" s="34">
        <f>IF(H115&gt;0,'01_Global_Assumptions'!$B$23,"")</f>
        <v>0</v>
      </c>
      <c r="U115" s="34">
        <f>IF(H115&gt;0,S115/('01_Global_Assumptions'!$B$13*12),"")</f>
        <v>7763.888889</v>
      </c>
      <c r="V115" s="34">
        <f>IF(H115&gt;0,I115*('01_Global_Assumptions'!$B$19+'01_Global_Assumptions'!$B$20+'01_Global_Assumptions'!$B$21)+'01_Global_Assumptions'!$B$22,"")</f>
        <v>2515</v>
      </c>
      <c r="W115" s="34">
        <f>IF(H115&gt;0,S115*'01_Global_Assumptions'!$B$14/12,"")</f>
        <v>13975</v>
      </c>
      <c r="X115" s="34">
        <f>IF(H115&gt;0,H115*'01_Global_Assumptions'!$B$16/('01_Global_Assumptions'!$B$17*12),"")</f>
        <v>2329.166667</v>
      </c>
      <c r="Y115" s="35">
        <f>IF(H115&gt;0,'01_Global_Assumptions'!$B$18,"")</f>
        <v>0.05</v>
      </c>
      <c r="Z115" s="34">
        <f t="shared" si="3"/>
        <v>26583.05556</v>
      </c>
      <c r="AA115" s="34">
        <f t="shared" si="4"/>
        <v>27982.16374</v>
      </c>
      <c r="AB115" s="34">
        <f t="shared" si="5"/>
        <v>0</v>
      </c>
      <c r="AC115" s="35">
        <f t="shared" si="6"/>
        <v>0</v>
      </c>
      <c r="AD115" s="34">
        <f t="shared" si="7"/>
        <v>18525</v>
      </c>
      <c r="AE115" s="34">
        <f t="shared" si="8"/>
        <v>0</v>
      </c>
      <c r="AF115" s="34">
        <f t="shared" si="9"/>
        <v>926.25</v>
      </c>
      <c r="AG115" s="34">
        <f t="shared" si="10"/>
        <v>27509.30556</v>
      </c>
      <c r="AH115" s="34">
        <f t="shared" si="11"/>
        <v>-8984.305556</v>
      </c>
      <c r="AI115" s="34">
        <f t="shared" si="12"/>
        <v>-1220.416667</v>
      </c>
      <c r="AJ115" s="34">
        <f t="shared" si="13"/>
        <v>12754.58333</v>
      </c>
      <c r="AK115" s="11" t="str">
        <f t="shared" si="14"/>
        <v>Positive after principal + investor cap</v>
      </c>
      <c r="AL115" s="11">
        <f>IF(H115&gt;0,H115*(1-'01_Global_Assumptions'!$B$16),"")</f>
        <v>2515500</v>
      </c>
      <c r="AM115" s="11">
        <f>IF(H115&gt;0,'01_Global_Assumptions'!$B$13*'01_Global_Assumptions'!$B$15,"")</f>
        <v>60</v>
      </c>
      <c r="AN115" s="36">
        <f t="shared" si="15"/>
        <v>2795000</v>
      </c>
      <c r="AO115" s="11">
        <f t="shared" si="16"/>
        <v>10062000</v>
      </c>
      <c r="AP115" s="36">
        <f t="shared" si="17"/>
        <v>12857000</v>
      </c>
      <c r="AQ115" s="36">
        <f t="shared" si="18"/>
        <v>10062000</v>
      </c>
      <c r="AR115" s="37">
        <f t="shared" si="19"/>
        <v>4.6</v>
      </c>
      <c r="AS115" s="11" t="str">
        <f t="shared" si="20"/>
        <v>NO</v>
      </c>
      <c r="AT115" s="11" t="str">
        <f t="shared" si="21"/>
        <v>NO</v>
      </c>
      <c r="AU115" s="11" t="str">
        <f t="shared" si="22"/>
        <v>NO</v>
      </c>
      <c r="AV115" s="11" t="str">
        <f t="shared" si="23"/>
        <v>NO - REVIEW</v>
      </c>
      <c r="AW115" s="11">
        <f t="shared" si="24"/>
        <v>0</v>
      </c>
      <c r="AX115" s="11" t="str">
        <f t="shared" si="25"/>
        <v/>
      </c>
      <c r="AY115" s="11">
        <f t="shared" si="26"/>
        <v>105</v>
      </c>
      <c r="AZ115" s="38" t="str">
        <f t="array" ref="AZ115">INDEX('10_Redfin_Source_Data'!$X:$X,$A115+4)</f>
        <v>https://www.redfin.com/AA/home/187230124</v>
      </c>
    </row>
    <row r="116" ht="15.75" customHeight="1">
      <c r="A116" s="11">
        <v>112.0</v>
      </c>
      <c r="B116" s="11" t="str">
        <f t="array" ref="B116">IF(INDEX('10_Redfin_Source_Data'!$E:$E,$A116+4)="","","SF-"&amp;TEXT($A116,"000"))</f>
        <v>SF-112</v>
      </c>
      <c r="C116" s="11" t="str">
        <f t="array" ref="C116">INDEX('10_Redfin_Source_Data'!$E:$E,$A116+4)</f>
        <v>413 30th St</v>
      </c>
      <c r="D116" s="11" t="str">
        <f t="array" ref="D116">INDEX('10_Redfin_Source_Data'!$G:$G,$A116+4)</f>
        <v>94131</v>
      </c>
      <c r="E116" s="11" t="str">
        <f t="array" ref="E116">INDEX('10_Redfin_Source_Data'!$N:$N,$A116+4)</f>
        <v>Three-unit Noe Valley compound</v>
      </c>
      <c r="F116" s="11" t="str">
        <f t="array" ref="F116">INDEX('10_Redfin_Source_Data'!$C:$C,$A116+4)</f>
        <v>Active</v>
      </c>
      <c r="G116" s="11" t="str">
        <f t="array" ref="G116">INDEX('10_Redfin_Source_Data'!$Z:$Z,$A116+4)</f>
        <v>Yes</v>
      </c>
      <c r="H116" s="34">
        <f t="array" ref="H116">N(INDEX('10_Redfin_Source_Data'!$H:$H,$A116+4))</f>
        <v>2198000</v>
      </c>
      <c r="I116" s="34">
        <f t="array" ref="I116">N(INDEX('10_Redfin_Source_Data'!$M:$M,$A116+4))</f>
        <v>3</v>
      </c>
      <c r="J116" s="34">
        <f t="array" ref="J116">IF(H116&gt;0,MAX(I116,IFERROR(N(INDEX('10_Redfin_Source_Data'!$I:$I,$A116+4)),0)),"")</f>
        <v>5</v>
      </c>
      <c r="K116" s="34">
        <f t="array" ref="K116">N(INDEX('10_Redfin_Source_Data'!$K:$K,$A116+4))</f>
        <v>2002</v>
      </c>
      <c r="L116" s="34">
        <f t="array" ref="L116">IF(H116&gt;0,IFERROR(INDEX('09_Rent_Benchmarks'!$C:$C,MATCH(D116,'09_Rent_Benchmarks'!$A:$A,0)),'01_Global_Assumptions'!$B$10),"")</f>
        <v>2600</v>
      </c>
      <c r="M116" s="34">
        <f t="shared" si="1"/>
        <v>13000</v>
      </c>
      <c r="N116" s="34">
        <f>IF(H116&gt;0,'01_Global_Assumptions'!$B$11,"")</f>
        <v>0.95</v>
      </c>
      <c r="O116" s="34">
        <f t="shared" si="2"/>
        <v>12350</v>
      </c>
      <c r="P116" s="35">
        <f>IF(H116&gt;0,'01_Global_Assumptions'!$B$7,"")</f>
        <v>0.25</v>
      </c>
      <c r="Q116" s="35">
        <f>IF(H116&gt;0,'01_Global_Assumptions'!$B$8,"")</f>
        <v>0.25</v>
      </c>
      <c r="R116" s="35">
        <f>IF(H116&gt;0,'01_Global_Assumptions'!$B$9,"")</f>
        <v>0.02</v>
      </c>
      <c r="S116" s="34">
        <f>IF(H116&gt;0,H116*'01_Global_Assumptions'!$B$12,"")</f>
        <v>2198000</v>
      </c>
      <c r="T116" s="34">
        <f>IF(H116&gt;0,'01_Global_Assumptions'!$B$23,"")</f>
        <v>0</v>
      </c>
      <c r="U116" s="34">
        <f>IF(H116&gt;0,S116/('01_Global_Assumptions'!$B$13*12),"")</f>
        <v>6105.555556</v>
      </c>
      <c r="V116" s="34">
        <f>IF(H116&gt;0,I116*('01_Global_Assumptions'!$B$19+'01_Global_Assumptions'!$B$20+'01_Global_Assumptions'!$B$21)+'01_Global_Assumptions'!$B$22,"")</f>
        <v>2515</v>
      </c>
      <c r="W116" s="34">
        <f>IF(H116&gt;0,S116*'01_Global_Assumptions'!$B$14/12,"")</f>
        <v>10990</v>
      </c>
      <c r="X116" s="34">
        <f>IF(H116&gt;0,H116*'01_Global_Assumptions'!$B$16/('01_Global_Assumptions'!$B$17*12),"")</f>
        <v>1831.666667</v>
      </c>
      <c r="Y116" s="35">
        <f>IF(H116&gt;0,'01_Global_Assumptions'!$B$18,"")</f>
        <v>0.05</v>
      </c>
      <c r="Z116" s="34">
        <f t="shared" si="3"/>
        <v>21442.22222</v>
      </c>
      <c r="AA116" s="34">
        <f t="shared" si="4"/>
        <v>22570.76023</v>
      </c>
      <c r="AB116" s="34">
        <f t="shared" si="5"/>
        <v>0</v>
      </c>
      <c r="AC116" s="35">
        <f t="shared" si="6"/>
        <v>0</v>
      </c>
      <c r="AD116" s="34">
        <f t="shared" si="7"/>
        <v>12350</v>
      </c>
      <c r="AE116" s="34">
        <f t="shared" si="8"/>
        <v>0</v>
      </c>
      <c r="AF116" s="34">
        <f t="shared" si="9"/>
        <v>617.5</v>
      </c>
      <c r="AG116" s="34">
        <f t="shared" si="10"/>
        <v>22059.72222</v>
      </c>
      <c r="AH116" s="34">
        <f t="shared" si="11"/>
        <v>-9709.722222</v>
      </c>
      <c r="AI116" s="34">
        <f t="shared" si="12"/>
        <v>-3604.166667</v>
      </c>
      <c r="AJ116" s="34">
        <f t="shared" si="13"/>
        <v>7385.833333</v>
      </c>
      <c r="AK116" s="11" t="str">
        <f t="shared" si="14"/>
        <v>Positive after principal + investor cap</v>
      </c>
      <c r="AL116" s="11">
        <f>IF(H116&gt;0,H116*(1-'01_Global_Assumptions'!$B$16),"")</f>
        <v>1978200</v>
      </c>
      <c r="AM116" s="11">
        <f>IF(H116&gt;0,'01_Global_Assumptions'!$B$13*'01_Global_Assumptions'!$B$15,"")</f>
        <v>60</v>
      </c>
      <c r="AN116" s="36">
        <f t="shared" si="15"/>
        <v>2198000</v>
      </c>
      <c r="AO116" s="11">
        <f t="shared" si="16"/>
        <v>7912800</v>
      </c>
      <c r="AP116" s="36">
        <f t="shared" si="17"/>
        <v>10110800</v>
      </c>
      <c r="AQ116" s="36">
        <f t="shared" si="18"/>
        <v>7912800</v>
      </c>
      <c r="AR116" s="37">
        <f t="shared" si="19"/>
        <v>4.6</v>
      </c>
      <c r="AS116" s="11" t="str">
        <f t="shared" si="20"/>
        <v>NO</v>
      </c>
      <c r="AT116" s="11" t="str">
        <f t="shared" si="21"/>
        <v>NO</v>
      </c>
      <c r="AU116" s="11" t="str">
        <f t="shared" si="22"/>
        <v>NO</v>
      </c>
      <c r="AV116" s="11" t="str">
        <f t="shared" si="23"/>
        <v>NO - REVIEW</v>
      </c>
      <c r="AW116" s="11">
        <f t="shared" si="24"/>
        <v>0</v>
      </c>
      <c r="AX116" s="11" t="str">
        <f t="shared" si="25"/>
        <v/>
      </c>
      <c r="AY116" s="11">
        <f t="shared" si="26"/>
        <v>106</v>
      </c>
      <c r="AZ116" s="38" t="str">
        <f t="array" ref="AZ116">INDEX('10_Redfin_Source_Data'!$X:$X,$A116+4)</f>
        <v>https://www.redfin.com/AA/home/809107</v>
      </c>
    </row>
    <row r="117" ht="15.75" customHeight="1">
      <c r="A117" s="11">
        <v>113.0</v>
      </c>
      <c r="B117" s="11" t="str">
        <f t="array" ref="B117">IF(INDEX('10_Redfin_Source_Data'!$E:$E,$A117+4)="","","SF-"&amp;TEXT($A117,"000"))</f>
        <v>SF-113</v>
      </c>
      <c r="C117" s="11" t="str">
        <f t="array" ref="C117">INDEX('10_Redfin_Source_Data'!$E:$E,$A117+4)</f>
        <v>1176 Pine St</v>
      </c>
      <c r="D117" s="11" t="str">
        <f t="array" ref="D117">INDEX('10_Redfin_Source_Data'!$G:$G,$A117+4)</f>
        <v>94109</v>
      </c>
      <c r="E117" s="11" t="str">
        <f t="array" ref="E117">INDEX('10_Redfin_Source_Data'!$N:$N,$A117+4)</f>
        <v>Three-unit mixed-use property</v>
      </c>
      <c r="F117" s="11" t="str">
        <f t="array" ref="F117">INDEX('10_Redfin_Source_Data'!$C:$C,$A117+4)</f>
        <v>Active</v>
      </c>
      <c r="G117" s="11" t="str">
        <f t="array" ref="G117">INDEX('10_Redfin_Source_Data'!$Z:$Z,$A117+4)</f>
        <v>Diligence required - mixed-use</v>
      </c>
      <c r="H117" s="34">
        <f t="array" ref="H117">N(INDEX('10_Redfin_Source_Data'!$H:$H,$A117+4))</f>
        <v>1985000</v>
      </c>
      <c r="I117" s="34">
        <f t="array" ref="I117">N(INDEX('10_Redfin_Source_Data'!$M:$M,$A117+4))</f>
        <v>3</v>
      </c>
      <c r="J117" s="34">
        <f t="array" ref="J117">IF(H117&gt;0,MAX(I117,IFERROR(N(INDEX('10_Redfin_Source_Data'!$I:$I,$A117+4)),0)),"")</f>
        <v>3</v>
      </c>
      <c r="K117" s="34">
        <f t="array" ref="K117">N(INDEX('10_Redfin_Source_Data'!$K:$K,$A117+4))</f>
        <v>3055</v>
      </c>
      <c r="L117" s="34">
        <f t="array" ref="L117">IF(H117&gt;0,IFERROR(INDEX('09_Rent_Benchmarks'!$C:$C,MATCH(D117,'09_Rent_Benchmarks'!$A:$A,0)),'01_Global_Assumptions'!$B$10),"")</f>
        <v>3200</v>
      </c>
      <c r="M117" s="34">
        <f t="shared" si="1"/>
        <v>9600</v>
      </c>
      <c r="N117" s="34">
        <f>IF(H117&gt;0,'01_Global_Assumptions'!$B$11,"")</f>
        <v>0.95</v>
      </c>
      <c r="O117" s="34">
        <f t="shared" si="2"/>
        <v>9120</v>
      </c>
      <c r="P117" s="35">
        <f>IF(H117&gt;0,'01_Global_Assumptions'!$B$7,"")</f>
        <v>0.25</v>
      </c>
      <c r="Q117" s="35">
        <f>IF(H117&gt;0,'01_Global_Assumptions'!$B$8,"")</f>
        <v>0.25</v>
      </c>
      <c r="R117" s="35">
        <f>IF(H117&gt;0,'01_Global_Assumptions'!$B$9,"")</f>
        <v>0.02</v>
      </c>
      <c r="S117" s="34">
        <f>IF(H117&gt;0,H117*'01_Global_Assumptions'!$B$12,"")</f>
        <v>1985000</v>
      </c>
      <c r="T117" s="34">
        <f>IF(H117&gt;0,'01_Global_Assumptions'!$B$23,"")</f>
        <v>0</v>
      </c>
      <c r="U117" s="34">
        <f>IF(H117&gt;0,S117/('01_Global_Assumptions'!$B$13*12),"")</f>
        <v>5513.888889</v>
      </c>
      <c r="V117" s="34">
        <f>IF(H117&gt;0,I117*('01_Global_Assumptions'!$B$19+'01_Global_Assumptions'!$B$20+'01_Global_Assumptions'!$B$21)+'01_Global_Assumptions'!$B$22,"")</f>
        <v>2515</v>
      </c>
      <c r="W117" s="34">
        <f>IF(H117&gt;0,S117*'01_Global_Assumptions'!$B$14/12,"")</f>
        <v>9925</v>
      </c>
      <c r="X117" s="34">
        <f>IF(H117&gt;0,H117*'01_Global_Assumptions'!$B$16/('01_Global_Assumptions'!$B$17*12),"")</f>
        <v>1654.166667</v>
      </c>
      <c r="Y117" s="35">
        <f>IF(H117&gt;0,'01_Global_Assumptions'!$B$18,"")</f>
        <v>0.05</v>
      </c>
      <c r="Z117" s="34">
        <f t="shared" si="3"/>
        <v>19608.05556</v>
      </c>
      <c r="AA117" s="34">
        <f t="shared" si="4"/>
        <v>20640.05848</v>
      </c>
      <c r="AB117" s="34">
        <f t="shared" si="5"/>
        <v>0</v>
      </c>
      <c r="AC117" s="35">
        <f t="shared" si="6"/>
        <v>0</v>
      </c>
      <c r="AD117" s="34">
        <f t="shared" si="7"/>
        <v>9120</v>
      </c>
      <c r="AE117" s="34">
        <f t="shared" si="8"/>
        <v>0</v>
      </c>
      <c r="AF117" s="34">
        <f t="shared" si="9"/>
        <v>456</v>
      </c>
      <c r="AG117" s="34">
        <f t="shared" si="10"/>
        <v>20064.05556</v>
      </c>
      <c r="AH117" s="34">
        <f t="shared" si="11"/>
        <v>-10944.05556</v>
      </c>
      <c r="AI117" s="34">
        <f t="shared" si="12"/>
        <v>-5430.166667</v>
      </c>
      <c r="AJ117" s="34">
        <f t="shared" si="13"/>
        <v>4494.833333</v>
      </c>
      <c r="AK117" s="11" t="str">
        <f t="shared" si="14"/>
        <v>Positive after principal + investor cap</v>
      </c>
      <c r="AL117" s="11">
        <f>IF(H117&gt;0,H117*(1-'01_Global_Assumptions'!$B$16),"")</f>
        <v>1786500</v>
      </c>
      <c r="AM117" s="11">
        <f>IF(H117&gt;0,'01_Global_Assumptions'!$B$13*'01_Global_Assumptions'!$B$15,"")</f>
        <v>60</v>
      </c>
      <c r="AN117" s="36">
        <f t="shared" si="15"/>
        <v>1985000</v>
      </c>
      <c r="AO117" s="11">
        <f t="shared" si="16"/>
        <v>7146000</v>
      </c>
      <c r="AP117" s="36">
        <f t="shared" si="17"/>
        <v>9131000</v>
      </c>
      <c r="AQ117" s="36">
        <f t="shared" si="18"/>
        <v>7146000</v>
      </c>
      <c r="AR117" s="37">
        <f t="shared" si="19"/>
        <v>4.6</v>
      </c>
      <c r="AS117" s="11" t="str">
        <f t="shared" si="20"/>
        <v>NO</v>
      </c>
      <c r="AT117" s="11" t="str">
        <f t="shared" si="21"/>
        <v>NO</v>
      </c>
      <c r="AU117" s="11" t="str">
        <f t="shared" si="22"/>
        <v>NO</v>
      </c>
      <c r="AV117" s="11" t="str">
        <f t="shared" si="23"/>
        <v>NO - REVIEW</v>
      </c>
      <c r="AW117" s="11">
        <f t="shared" si="24"/>
        <v>0</v>
      </c>
      <c r="AX117" s="11" t="str">
        <f t="shared" si="25"/>
        <v/>
      </c>
      <c r="AY117" s="11">
        <f t="shared" si="26"/>
        <v>107</v>
      </c>
      <c r="AZ117" s="38" t="str">
        <f t="array" ref="AZ117">INDEX('10_Redfin_Source_Data'!$X:$X,$A117+4)</f>
        <v>https://www.redfin.com/AA/home/202338390</v>
      </c>
    </row>
    <row r="118" ht="15.75" customHeight="1">
      <c r="A118" s="11">
        <v>114.0</v>
      </c>
      <c r="B118" s="11" t="str">
        <f t="array" ref="B118">IF(INDEX('10_Redfin_Source_Data'!$E:$E,$A118+4)="","","SF-"&amp;TEXT($A118,"000"))</f>
        <v>SF-114</v>
      </c>
      <c r="C118" s="11" t="str">
        <f t="array" ref="C118">INDEX('10_Redfin_Source_Data'!$E:$E,$A118+4)</f>
        <v>4328-4330 Geary Blvd</v>
      </c>
      <c r="D118" s="11" t="str">
        <f t="array" ref="D118">INDEX('10_Redfin_Source_Data'!$G:$G,$A118+4)</f>
        <v>94118</v>
      </c>
      <c r="E118" s="11" t="str">
        <f t="array" ref="E118">INDEX('10_Redfin_Source_Data'!$N:$N,$A118+4)</f>
        <v>Mixed-use / SRO-style building</v>
      </c>
      <c r="F118" s="11" t="str">
        <f t="array" ref="F118">INDEX('10_Redfin_Source_Data'!$C:$C,$A118+4)</f>
        <v>Active</v>
      </c>
      <c r="G118" s="11" t="str">
        <f t="array" ref="G118">INDEX('10_Redfin_Source_Data'!$Z:$Z,$A118+4)</f>
        <v>Diligence required - SRO/commercial</v>
      </c>
      <c r="H118" s="34">
        <f t="array" ref="H118">N(INDEX('10_Redfin_Source_Data'!$H:$H,$A118+4))</f>
        <v>2475000</v>
      </c>
      <c r="I118" s="34">
        <f t="array" ref="I118">N(INDEX('10_Redfin_Source_Data'!$M:$M,$A118+4))</f>
        <v>13</v>
      </c>
      <c r="J118" s="34">
        <f t="array" ref="J118">IF(H118&gt;0,MAX(I118,IFERROR(N(INDEX('10_Redfin_Source_Data'!$I:$I,$A118+4)),0)),"")</f>
        <v>13</v>
      </c>
      <c r="K118" s="34">
        <f t="array" ref="K118">N(INDEX('10_Redfin_Source_Data'!$K:$K,$A118+4))</f>
        <v>5400</v>
      </c>
      <c r="L118" s="34">
        <f t="array" ref="L118">IF(H118&gt;0,IFERROR(INDEX('09_Rent_Benchmarks'!$C:$C,MATCH(D118,'09_Rent_Benchmarks'!$A:$A,0)),'01_Global_Assumptions'!$B$10),"")</f>
        <v>2850</v>
      </c>
      <c r="M118" s="34">
        <f t="shared" si="1"/>
        <v>37050</v>
      </c>
      <c r="N118" s="34">
        <f>IF(H118&gt;0,'01_Global_Assumptions'!$B$11,"")</f>
        <v>0.95</v>
      </c>
      <c r="O118" s="34">
        <f t="shared" si="2"/>
        <v>35197.5</v>
      </c>
      <c r="P118" s="35">
        <f>IF(H118&gt;0,'01_Global_Assumptions'!$B$7,"")</f>
        <v>0.25</v>
      </c>
      <c r="Q118" s="35">
        <f>IF(H118&gt;0,'01_Global_Assumptions'!$B$8,"")</f>
        <v>0.25</v>
      </c>
      <c r="R118" s="35">
        <f>IF(H118&gt;0,'01_Global_Assumptions'!$B$9,"")</f>
        <v>0.02</v>
      </c>
      <c r="S118" s="34">
        <f>IF(H118&gt;0,H118*'01_Global_Assumptions'!$B$12,"")</f>
        <v>2475000</v>
      </c>
      <c r="T118" s="34">
        <f>IF(H118&gt;0,'01_Global_Assumptions'!$B$23,"")</f>
        <v>0</v>
      </c>
      <c r="U118" s="34">
        <f>IF(H118&gt;0,S118/('01_Global_Assumptions'!$B$13*12),"")</f>
        <v>6875</v>
      </c>
      <c r="V118" s="34">
        <f>IF(H118&gt;0,I118*('01_Global_Assumptions'!$B$19+'01_Global_Assumptions'!$B$20+'01_Global_Assumptions'!$B$21)+'01_Global_Assumptions'!$B$22,"")</f>
        <v>8565</v>
      </c>
      <c r="W118" s="34">
        <f>IF(H118&gt;0,S118*'01_Global_Assumptions'!$B$14/12,"")</f>
        <v>12375</v>
      </c>
      <c r="X118" s="34">
        <f>IF(H118&gt;0,H118*'01_Global_Assumptions'!$B$16/('01_Global_Assumptions'!$B$17*12),"")</f>
        <v>2062.5</v>
      </c>
      <c r="Y118" s="35">
        <f>IF(H118&gt;0,'01_Global_Assumptions'!$B$18,"")</f>
        <v>0.05</v>
      </c>
      <c r="Z118" s="34">
        <f t="shared" si="3"/>
        <v>29877.5</v>
      </c>
      <c r="AA118" s="34">
        <f t="shared" si="4"/>
        <v>31450</v>
      </c>
      <c r="AB118" s="34">
        <f t="shared" si="5"/>
        <v>0.10647063</v>
      </c>
      <c r="AC118" s="35">
        <f t="shared" si="6"/>
        <v>0.08647063002</v>
      </c>
      <c r="AD118" s="34">
        <f t="shared" si="7"/>
        <v>32153.95</v>
      </c>
      <c r="AE118" s="34">
        <f t="shared" si="8"/>
        <v>3043.55</v>
      </c>
      <c r="AF118" s="34">
        <f t="shared" si="9"/>
        <v>1607.6975</v>
      </c>
      <c r="AG118" s="34">
        <f t="shared" si="10"/>
        <v>31485.1975</v>
      </c>
      <c r="AH118" s="34">
        <f t="shared" si="11"/>
        <v>668.7525</v>
      </c>
      <c r="AI118" s="34">
        <f t="shared" si="12"/>
        <v>7543.7525</v>
      </c>
      <c r="AJ118" s="34">
        <f t="shared" si="13"/>
        <v>19918.7525</v>
      </c>
      <c r="AK118" s="11" t="str">
        <f t="shared" si="14"/>
        <v>Positive today</v>
      </c>
      <c r="AL118" s="11">
        <f>IF(H118&gt;0,H118*(1-'01_Global_Assumptions'!$B$16),"")</f>
        <v>2227500</v>
      </c>
      <c r="AM118" s="11">
        <f>IF(H118&gt;0,'01_Global_Assumptions'!$B$13*'01_Global_Assumptions'!$B$15,"")</f>
        <v>60</v>
      </c>
      <c r="AN118" s="36">
        <f t="shared" si="15"/>
        <v>2475000</v>
      </c>
      <c r="AO118" s="11">
        <f t="shared" si="16"/>
        <v>8910000</v>
      </c>
      <c r="AP118" s="36">
        <f t="shared" si="17"/>
        <v>11385000</v>
      </c>
      <c r="AQ118" s="36">
        <f t="shared" si="18"/>
        <v>8910000</v>
      </c>
      <c r="AR118" s="37">
        <f t="shared" si="19"/>
        <v>4.6</v>
      </c>
      <c r="AS118" s="11" t="str">
        <f t="shared" si="20"/>
        <v>YES</v>
      </c>
      <c r="AT118" s="11" t="str">
        <f t="shared" si="21"/>
        <v>NO</v>
      </c>
      <c r="AU118" s="11" t="str">
        <f t="shared" si="22"/>
        <v>NO</v>
      </c>
      <c r="AV118" s="11" t="str">
        <f t="shared" si="23"/>
        <v>NO - REVIEW</v>
      </c>
      <c r="AW118" s="11">
        <f t="shared" si="24"/>
        <v>36522.6</v>
      </c>
      <c r="AX118" s="11" t="str">
        <f t="shared" si="25"/>
        <v/>
      </c>
      <c r="AY118" s="11">
        <f t="shared" si="26"/>
        <v>108</v>
      </c>
      <c r="AZ118" s="38" t="str">
        <f t="array" ref="AZ118">INDEX('10_Redfin_Source_Data'!$X:$X,$A118+4)</f>
        <v>https://www.redfin.com/AA/home/1278858</v>
      </c>
    </row>
    <row r="119" ht="15.75" customHeight="1">
      <c r="A119" s="11">
        <v>115.0</v>
      </c>
      <c r="B119" s="11" t="str">
        <f t="array" ref="B119">IF(INDEX('10_Redfin_Source_Data'!$E:$E,$A119+4)="","","SF-"&amp;TEXT($A119,"000"))</f>
        <v>SF-115</v>
      </c>
      <c r="C119" s="11" t="str">
        <f t="array" ref="C119">INDEX('10_Redfin_Source_Data'!$E:$E,$A119+4)</f>
        <v>424 20th Ave</v>
      </c>
      <c r="D119" s="11" t="str">
        <f t="array" ref="D119">INDEX('10_Redfin_Source_Data'!$G:$G,$A119+4)</f>
        <v>94121</v>
      </c>
      <c r="E119" s="11" t="str">
        <f t="array" ref="E119">INDEX('10_Redfin_Source_Data'!$N:$N,$A119+4)</f>
        <v>Six-unit apartment building</v>
      </c>
      <c r="F119" s="11" t="str">
        <f t="array" ref="F119">INDEX('10_Redfin_Source_Data'!$C:$C,$A119+4)</f>
        <v>Active</v>
      </c>
      <c r="G119" s="11" t="str">
        <f t="array" ref="G119">INDEX('10_Redfin_Source_Data'!$Z:$Z,$A119+4)</f>
        <v>Yes</v>
      </c>
      <c r="H119" s="34">
        <f t="array" ref="H119">N(INDEX('10_Redfin_Source_Data'!$H:$H,$A119+4))</f>
        <v>2800000</v>
      </c>
      <c r="I119" s="34">
        <f t="array" ref="I119">N(INDEX('10_Redfin_Source_Data'!$M:$M,$A119+4))</f>
        <v>6</v>
      </c>
      <c r="J119" s="34">
        <f t="array" ref="J119">IF(H119&gt;0,MAX(I119,IFERROR(N(INDEX('10_Redfin_Source_Data'!$I:$I,$A119+4)),0)),"")</f>
        <v>12</v>
      </c>
      <c r="K119" s="34">
        <f t="array" ref="K119">N(INDEX('10_Redfin_Source_Data'!$K:$K,$A119+4))</f>
        <v>5996</v>
      </c>
      <c r="L119" s="34">
        <f t="array" ref="L119">IF(H119&gt;0,IFERROR(INDEX('09_Rent_Benchmarks'!$C:$C,MATCH(D119,'09_Rent_Benchmarks'!$A:$A,0)),'01_Global_Assumptions'!$B$10),"")</f>
        <v>2650</v>
      </c>
      <c r="M119" s="34">
        <f t="shared" si="1"/>
        <v>31800</v>
      </c>
      <c r="N119" s="34">
        <f>IF(H119&gt;0,'01_Global_Assumptions'!$B$11,"")</f>
        <v>0.95</v>
      </c>
      <c r="O119" s="34">
        <f t="shared" si="2"/>
        <v>30210</v>
      </c>
      <c r="P119" s="35">
        <f>IF(H119&gt;0,'01_Global_Assumptions'!$B$7,"")</f>
        <v>0.25</v>
      </c>
      <c r="Q119" s="35">
        <f>IF(H119&gt;0,'01_Global_Assumptions'!$B$8,"")</f>
        <v>0.25</v>
      </c>
      <c r="R119" s="35">
        <f>IF(H119&gt;0,'01_Global_Assumptions'!$B$9,"")</f>
        <v>0.02</v>
      </c>
      <c r="S119" s="34">
        <f>IF(H119&gt;0,H119*'01_Global_Assumptions'!$B$12,"")</f>
        <v>2800000</v>
      </c>
      <c r="T119" s="34">
        <f>IF(H119&gt;0,'01_Global_Assumptions'!$B$23,"")</f>
        <v>0</v>
      </c>
      <c r="U119" s="34">
        <f>IF(H119&gt;0,S119/('01_Global_Assumptions'!$B$13*12),"")</f>
        <v>7777.777778</v>
      </c>
      <c r="V119" s="34">
        <f>IF(H119&gt;0,I119*('01_Global_Assumptions'!$B$19+'01_Global_Assumptions'!$B$20+'01_Global_Assumptions'!$B$21)+'01_Global_Assumptions'!$B$22,"")</f>
        <v>4330</v>
      </c>
      <c r="W119" s="34">
        <f>IF(H119&gt;0,S119*'01_Global_Assumptions'!$B$14/12,"")</f>
        <v>14000</v>
      </c>
      <c r="X119" s="34">
        <f>IF(H119&gt;0,H119*'01_Global_Assumptions'!$B$16/('01_Global_Assumptions'!$B$17*12),"")</f>
        <v>2333.333333</v>
      </c>
      <c r="Y119" s="35">
        <f>IF(H119&gt;0,'01_Global_Assumptions'!$B$18,"")</f>
        <v>0.05</v>
      </c>
      <c r="Z119" s="34">
        <f t="shared" si="3"/>
        <v>28441.11111</v>
      </c>
      <c r="AA119" s="34">
        <f t="shared" si="4"/>
        <v>29938.0117</v>
      </c>
      <c r="AB119" s="34">
        <f t="shared" si="5"/>
        <v>0.009003254025</v>
      </c>
      <c r="AC119" s="35">
        <f t="shared" si="6"/>
        <v>0</v>
      </c>
      <c r="AD119" s="34">
        <f t="shared" si="7"/>
        <v>30210</v>
      </c>
      <c r="AE119" s="34">
        <f t="shared" si="8"/>
        <v>0</v>
      </c>
      <c r="AF119" s="34">
        <f t="shared" si="9"/>
        <v>1510.5</v>
      </c>
      <c r="AG119" s="34">
        <f t="shared" si="10"/>
        <v>29951.61111</v>
      </c>
      <c r="AH119" s="34">
        <f t="shared" si="11"/>
        <v>258.3888889</v>
      </c>
      <c r="AI119" s="34">
        <f t="shared" si="12"/>
        <v>8036.166667</v>
      </c>
      <c r="AJ119" s="34">
        <f t="shared" si="13"/>
        <v>22036.16667</v>
      </c>
      <c r="AK119" s="11" t="str">
        <f t="shared" si="14"/>
        <v>Positive today</v>
      </c>
      <c r="AL119" s="11">
        <f>IF(H119&gt;0,H119*(1-'01_Global_Assumptions'!$B$16),"")</f>
        <v>2520000</v>
      </c>
      <c r="AM119" s="11">
        <f>IF(H119&gt;0,'01_Global_Assumptions'!$B$13*'01_Global_Assumptions'!$B$15,"")</f>
        <v>60</v>
      </c>
      <c r="AN119" s="36">
        <f t="shared" si="15"/>
        <v>2800000</v>
      </c>
      <c r="AO119" s="11">
        <f t="shared" si="16"/>
        <v>10080000</v>
      </c>
      <c r="AP119" s="36">
        <f t="shared" si="17"/>
        <v>12880000</v>
      </c>
      <c r="AQ119" s="36">
        <f t="shared" si="18"/>
        <v>10080000</v>
      </c>
      <c r="AR119" s="37">
        <f t="shared" si="19"/>
        <v>4.6</v>
      </c>
      <c r="AS119" s="11" t="str">
        <f t="shared" si="20"/>
        <v>YES</v>
      </c>
      <c r="AT119" s="11" t="str">
        <f t="shared" si="21"/>
        <v>YES</v>
      </c>
      <c r="AU119" s="11" t="str">
        <f t="shared" si="22"/>
        <v>NO</v>
      </c>
      <c r="AV119" s="11" t="str">
        <f t="shared" si="23"/>
        <v>NO - REVIEW</v>
      </c>
      <c r="AW119" s="11">
        <f t="shared" si="24"/>
        <v>0</v>
      </c>
      <c r="AX119" s="11">
        <f t="shared" si="25"/>
        <v>7</v>
      </c>
      <c r="AY119" s="11" t="str">
        <f t="shared" si="26"/>
        <v/>
      </c>
      <c r="AZ119" s="38" t="str">
        <f t="array" ref="AZ119">INDEX('10_Redfin_Source_Data'!$X:$X,$A119+4)</f>
        <v>https://www.redfin.com/AA/home/613165</v>
      </c>
    </row>
    <row r="120" ht="15.75" customHeight="1">
      <c r="A120" s="11">
        <v>116.0</v>
      </c>
      <c r="B120" s="11" t="str">
        <f t="array" ref="B120">IF(INDEX('10_Redfin_Source_Data'!$E:$E,$A120+4)="","","SF-"&amp;TEXT($A120,"000"))</f>
        <v>SF-116</v>
      </c>
      <c r="C120" s="11" t="str">
        <f t="array" ref="C120">INDEX('10_Redfin_Source_Data'!$E:$E,$A120+4)</f>
        <v>1133 Webster St</v>
      </c>
      <c r="D120" s="11" t="str">
        <f t="array" ref="D120">INDEX('10_Redfin_Source_Data'!$G:$G,$A120+4)</f>
        <v>94115</v>
      </c>
      <c r="E120" s="11" t="str">
        <f t="array" ref="E120">INDEX('10_Redfin_Source_Data'!$N:$N,$A120+4)</f>
        <v>Four-unit apartment building</v>
      </c>
      <c r="F120" s="11" t="str">
        <f t="array" ref="F120">INDEX('10_Redfin_Source_Data'!$C:$C,$A120+4)</f>
        <v>Active</v>
      </c>
      <c r="G120" s="11" t="str">
        <f t="array" ref="G120">INDEX('10_Redfin_Source_Data'!$Z:$Z,$A120+4)</f>
        <v>Yes</v>
      </c>
      <c r="H120" s="34">
        <f t="array" ref="H120">N(INDEX('10_Redfin_Source_Data'!$H:$H,$A120+4))</f>
        <v>1750000</v>
      </c>
      <c r="I120" s="34">
        <f t="array" ref="I120">N(INDEX('10_Redfin_Source_Data'!$M:$M,$A120+4))</f>
        <v>4</v>
      </c>
      <c r="J120" s="34">
        <f t="array" ref="J120">IF(H120&gt;0,MAX(I120,IFERROR(N(INDEX('10_Redfin_Source_Data'!$I:$I,$A120+4)),0)),"")</f>
        <v>4</v>
      </c>
      <c r="K120" s="34">
        <f t="array" ref="K120">N(INDEX('10_Redfin_Source_Data'!$K:$K,$A120+4))</f>
        <v>3650</v>
      </c>
      <c r="L120" s="34">
        <f t="array" ref="L120">IF(H120&gt;0,IFERROR(INDEX('09_Rent_Benchmarks'!$C:$C,MATCH(D120,'09_Rent_Benchmarks'!$A:$A,0)),'01_Global_Assumptions'!$B$10),"")</f>
        <v>3200</v>
      </c>
      <c r="M120" s="34">
        <f t="shared" si="1"/>
        <v>12800</v>
      </c>
      <c r="N120" s="34">
        <f>IF(H120&gt;0,'01_Global_Assumptions'!$B$11,"")</f>
        <v>0.95</v>
      </c>
      <c r="O120" s="34">
        <f t="shared" si="2"/>
        <v>12160</v>
      </c>
      <c r="P120" s="35">
        <f>IF(H120&gt;0,'01_Global_Assumptions'!$B$7,"")</f>
        <v>0.25</v>
      </c>
      <c r="Q120" s="35">
        <f>IF(H120&gt;0,'01_Global_Assumptions'!$B$8,"")</f>
        <v>0.25</v>
      </c>
      <c r="R120" s="35">
        <f>IF(H120&gt;0,'01_Global_Assumptions'!$B$9,"")</f>
        <v>0.02</v>
      </c>
      <c r="S120" s="34">
        <f>IF(H120&gt;0,H120*'01_Global_Assumptions'!$B$12,"")</f>
        <v>1750000</v>
      </c>
      <c r="T120" s="34">
        <f>IF(H120&gt;0,'01_Global_Assumptions'!$B$23,"")</f>
        <v>0</v>
      </c>
      <c r="U120" s="34">
        <f>IF(H120&gt;0,S120/('01_Global_Assumptions'!$B$13*12),"")</f>
        <v>4861.111111</v>
      </c>
      <c r="V120" s="34">
        <f>IF(H120&gt;0,I120*('01_Global_Assumptions'!$B$19+'01_Global_Assumptions'!$B$20+'01_Global_Assumptions'!$B$21)+'01_Global_Assumptions'!$B$22,"")</f>
        <v>3120</v>
      </c>
      <c r="W120" s="34">
        <f>IF(H120&gt;0,S120*'01_Global_Assumptions'!$B$14/12,"")</f>
        <v>8750</v>
      </c>
      <c r="X120" s="34">
        <f>IF(H120&gt;0,H120*'01_Global_Assumptions'!$B$16/('01_Global_Assumptions'!$B$17*12),"")</f>
        <v>1458.333333</v>
      </c>
      <c r="Y120" s="35">
        <f>IF(H120&gt;0,'01_Global_Assumptions'!$B$18,"")</f>
        <v>0.05</v>
      </c>
      <c r="Z120" s="34">
        <f t="shared" si="3"/>
        <v>18189.44444</v>
      </c>
      <c r="AA120" s="34">
        <f t="shared" si="4"/>
        <v>19146.78363</v>
      </c>
      <c r="AB120" s="34">
        <f t="shared" si="5"/>
        <v>0</v>
      </c>
      <c r="AC120" s="35">
        <f t="shared" si="6"/>
        <v>0</v>
      </c>
      <c r="AD120" s="34">
        <f t="shared" si="7"/>
        <v>12160</v>
      </c>
      <c r="AE120" s="34">
        <f t="shared" si="8"/>
        <v>0</v>
      </c>
      <c r="AF120" s="34">
        <f t="shared" si="9"/>
        <v>608</v>
      </c>
      <c r="AG120" s="34">
        <f t="shared" si="10"/>
        <v>18797.44444</v>
      </c>
      <c r="AH120" s="34">
        <f t="shared" si="11"/>
        <v>-6637.444444</v>
      </c>
      <c r="AI120" s="34">
        <f t="shared" si="12"/>
        <v>-1776.333333</v>
      </c>
      <c r="AJ120" s="34">
        <f t="shared" si="13"/>
        <v>6973.666667</v>
      </c>
      <c r="AK120" s="11" t="str">
        <f t="shared" si="14"/>
        <v>Positive after principal + investor cap</v>
      </c>
      <c r="AL120" s="11">
        <f>IF(H120&gt;0,H120*(1-'01_Global_Assumptions'!$B$16),"")</f>
        <v>1575000</v>
      </c>
      <c r="AM120" s="11">
        <f>IF(H120&gt;0,'01_Global_Assumptions'!$B$13*'01_Global_Assumptions'!$B$15,"")</f>
        <v>60</v>
      </c>
      <c r="AN120" s="36">
        <f t="shared" si="15"/>
        <v>1750000</v>
      </c>
      <c r="AO120" s="11">
        <f t="shared" si="16"/>
        <v>6300000</v>
      </c>
      <c r="AP120" s="36">
        <f t="shared" si="17"/>
        <v>8050000</v>
      </c>
      <c r="AQ120" s="36">
        <f t="shared" si="18"/>
        <v>6300000</v>
      </c>
      <c r="AR120" s="37">
        <f t="shared" si="19"/>
        <v>4.6</v>
      </c>
      <c r="AS120" s="11" t="str">
        <f t="shared" si="20"/>
        <v>NO</v>
      </c>
      <c r="AT120" s="11" t="str">
        <f t="shared" si="21"/>
        <v>NO</v>
      </c>
      <c r="AU120" s="11" t="str">
        <f t="shared" si="22"/>
        <v>NO</v>
      </c>
      <c r="AV120" s="11" t="str">
        <f t="shared" si="23"/>
        <v>NO - REVIEW</v>
      </c>
      <c r="AW120" s="11">
        <f t="shared" si="24"/>
        <v>0</v>
      </c>
      <c r="AX120" s="11" t="str">
        <f t="shared" si="25"/>
        <v/>
      </c>
      <c r="AY120" s="11">
        <f t="shared" si="26"/>
        <v>109</v>
      </c>
      <c r="AZ120" s="38" t="str">
        <f t="array" ref="AZ120">INDEX('10_Redfin_Source_Data'!$X:$X,$A120+4)</f>
        <v>https://www.redfin.com/AA/home/575000</v>
      </c>
    </row>
    <row r="121" ht="15.75" customHeight="1">
      <c r="A121" s="11">
        <v>117.0</v>
      </c>
      <c r="B121" s="11" t="str">
        <f t="array" ref="B121">IF(INDEX('10_Redfin_Source_Data'!$E:$E,$A121+4)="","","SF-"&amp;TEXT($A121,"000"))</f>
        <v>SF-117</v>
      </c>
      <c r="C121" s="11" t="str">
        <f t="array" ref="C121">INDEX('10_Redfin_Source_Data'!$E:$E,$A121+4)</f>
        <v>42-46 Wayne Pl</v>
      </c>
      <c r="D121" s="11" t="str">
        <f t="array" ref="D121">INDEX('10_Redfin_Source_Data'!$G:$G,$A121+4)</f>
        <v>94133</v>
      </c>
      <c r="E121" s="11" t="str">
        <f t="array" ref="E121">INDEX('10_Redfin_Source_Data'!$N:$N,$A121+4)</f>
        <v>Three-flat apartment building</v>
      </c>
      <c r="F121" s="11" t="str">
        <f t="array" ref="F121">INDEX('10_Redfin_Source_Data'!$C:$C,$A121+4)</f>
        <v>Active</v>
      </c>
      <c r="G121" s="11" t="str">
        <f t="array" ref="G121">INDEX('10_Redfin_Source_Data'!$Z:$Z,$A121+4)</f>
        <v>Yes</v>
      </c>
      <c r="H121" s="34">
        <f t="array" ref="H121">N(INDEX('10_Redfin_Source_Data'!$H:$H,$A121+4))</f>
        <v>1850000</v>
      </c>
      <c r="I121" s="34">
        <f t="array" ref="I121">N(INDEX('10_Redfin_Source_Data'!$M:$M,$A121+4))</f>
        <v>3</v>
      </c>
      <c r="J121" s="34">
        <f t="array" ref="J121">IF(H121&gt;0,MAX(I121,IFERROR(N(INDEX('10_Redfin_Source_Data'!$I:$I,$A121+4)),0)),"")</f>
        <v>3</v>
      </c>
      <c r="K121" s="34">
        <f t="array" ref="K121">N(INDEX('10_Redfin_Source_Data'!$K:$K,$A121+4))</f>
        <v>3104</v>
      </c>
      <c r="L121" s="34">
        <f t="array" ref="L121">IF(H121&gt;0,IFERROR(INDEX('09_Rent_Benchmarks'!$C:$C,MATCH(D121,'09_Rent_Benchmarks'!$A:$A,0)),'01_Global_Assumptions'!$B$10),"")</f>
        <v>3250</v>
      </c>
      <c r="M121" s="34">
        <f t="shared" si="1"/>
        <v>9750</v>
      </c>
      <c r="N121" s="34">
        <f>IF(H121&gt;0,'01_Global_Assumptions'!$B$11,"")</f>
        <v>0.95</v>
      </c>
      <c r="O121" s="34">
        <f t="shared" si="2"/>
        <v>9262.5</v>
      </c>
      <c r="P121" s="35">
        <f>IF(H121&gt;0,'01_Global_Assumptions'!$B$7,"")</f>
        <v>0.25</v>
      </c>
      <c r="Q121" s="35">
        <f>IF(H121&gt;0,'01_Global_Assumptions'!$B$8,"")</f>
        <v>0.25</v>
      </c>
      <c r="R121" s="35">
        <f>IF(H121&gt;0,'01_Global_Assumptions'!$B$9,"")</f>
        <v>0.02</v>
      </c>
      <c r="S121" s="34">
        <f>IF(H121&gt;0,H121*'01_Global_Assumptions'!$B$12,"")</f>
        <v>1850000</v>
      </c>
      <c r="T121" s="34">
        <f>IF(H121&gt;0,'01_Global_Assumptions'!$B$23,"")</f>
        <v>0</v>
      </c>
      <c r="U121" s="34">
        <f>IF(H121&gt;0,S121/('01_Global_Assumptions'!$B$13*12),"")</f>
        <v>5138.888889</v>
      </c>
      <c r="V121" s="34">
        <f>IF(H121&gt;0,I121*('01_Global_Assumptions'!$B$19+'01_Global_Assumptions'!$B$20+'01_Global_Assumptions'!$B$21)+'01_Global_Assumptions'!$B$22,"")</f>
        <v>2515</v>
      </c>
      <c r="W121" s="34">
        <f>IF(H121&gt;0,S121*'01_Global_Assumptions'!$B$14/12,"")</f>
        <v>9250</v>
      </c>
      <c r="X121" s="34">
        <f>IF(H121&gt;0,H121*'01_Global_Assumptions'!$B$16/('01_Global_Assumptions'!$B$17*12),"")</f>
        <v>1541.666667</v>
      </c>
      <c r="Y121" s="35">
        <f>IF(H121&gt;0,'01_Global_Assumptions'!$B$18,"")</f>
        <v>0.05</v>
      </c>
      <c r="Z121" s="34">
        <f t="shared" si="3"/>
        <v>18445.55556</v>
      </c>
      <c r="AA121" s="34">
        <f t="shared" si="4"/>
        <v>19416.37427</v>
      </c>
      <c r="AB121" s="34">
        <f t="shared" si="5"/>
        <v>0</v>
      </c>
      <c r="AC121" s="35">
        <f t="shared" si="6"/>
        <v>0</v>
      </c>
      <c r="AD121" s="34">
        <f t="shared" si="7"/>
        <v>9262.5</v>
      </c>
      <c r="AE121" s="34">
        <f t="shared" si="8"/>
        <v>0</v>
      </c>
      <c r="AF121" s="34">
        <f t="shared" si="9"/>
        <v>463.125</v>
      </c>
      <c r="AG121" s="34">
        <f t="shared" si="10"/>
        <v>18908.68056</v>
      </c>
      <c r="AH121" s="34">
        <f t="shared" si="11"/>
        <v>-9646.180556</v>
      </c>
      <c r="AI121" s="34">
        <f t="shared" si="12"/>
        <v>-4507.291667</v>
      </c>
      <c r="AJ121" s="34">
        <f t="shared" si="13"/>
        <v>4742.708333</v>
      </c>
      <c r="AK121" s="11" t="str">
        <f t="shared" si="14"/>
        <v>Positive after principal + investor cap</v>
      </c>
      <c r="AL121" s="11">
        <f>IF(H121&gt;0,H121*(1-'01_Global_Assumptions'!$B$16),"")</f>
        <v>1665000</v>
      </c>
      <c r="AM121" s="11">
        <f>IF(H121&gt;0,'01_Global_Assumptions'!$B$13*'01_Global_Assumptions'!$B$15,"")</f>
        <v>60</v>
      </c>
      <c r="AN121" s="36">
        <f t="shared" si="15"/>
        <v>1850000</v>
      </c>
      <c r="AO121" s="11">
        <f t="shared" si="16"/>
        <v>6660000</v>
      </c>
      <c r="AP121" s="36">
        <f t="shared" si="17"/>
        <v>8510000</v>
      </c>
      <c r="AQ121" s="36">
        <f t="shared" si="18"/>
        <v>6660000</v>
      </c>
      <c r="AR121" s="37">
        <f t="shared" si="19"/>
        <v>4.6</v>
      </c>
      <c r="AS121" s="11" t="str">
        <f t="shared" si="20"/>
        <v>NO</v>
      </c>
      <c r="AT121" s="11" t="str">
        <f t="shared" si="21"/>
        <v>NO</v>
      </c>
      <c r="AU121" s="11" t="str">
        <f t="shared" si="22"/>
        <v>NO</v>
      </c>
      <c r="AV121" s="11" t="str">
        <f t="shared" si="23"/>
        <v>NO - REVIEW</v>
      </c>
      <c r="AW121" s="11">
        <f t="shared" si="24"/>
        <v>0</v>
      </c>
      <c r="AX121" s="11" t="str">
        <f t="shared" si="25"/>
        <v/>
      </c>
      <c r="AY121" s="11">
        <f t="shared" si="26"/>
        <v>110</v>
      </c>
      <c r="AZ121" s="38" t="str">
        <f t="array" ref="AZ121">INDEX('10_Redfin_Source_Data'!$X:$X,$A121+4)</f>
        <v>https://www.redfin.com/AA/home/169705094</v>
      </c>
    </row>
    <row r="122" ht="15.75" customHeight="1">
      <c r="A122" s="11">
        <v>118.0</v>
      </c>
      <c r="B122" s="11" t="str">
        <f t="array" ref="B122">IF(INDEX('10_Redfin_Source_Data'!$E:$E,$A122+4)="","","SF-"&amp;TEXT($A122,"000"))</f>
        <v>SF-118</v>
      </c>
      <c r="C122" s="11" t="str">
        <f t="array" ref="C122">INDEX('10_Redfin_Source_Data'!$E:$E,$A122+4)</f>
        <v>1364-1370 Pacific Ave</v>
      </c>
      <c r="D122" s="11" t="str">
        <f t="array" ref="D122">INDEX('10_Redfin_Source_Data'!$G:$G,$A122+4)</f>
        <v>94109</v>
      </c>
      <c r="E122" s="11" t="str">
        <f t="array" ref="E122">INDEX('10_Redfin_Source_Data'!$N:$N,$A122+4)</f>
        <v>Adjacent commercial properties with residential development potential</v>
      </c>
      <c r="F122" s="11" t="str">
        <f t="array" ref="F122">INDEX('10_Redfin_Source_Data'!$C:$C,$A122+4)</f>
        <v>Active</v>
      </c>
      <c r="G122" s="11" t="str">
        <f t="array" ref="G122">INDEX('10_Redfin_Source_Data'!$Z:$Z,$A122+4)</f>
        <v>Diligence required - development</v>
      </c>
      <c r="H122" s="34">
        <f t="array" ref="H122">N(INDEX('10_Redfin_Source_Data'!$H:$H,$A122+4))</f>
        <v>2250000</v>
      </c>
      <c r="I122" s="34">
        <f t="array" ref="I122">N(INDEX('10_Redfin_Source_Data'!$M:$M,$A122+4))</f>
        <v>2</v>
      </c>
      <c r="J122" s="34">
        <f t="array" ref="J122">IF(H122&gt;0,MAX(I122,IFERROR(N(INDEX('10_Redfin_Source_Data'!$I:$I,$A122+4)),0)),"")</f>
        <v>3</v>
      </c>
      <c r="K122" s="34">
        <f t="array" ref="K122">N(INDEX('10_Redfin_Source_Data'!$K:$K,$A122+4))</f>
        <v>1710</v>
      </c>
      <c r="L122" s="34">
        <f t="array" ref="L122">IF(H122&gt;0,IFERROR(INDEX('09_Rent_Benchmarks'!$C:$C,MATCH(D122,'09_Rent_Benchmarks'!$A:$A,0)),'01_Global_Assumptions'!$B$10),"")</f>
        <v>3200</v>
      </c>
      <c r="M122" s="34">
        <f t="shared" si="1"/>
        <v>9600</v>
      </c>
      <c r="N122" s="34">
        <f>IF(H122&gt;0,'01_Global_Assumptions'!$B$11,"")</f>
        <v>0.95</v>
      </c>
      <c r="O122" s="34">
        <f t="shared" si="2"/>
        <v>9120</v>
      </c>
      <c r="P122" s="35">
        <f>IF(H122&gt;0,'01_Global_Assumptions'!$B$7,"")</f>
        <v>0.25</v>
      </c>
      <c r="Q122" s="35">
        <f>IF(H122&gt;0,'01_Global_Assumptions'!$B$8,"")</f>
        <v>0.25</v>
      </c>
      <c r="R122" s="35">
        <f>IF(H122&gt;0,'01_Global_Assumptions'!$B$9,"")</f>
        <v>0.02</v>
      </c>
      <c r="S122" s="34">
        <f>IF(H122&gt;0,H122*'01_Global_Assumptions'!$B$12,"")</f>
        <v>2250000</v>
      </c>
      <c r="T122" s="34">
        <f>IF(H122&gt;0,'01_Global_Assumptions'!$B$23,"")</f>
        <v>0</v>
      </c>
      <c r="U122" s="34">
        <f>IF(H122&gt;0,S122/('01_Global_Assumptions'!$B$13*12),"")</f>
        <v>6250</v>
      </c>
      <c r="V122" s="34">
        <f>IF(H122&gt;0,I122*('01_Global_Assumptions'!$B$19+'01_Global_Assumptions'!$B$20+'01_Global_Assumptions'!$B$21)+'01_Global_Assumptions'!$B$22,"")</f>
        <v>1910</v>
      </c>
      <c r="W122" s="34">
        <f>IF(H122&gt;0,S122*'01_Global_Assumptions'!$B$14/12,"")</f>
        <v>11250</v>
      </c>
      <c r="X122" s="34">
        <f>IF(H122&gt;0,H122*'01_Global_Assumptions'!$B$16/('01_Global_Assumptions'!$B$17*12),"")</f>
        <v>1875</v>
      </c>
      <c r="Y122" s="35">
        <f>IF(H122&gt;0,'01_Global_Assumptions'!$B$18,"")</f>
        <v>0.05</v>
      </c>
      <c r="Z122" s="34">
        <f t="shared" si="3"/>
        <v>21285</v>
      </c>
      <c r="AA122" s="34">
        <f t="shared" si="4"/>
        <v>22405.26316</v>
      </c>
      <c r="AB122" s="34">
        <f t="shared" si="5"/>
        <v>0</v>
      </c>
      <c r="AC122" s="35">
        <f t="shared" si="6"/>
        <v>0</v>
      </c>
      <c r="AD122" s="34">
        <f t="shared" si="7"/>
        <v>9120</v>
      </c>
      <c r="AE122" s="34">
        <f t="shared" si="8"/>
        <v>0</v>
      </c>
      <c r="AF122" s="34">
        <f t="shared" si="9"/>
        <v>456</v>
      </c>
      <c r="AG122" s="34">
        <f t="shared" si="10"/>
        <v>21741</v>
      </c>
      <c r="AH122" s="34">
        <f t="shared" si="11"/>
        <v>-12621</v>
      </c>
      <c r="AI122" s="34">
        <f t="shared" si="12"/>
        <v>-6371</v>
      </c>
      <c r="AJ122" s="34">
        <f t="shared" si="13"/>
        <v>4879</v>
      </c>
      <c r="AK122" s="11" t="str">
        <f t="shared" si="14"/>
        <v>Positive after principal + investor cap</v>
      </c>
      <c r="AL122" s="11">
        <f>IF(H122&gt;0,H122*(1-'01_Global_Assumptions'!$B$16),"")</f>
        <v>2025000</v>
      </c>
      <c r="AM122" s="11">
        <f>IF(H122&gt;0,'01_Global_Assumptions'!$B$13*'01_Global_Assumptions'!$B$15,"")</f>
        <v>60</v>
      </c>
      <c r="AN122" s="36">
        <f t="shared" si="15"/>
        <v>2250000</v>
      </c>
      <c r="AO122" s="11">
        <f t="shared" si="16"/>
        <v>8100000</v>
      </c>
      <c r="AP122" s="36">
        <f t="shared" si="17"/>
        <v>10350000</v>
      </c>
      <c r="AQ122" s="36">
        <f t="shared" si="18"/>
        <v>8100000</v>
      </c>
      <c r="AR122" s="37">
        <f t="shared" si="19"/>
        <v>4.6</v>
      </c>
      <c r="AS122" s="11" t="str">
        <f t="shared" si="20"/>
        <v>NO</v>
      </c>
      <c r="AT122" s="11" t="str">
        <f t="shared" si="21"/>
        <v>NO</v>
      </c>
      <c r="AU122" s="11" t="str">
        <f t="shared" si="22"/>
        <v>NO</v>
      </c>
      <c r="AV122" s="11" t="str">
        <f t="shared" si="23"/>
        <v>NO - REVIEW</v>
      </c>
      <c r="AW122" s="11">
        <f t="shared" si="24"/>
        <v>0</v>
      </c>
      <c r="AX122" s="11" t="str">
        <f t="shared" si="25"/>
        <v/>
      </c>
      <c r="AY122" s="11">
        <f t="shared" si="26"/>
        <v>111</v>
      </c>
      <c r="AZ122" s="38" t="str">
        <f t="array" ref="AZ122">INDEX('10_Redfin_Source_Data'!$X:$X,$A122+4)</f>
        <v>https://www.redfin.com/AA/home/171029479</v>
      </c>
    </row>
    <row r="123" ht="15.75" customHeight="1">
      <c r="A123" s="11">
        <v>119.0</v>
      </c>
      <c r="B123" s="11" t="str">
        <f t="array" ref="B123">IF(INDEX('10_Redfin_Source_Data'!$E:$E,$A123+4)="","","SF-"&amp;TEXT($A123,"000"))</f>
        <v>SF-119</v>
      </c>
      <c r="C123" s="11" t="str">
        <f t="array" ref="C123">INDEX('10_Redfin_Source_Data'!$E:$E,$A123+4)</f>
        <v>414 Bryant St</v>
      </c>
      <c r="D123" s="11" t="str">
        <f t="array" ref="D123">INDEX('10_Redfin_Source_Data'!$G:$G,$A123+4)</f>
        <v>94107</v>
      </c>
      <c r="E123" s="11" t="str">
        <f t="array" ref="E123">INDEX('10_Redfin_Source_Data'!$N:$N,$A123+4)</f>
        <v>SRO/co-living triplex</v>
      </c>
      <c r="F123" s="11" t="str">
        <f t="array" ref="F123">INDEX('10_Redfin_Source_Data'!$C:$C,$A123+4)</f>
        <v>Active</v>
      </c>
      <c r="G123" s="11" t="str">
        <f t="array" ref="G123">INDEX('10_Redfin_Source_Data'!$Z:$Z,$A123+4)</f>
        <v>Diligence required - SRO/co-living</v>
      </c>
      <c r="H123" s="34">
        <f t="array" ref="H123">N(INDEX('10_Redfin_Source_Data'!$H:$H,$A123+4))</f>
        <v>2750000</v>
      </c>
      <c r="I123" s="34">
        <f t="array" ref="I123">N(INDEX('10_Redfin_Source_Data'!$M:$M,$A123+4))</f>
        <v>15</v>
      </c>
      <c r="J123" s="34">
        <f t="array" ref="J123">IF(H123&gt;0,MAX(I123,IFERROR(N(INDEX('10_Redfin_Source_Data'!$I:$I,$A123+4)),0)),"")</f>
        <v>15</v>
      </c>
      <c r="K123" s="34">
        <f t="array" ref="K123">N(INDEX('10_Redfin_Source_Data'!$K:$K,$A123+4))</f>
        <v>4500</v>
      </c>
      <c r="L123" s="34">
        <f t="array" ref="L123">IF(H123&gt;0,IFERROR(INDEX('09_Rent_Benchmarks'!$C:$C,MATCH(D123,'09_Rent_Benchmarks'!$A:$A,0)),'01_Global_Assumptions'!$B$10),"")</f>
        <v>2750</v>
      </c>
      <c r="M123" s="34">
        <f t="shared" si="1"/>
        <v>41250</v>
      </c>
      <c r="N123" s="34">
        <f>IF(H123&gt;0,'01_Global_Assumptions'!$B$11,"")</f>
        <v>0.95</v>
      </c>
      <c r="O123" s="34">
        <f t="shared" si="2"/>
        <v>39187.5</v>
      </c>
      <c r="P123" s="35">
        <f>IF(H123&gt;0,'01_Global_Assumptions'!$B$7,"")</f>
        <v>0.25</v>
      </c>
      <c r="Q123" s="35">
        <f>IF(H123&gt;0,'01_Global_Assumptions'!$B$8,"")</f>
        <v>0.25</v>
      </c>
      <c r="R123" s="35">
        <f>IF(H123&gt;0,'01_Global_Assumptions'!$B$9,"")</f>
        <v>0.02</v>
      </c>
      <c r="S123" s="34">
        <f>IF(H123&gt;0,H123*'01_Global_Assumptions'!$B$12,"")</f>
        <v>2750000</v>
      </c>
      <c r="T123" s="34">
        <f>IF(H123&gt;0,'01_Global_Assumptions'!$B$23,"")</f>
        <v>0</v>
      </c>
      <c r="U123" s="34">
        <f>IF(H123&gt;0,S123/('01_Global_Assumptions'!$B$13*12),"")</f>
        <v>7638.888889</v>
      </c>
      <c r="V123" s="34">
        <f>IF(H123&gt;0,I123*('01_Global_Assumptions'!$B$19+'01_Global_Assumptions'!$B$20+'01_Global_Assumptions'!$B$21)+'01_Global_Assumptions'!$B$22,"")</f>
        <v>9775</v>
      </c>
      <c r="W123" s="34">
        <f>IF(H123&gt;0,S123*'01_Global_Assumptions'!$B$14/12,"")</f>
        <v>13750</v>
      </c>
      <c r="X123" s="34">
        <f>IF(H123&gt;0,H123*'01_Global_Assumptions'!$B$16/('01_Global_Assumptions'!$B$17*12),"")</f>
        <v>2291.666667</v>
      </c>
      <c r="Y123" s="35">
        <f>IF(H123&gt;0,'01_Global_Assumptions'!$B$18,"")</f>
        <v>0.05</v>
      </c>
      <c r="Z123" s="34">
        <f t="shared" si="3"/>
        <v>33455.55556</v>
      </c>
      <c r="AA123" s="34">
        <f t="shared" si="4"/>
        <v>35216.37427</v>
      </c>
      <c r="AB123" s="34">
        <f t="shared" si="5"/>
        <v>0.1013365418</v>
      </c>
      <c r="AC123" s="35">
        <f t="shared" si="6"/>
        <v>0.08133654178</v>
      </c>
      <c r="AD123" s="34">
        <f t="shared" si="7"/>
        <v>36000.12427</v>
      </c>
      <c r="AE123" s="34">
        <f t="shared" si="8"/>
        <v>3187.375731</v>
      </c>
      <c r="AF123" s="34">
        <f t="shared" si="9"/>
        <v>1800.006213</v>
      </c>
      <c r="AG123" s="34">
        <f t="shared" si="10"/>
        <v>35255.56177</v>
      </c>
      <c r="AH123" s="34">
        <f t="shared" si="11"/>
        <v>744.5625</v>
      </c>
      <c r="AI123" s="34">
        <f t="shared" si="12"/>
        <v>8383.451389</v>
      </c>
      <c r="AJ123" s="34">
        <f t="shared" si="13"/>
        <v>22133.45139</v>
      </c>
      <c r="AK123" s="11" t="str">
        <f t="shared" si="14"/>
        <v>Positive today</v>
      </c>
      <c r="AL123" s="11">
        <f>IF(H123&gt;0,H123*(1-'01_Global_Assumptions'!$B$16),"")</f>
        <v>2475000</v>
      </c>
      <c r="AM123" s="11">
        <f>IF(H123&gt;0,'01_Global_Assumptions'!$B$13*'01_Global_Assumptions'!$B$15,"")</f>
        <v>60</v>
      </c>
      <c r="AN123" s="36">
        <f t="shared" si="15"/>
        <v>2750000</v>
      </c>
      <c r="AO123" s="11">
        <f t="shared" si="16"/>
        <v>9900000</v>
      </c>
      <c r="AP123" s="36">
        <f t="shared" si="17"/>
        <v>12650000</v>
      </c>
      <c r="AQ123" s="36">
        <f t="shared" si="18"/>
        <v>9900000</v>
      </c>
      <c r="AR123" s="37">
        <f t="shared" si="19"/>
        <v>4.6</v>
      </c>
      <c r="AS123" s="11" t="str">
        <f t="shared" si="20"/>
        <v>YES</v>
      </c>
      <c r="AT123" s="11" t="str">
        <f t="shared" si="21"/>
        <v>NO</v>
      </c>
      <c r="AU123" s="11" t="str">
        <f t="shared" si="22"/>
        <v>NO</v>
      </c>
      <c r="AV123" s="11" t="str">
        <f t="shared" si="23"/>
        <v>NO - REVIEW</v>
      </c>
      <c r="AW123" s="11">
        <f t="shared" si="24"/>
        <v>38248.50877</v>
      </c>
      <c r="AX123" s="11" t="str">
        <f t="shared" si="25"/>
        <v/>
      </c>
      <c r="AY123" s="11">
        <f t="shared" si="26"/>
        <v>112</v>
      </c>
      <c r="AZ123" s="38" t="str">
        <f t="array" ref="AZ123">INDEX('10_Redfin_Source_Data'!$X:$X,$A123+4)</f>
        <v>https://www.redfin.com/AA/home/187353448</v>
      </c>
    </row>
    <row r="124" ht="15.75" customHeight="1">
      <c r="A124" s="11">
        <v>120.0</v>
      </c>
      <c r="B124" s="11" t="str">
        <f t="array" ref="B124">IF(INDEX('10_Redfin_Source_Data'!$E:$E,$A124+4)="","","SF-"&amp;TEXT($A124,"000"))</f>
        <v>SF-120</v>
      </c>
      <c r="C124" s="11" t="str">
        <f t="array" ref="C124">INDEX('10_Redfin_Source_Data'!$E:$E,$A124+4)</f>
        <v>508 Sanchez St</v>
      </c>
      <c r="D124" s="11" t="str">
        <f t="array" ref="D124">INDEX('10_Redfin_Source_Data'!$G:$G,$A124+4)</f>
        <v>94114</v>
      </c>
      <c r="E124" s="11" t="str">
        <f t="array" ref="E124">INDEX('10_Redfin_Source_Data'!$N:$N,$A124+4)</f>
        <v>Multi-unit property / verify remarks</v>
      </c>
      <c r="F124" s="11" t="str">
        <f t="array" ref="F124">INDEX('10_Redfin_Source_Data'!$C:$C,$A124+4)</f>
        <v>Active</v>
      </c>
      <c r="G124" s="11" t="str">
        <f t="array" ref="G124">INDEX('10_Redfin_Source_Data'!$Z:$Z,$A124+4)</f>
        <v>Diligence required - incomplete remark</v>
      </c>
      <c r="H124" s="34">
        <f t="array" ref="H124">N(INDEX('10_Redfin_Source_Data'!$H:$H,$A124+4))</f>
        <v>1900000</v>
      </c>
      <c r="I124" s="34">
        <f t="array" ref="I124">N(INDEX('10_Redfin_Source_Data'!$M:$M,$A124+4))</f>
        <v>3</v>
      </c>
      <c r="J124" s="34">
        <f t="array" ref="J124">IF(H124&gt;0,MAX(I124,IFERROR(N(INDEX('10_Redfin_Source_Data'!$I:$I,$A124+4)),0)),"")</f>
        <v>6</v>
      </c>
      <c r="K124" s="34">
        <f t="array" ref="K124">N(INDEX('10_Redfin_Source_Data'!$K:$K,$A124+4))</f>
        <v>3201</v>
      </c>
      <c r="L124" s="34">
        <f t="array" ref="L124">IF(H124&gt;0,IFERROR(INDEX('09_Rent_Benchmarks'!$C:$C,MATCH(D124,'09_Rent_Benchmarks'!$A:$A,0)),'01_Global_Assumptions'!$B$10),"")</f>
        <v>3200</v>
      </c>
      <c r="M124" s="34">
        <f t="shared" si="1"/>
        <v>19200</v>
      </c>
      <c r="N124" s="34">
        <f>IF(H124&gt;0,'01_Global_Assumptions'!$B$11,"")</f>
        <v>0.95</v>
      </c>
      <c r="O124" s="34">
        <f t="shared" si="2"/>
        <v>18240</v>
      </c>
      <c r="P124" s="35">
        <f>IF(H124&gt;0,'01_Global_Assumptions'!$B$7,"")</f>
        <v>0.25</v>
      </c>
      <c r="Q124" s="35">
        <f>IF(H124&gt;0,'01_Global_Assumptions'!$B$8,"")</f>
        <v>0.25</v>
      </c>
      <c r="R124" s="35">
        <f>IF(H124&gt;0,'01_Global_Assumptions'!$B$9,"")</f>
        <v>0.02</v>
      </c>
      <c r="S124" s="34">
        <f>IF(H124&gt;0,H124*'01_Global_Assumptions'!$B$12,"")</f>
        <v>1900000</v>
      </c>
      <c r="T124" s="34">
        <f>IF(H124&gt;0,'01_Global_Assumptions'!$B$23,"")</f>
        <v>0</v>
      </c>
      <c r="U124" s="34">
        <f>IF(H124&gt;0,S124/('01_Global_Assumptions'!$B$13*12),"")</f>
        <v>5277.777778</v>
      </c>
      <c r="V124" s="34">
        <f>IF(H124&gt;0,I124*('01_Global_Assumptions'!$B$19+'01_Global_Assumptions'!$B$20+'01_Global_Assumptions'!$B$21)+'01_Global_Assumptions'!$B$22,"")</f>
        <v>2515</v>
      </c>
      <c r="W124" s="34">
        <f>IF(H124&gt;0,S124*'01_Global_Assumptions'!$B$14/12,"")</f>
        <v>9500</v>
      </c>
      <c r="X124" s="34">
        <f>IF(H124&gt;0,H124*'01_Global_Assumptions'!$B$16/('01_Global_Assumptions'!$B$17*12),"")</f>
        <v>1583.333333</v>
      </c>
      <c r="Y124" s="35">
        <f>IF(H124&gt;0,'01_Global_Assumptions'!$B$18,"")</f>
        <v>0.05</v>
      </c>
      <c r="Z124" s="34">
        <f t="shared" si="3"/>
        <v>18876.11111</v>
      </c>
      <c r="AA124" s="34">
        <f t="shared" si="4"/>
        <v>19869.59064</v>
      </c>
      <c r="AB124" s="34">
        <f t="shared" si="5"/>
        <v>0</v>
      </c>
      <c r="AC124" s="35">
        <f t="shared" si="6"/>
        <v>0</v>
      </c>
      <c r="AD124" s="34">
        <f t="shared" si="7"/>
        <v>18240</v>
      </c>
      <c r="AE124" s="34">
        <f t="shared" si="8"/>
        <v>0</v>
      </c>
      <c r="AF124" s="34">
        <f t="shared" si="9"/>
        <v>912</v>
      </c>
      <c r="AG124" s="34">
        <f t="shared" si="10"/>
        <v>19788.11111</v>
      </c>
      <c r="AH124" s="34">
        <f t="shared" si="11"/>
        <v>-1548.111111</v>
      </c>
      <c r="AI124" s="34">
        <f t="shared" si="12"/>
        <v>3729.666667</v>
      </c>
      <c r="AJ124" s="34">
        <f t="shared" si="13"/>
        <v>13229.66667</v>
      </c>
      <c r="AK124" s="11" t="str">
        <f t="shared" si="14"/>
        <v>Positive after principal payoff</v>
      </c>
      <c r="AL124" s="11">
        <f>IF(H124&gt;0,H124*(1-'01_Global_Assumptions'!$B$16),"")</f>
        <v>1710000</v>
      </c>
      <c r="AM124" s="11">
        <f>IF(H124&gt;0,'01_Global_Assumptions'!$B$13*'01_Global_Assumptions'!$B$15,"")</f>
        <v>60</v>
      </c>
      <c r="AN124" s="36">
        <f t="shared" si="15"/>
        <v>1900000</v>
      </c>
      <c r="AO124" s="11">
        <f t="shared" si="16"/>
        <v>6840000</v>
      </c>
      <c r="AP124" s="36">
        <f t="shared" si="17"/>
        <v>8740000</v>
      </c>
      <c r="AQ124" s="36">
        <f t="shared" si="18"/>
        <v>6840000</v>
      </c>
      <c r="AR124" s="37">
        <f t="shared" si="19"/>
        <v>4.6</v>
      </c>
      <c r="AS124" s="11" t="str">
        <f t="shared" si="20"/>
        <v>NO</v>
      </c>
      <c r="AT124" s="11" t="str">
        <f t="shared" si="21"/>
        <v>NO</v>
      </c>
      <c r="AU124" s="11" t="str">
        <f t="shared" si="22"/>
        <v>NO</v>
      </c>
      <c r="AV124" s="11" t="str">
        <f t="shared" si="23"/>
        <v>NO - REVIEW</v>
      </c>
      <c r="AW124" s="11">
        <f t="shared" si="24"/>
        <v>0</v>
      </c>
      <c r="AX124" s="11" t="str">
        <f t="shared" si="25"/>
        <v/>
      </c>
      <c r="AY124" s="11">
        <f t="shared" si="26"/>
        <v>113</v>
      </c>
      <c r="AZ124" s="38" t="str">
        <f t="array" ref="AZ124">INDEX('10_Redfin_Source_Data'!$X:$X,$A124+4)</f>
        <v>https://www.redfin.com/AA/home/202180313</v>
      </c>
    </row>
    <row r="125" ht="15.75" customHeight="1">
      <c r="A125" s="11">
        <v>121.0</v>
      </c>
      <c r="B125" s="11" t="str">
        <f t="array" ref="B125">IF(INDEX('10_Redfin_Source_Data'!$E:$E,$A125+4)="","","SF-"&amp;TEXT($A125,"000"))</f>
        <v>SF-121</v>
      </c>
      <c r="C125" s="11" t="str">
        <f t="array" ref="C125">INDEX('10_Redfin_Source_Data'!$E:$E,$A125+4)</f>
        <v>4592-4594 Mission St</v>
      </c>
      <c r="D125" s="11" t="str">
        <f t="array" ref="D125">INDEX('10_Redfin_Source_Data'!$G:$G,$A125+4)</f>
        <v>94112</v>
      </c>
      <c r="E125" s="11" t="str">
        <f t="array" ref="E125">INDEX('10_Redfin_Source_Data'!$N:$N,$A125+4)</f>
        <v>Mixed-use residential/commercial</v>
      </c>
      <c r="F125" s="11" t="str">
        <f t="array" ref="F125">INDEX('10_Redfin_Source_Data'!$C:$C,$A125+4)</f>
        <v>Active</v>
      </c>
      <c r="G125" s="11" t="str">
        <f t="array" ref="G125">INDEX('10_Redfin_Source_Data'!$Z:$Z,$A125+4)</f>
        <v>Diligence required - mixed-use</v>
      </c>
      <c r="H125" s="34">
        <f t="array" ref="H125">N(INDEX('10_Redfin_Source_Data'!$H:$H,$A125+4))</f>
        <v>1588000</v>
      </c>
      <c r="I125" s="34">
        <f t="array" ref="I125">N(INDEX('10_Redfin_Source_Data'!$M:$M,$A125+4))</f>
        <v>2</v>
      </c>
      <c r="J125" s="34">
        <f t="array" ref="J125">IF(H125&gt;0,MAX(I125,IFERROR(N(INDEX('10_Redfin_Source_Data'!$I:$I,$A125+4)),0)),"")</f>
        <v>2</v>
      </c>
      <c r="K125" s="34">
        <f t="array" ref="K125">N(INDEX('10_Redfin_Source_Data'!$K:$K,$A125+4))</f>
        <v>3700</v>
      </c>
      <c r="L125" s="34">
        <f t="array" ref="L125">IF(H125&gt;0,IFERROR(INDEX('09_Rent_Benchmarks'!$C:$C,MATCH(D125,'09_Rent_Benchmarks'!$A:$A,0)),'01_Global_Assumptions'!$B$10),"")</f>
        <v>2250</v>
      </c>
      <c r="M125" s="34">
        <f t="shared" si="1"/>
        <v>4500</v>
      </c>
      <c r="N125" s="34">
        <f>IF(H125&gt;0,'01_Global_Assumptions'!$B$11,"")</f>
        <v>0.95</v>
      </c>
      <c r="O125" s="34">
        <f t="shared" si="2"/>
        <v>4275</v>
      </c>
      <c r="P125" s="35">
        <f>IF(H125&gt;0,'01_Global_Assumptions'!$B$7,"")</f>
        <v>0.25</v>
      </c>
      <c r="Q125" s="35">
        <f>IF(H125&gt;0,'01_Global_Assumptions'!$B$8,"")</f>
        <v>0.25</v>
      </c>
      <c r="R125" s="35">
        <f>IF(H125&gt;0,'01_Global_Assumptions'!$B$9,"")</f>
        <v>0.02</v>
      </c>
      <c r="S125" s="34">
        <f>IF(H125&gt;0,H125*'01_Global_Assumptions'!$B$12,"")</f>
        <v>1588000</v>
      </c>
      <c r="T125" s="34">
        <f>IF(H125&gt;0,'01_Global_Assumptions'!$B$23,"")</f>
        <v>0</v>
      </c>
      <c r="U125" s="34">
        <f>IF(H125&gt;0,S125/('01_Global_Assumptions'!$B$13*12),"")</f>
        <v>4411.111111</v>
      </c>
      <c r="V125" s="34">
        <f>IF(H125&gt;0,I125*('01_Global_Assumptions'!$B$19+'01_Global_Assumptions'!$B$20+'01_Global_Assumptions'!$B$21)+'01_Global_Assumptions'!$B$22,"")</f>
        <v>1910</v>
      </c>
      <c r="W125" s="34">
        <f>IF(H125&gt;0,S125*'01_Global_Assumptions'!$B$14/12,"")</f>
        <v>7940</v>
      </c>
      <c r="X125" s="34">
        <f>IF(H125&gt;0,H125*'01_Global_Assumptions'!$B$16/('01_Global_Assumptions'!$B$17*12),"")</f>
        <v>1323.333333</v>
      </c>
      <c r="Y125" s="35">
        <f>IF(H125&gt;0,'01_Global_Assumptions'!$B$18,"")</f>
        <v>0.05</v>
      </c>
      <c r="Z125" s="34">
        <f t="shared" si="3"/>
        <v>15584.44444</v>
      </c>
      <c r="AA125" s="34">
        <f t="shared" si="4"/>
        <v>16404.67836</v>
      </c>
      <c r="AB125" s="34">
        <f t="shared" si="5"/>
        <v>0</v>
      </c>
      <c r="AC125" s="35">
        <f t="shared" si="6"/>
        <v>0</v>
      </c>
      <c r="AD125" s="34">
        <f t="shared" si="7"/>
        <v>4275</v>
      </c>
      <c r="AE125" s="34">
        <f t="shared" si="8"/>
        <v>0</v>
      </c>
      <c r="AF125" s="34">
        <f t="shared" si="9"/>
        <v>213.75</v>
      </c>
      <c r="AG125" s="34">
        <f t="shared" si="10"/>
        <v>15798.19444</v>
      </c>
      <c r="AH125" s="34">
        <f t="shared" si="11"/>
        <v>-11523.19444</v>
      </c>
      <c r="AI125" s="34">
        <f t="shared" si="12"/>
        <v>-7112.083333</v>
      </c>
      <c r="AJ125" s="34">
        <f t="shared" si="13"/>
        <v>827.9166667</v>
      </c>
      <c r="AK125" s="11" t="str">
        <f t="shared" si="14"/>
        <v>Positive after principal + investor cap</v>
      </c>
      <c r="AL125" s="11">
        <f>IF(H125&gt;0,H125*(1-'01_Global_Assumptions'!$B$16),"")</f>
        <v>1429200</v>
      </c>
      <c r="AM125" s="11">
        <f>IF(H125&gt;0,'01_Global_Assumptions'!$B$13*'01_Global_Assumptions'!$B$15,"")</f>
        <v>60</v>
      </c>
      <c r="AN125" s="36">
        <f t="shared" si="15"/>
        <v>1588000</v>
      </c>
      <c r="AO125" s="11">
        <f t="shared" si="16"/>
        <v>5716800</v>
      </c>
      <c r="AP125" s="36">
        <f t="shared" si="17"/>
        <v>7304800</v>
      </c>
      <c r="AQ125" s="36">
        <f t="shared" si="18"/>
        <v>5716800</v>
      </c>
      <c r="AR125" s="37">
        <f t="shared" si="19"/>
        <v>4.6</v>
      </c>
      <c r="AS125" s="11" t="str">
        <f t="shared" si="20"/>
        <v>NO</v>
      </c>
      <c r="AT125" s="11" t="str">
        <f t="shared" si="21"/>
        <v>NO</v>
      </c>
      <c r="AU125" s="11" t="str">
        <f t="shared" si="22"/>
        <v>NO</v>
      </c>
      <c r="AV125" s="11" t="str">
        <f t="shared" si="23"/>
        <v>NO - REVIEW</v>
      </c>
      <c r="AW125" s="11">
        <f t="shared" si="24"/>
        <v>0</v>
      </c>
      <c r="AX125" s="11" t="str">
        <f t="shared" si="25"/>
        <v/>
      </c>
      <c r="AY125" s="11">
        <f t="shared" si="26"/>
        <v>114</v>
      </c>
      <c r="AZ125" s="38" t="str">
        <f t="array" ref="AZ125">INDEX('10_Redfin_Source_Data'!$X:$X,$A125+4)</f>
        <v>https://www.redfin.com/AA/home/194934220</v>
      </c>
    </row>
    <row r="126" ht="15.75" customHeight="1">
      <c r="A126" s="11">
        <v>122.0</v>
      </c>
      <c r="B126" s="11" t="str">
        <f t="array" ref="B126">IF(INDEX('10_Redfin_Source_Data'!$E:$E,$A126+4)="","","SF-"&amp;TEXT($A126,"000"))</f>
        <v>SF-122</v>
      </c>
      <c r="C126" s="11" t="str">
        <f t="array" ref="C126">INDEX('10_Redfin_Source_Data'!$E:$E,$A126+4)</f>
        <v>1630 Oakdale Ave</v>
      </c>
      <c r="D126" s="11" t="str">
        <f t="array" ref="D126">INDEX('10_Redfin_Source_Data'!$G:$G,$A126+4)</f>
        <v>94124</v>
      </c>
      <c r="E126" s="11" t="str">
        <f t="array" ref="E126">INDEX('10_Redfin_Source_Data'!$N:$N,$A126+4)</f>
        <v>Duplex with bonus room</v>
      </c>
      <c r="F126" s="11" t="str">
        <f t="array" ref="F126">INDEX('10_Redfin_Source_Data'!$C:$C,$A126+4)</f>
        <v>Active</v>
      </c>
      <c r="G126" s="11" t="str">
        <f t="array" ref="G126">INDEX('10_Redfin_Source_Data'!$Z:$Z,$A126+4)</f>
        <v>Yes</v>
      </c>
      <c r="H126" s="34">
        <f t="array" ref="H126">N(INDEX('10_Redfin_Source_Data'!$H:$H,$A126+4))</f>
        <v>1628000</v>
      </c>
      <c r="I126" s="34">
        <f t="array" ref="I126">N(INDEX('10_Redfin_Source_Data'!$M:$M,$A126+4))</f>
        <v>2</v>
      </c>
      <c r="J126" s="34">
        <f t="array" ref="J126">IF(H126&gt;0,MAX(I126,IFERROR(N(INDEX('10_Redfin_Source_Data'!$I:$I,$A126+4)),0)),"")</f>
        <v>6</v>
      </c>
      <c r="K126" s="34">
        <f t="array" ref="K126">N(INDEX('10_Redfin_Source_Data'!$K:$K,$A126+4))</f>
        <v>2750</v>
      </c>
      <c r="L126" s="34">
        <f t="array" ref="L126">IF(H126&gt;0,IFERROR(INDEX('09_Rent_Benchmarks'!$C:$C,MATCH(D126,'09_Rent_Benchmarks'!$A:$A,0)),'01_Global_Assumptions'!$B$10),"")</f>
        <v>2150</v>
      </c>
      <c r="M126" s="34">
        <f t="shared" si="1"/>
        <v>12900</v>
      </c>
      <c r="N126" s="34">
        <f>IF(H126&gt;0,'01_Global_Assumptions'!$B$11,"")</f>
        <v>0.95</v>
      </c>
      <c r="O126" s="34">
        <f t="shared" si="2"/>
        <v>12255</v>
      </c>
      <c r="P126" s="35">
        <f>IF(H126&gt;0,'01_Global_Assumptions'!$B$7,"")</f>
        <v>0.25</v>
      </c>
      <c r="Q126" s="35">
        <f>IF(H126&gt;0,'01_Global_Assumptions'!$B$8,"")</f>
        <v>0.25</v>
      </c>
      <c r="R126" s="35">
        <f>IF(H126&gt;0,'01_Global_Assumptions'!$B$9,"")</f>
        <v>0.02</v>
      </c>
      <c r="S126" s="34">
        <f>IF(H126&gt;0,H126*'01_Global_Assumptions'!$B$12,"")</f>
        <v>1628000</v>
      </c>
      <c r="T126" s="34">
        <f>IF(H126&gt;0,'01_Global_Assumptions'!$B$23,"")</f>
        <v>0</v>
      </c>
      <c r="U126" s="34">
        <f>IF(H126&gt;0,S126/('01_Global_Assumptions'!$B$13*12),"")</f>
        <v>4522.222222</v>
      </c>
      <c r="V126" s="34">
        <f>IF(H126&gt;0,I126*('01_Global_Assumptions'!$B$19+'01_Global_Assumptions'!$B$20+'01_Global_Assumptions'!$B$21)+'01_Global_Assumptions'!$B$22,"")</f>
        <v>1910</v>
      </c>
      <c r="W126" s="34">
        <f>IF(H126&gt;0,S126*'01_Global_Assumptions'!$B$14/12,"")</f>
        <v>8140</v>
      </c>
      <c r="X126" s="34">
        <f>IF(H126&gt;0,H126*'01_Global_Assumptions'!$B$16/('01_Global_Assumptions'!$B$17*12),"")</f>
        <v>1356.666667</v>
      </c>
      <c r="Y126" s="35">
        <f>IF(H126&gt;0,'01_Global_Assumptions'!$B$18,"")</f>
        <v>0.05</v>
      </c>
      <c r="Z126" s="34">
        <f t="shared" si="3"/>
        <v>15928.88889</v>
      </c>
      <c r="AA126" s="34">
        <f t="shared" si="4"/>
        <v>16767.25146</v>
      </c>
      <c r="AB126" s="34">
        <f t="shared" si="5"/>
        <v>0</v>
      </c>
      <c r="AC126" s="35">
        <f t="shared" si="6"/>
        <v>0</v>
      </c>
      <c r="AD126" s="34">
        <f t="shared" si="7"/>
        <v>12255</v>
      </c>
      <c r="AE126" s="34">
        <f t="shared" si="8"/>
        <v>0</v>
      </c>
      <c r="AF126" s="34">
        <f t="shared" si="9"/>
        <v>612.75</v>
      </c>
      <c r="AG126" s="34">
        <f t="shared" si="10"/>
        <v>16541.63889</v>
      </c>
      <c r="AH126" s="34">
        <f t="shared" si="11"/>
        <v>-4286.638889</v>
      </c>
      <c r="AI126" s="34">
        <f t="shared" si="12"/>
        <v>235.5833333</v>
      </c>
      <c r="AJ126" s="34">
        <f t="shared" si="13"/>
        <v>8375.583333</v>
      </c>
      <c r="AK126" s="11" t="str">
        <f t="shared" si="14"/>
        <v>Positive after principal payoff</v>
      </c>
      <c r="AL126" s="11">
        <f>IF(H126&gt;0,H126*(1-'01_Global_Assumptions'!$B$16),"")</f>
        <v>1465200</v>
      </c>
      <c r="AM126" s="11">
        <f>IF(H126&gt;0,'01_Global_Assumptions'!$B$13*'01_Global_Assumptions'!$B$15,"")</f>
        <v>60</v>
      </c>
      <c r="AN126" s="36">
        <f t="shared" si="15"/>
        <v>1628000</v>
      </c>
      <c r="AO126" s="11">
        <f t="shared" si="16"/>
        <v>5860800</v>
      </c>
      <c r="AP126" s="36">
        <f t="shared" si="17"/>
        <v>7488800</v>
      </c>
      <c r="AQ126" s="36">
        <f t="shared" si="18"/>
        <v>5860800</v>
      </c>
      <c r="AR126" s="37">
        <f t="shared" si="19"/>
        <v>4.6</v>
      </c>
      <c r="AS126" s="11" t="str">
        <f t="shared" si="20"/>
        <v>NO</v>
      </c>
      <c r="AT126" s="11" t="str">
        <f t="shared" si="21"/>
        <v>NO</v>
      </c>
      <c r="AU126" s="11" t="str">
        <f t="shared" si="22"/>
        <v>NO</v>
      </c>
      <c r="AV126" s="11" t="str">
        <f t="shared" si="23"/>
        <v>NO - REVIEW</v>
      </c>
      <c r="AW126" s="11">
        <f t="shared" si="24"/>
        <v>0</v>
      </c>
      <c r="AX126" s="11" t="str">
        <f t="shared" si="25"/>
        <v/>
      </c>
      <c r="AY126" s="11">
        <f t="shared" si="26"/>
        <v>115</v>
      </c>
      <c r="AZ126" s="38" t="str">
        <f t="array" ref="AZ126">INDEX('10_Redfin_Source_Data'!$X:$X,$A126+4)</f>
        <v>https://www.redfin.com/AA/home/1113634</v>
      </c>
    </row>
    <row r="127" ht="15.75" customHeight="1">
      <c r="A127" s="11">
        <v>123.0</v>
      </c>
      <c r="B127" s="11" t="str">
        <f t="array" ref="B127">IF(INDEX('10_Redfin_Source_Data'!$E:$E,$A127+4)="","","SF-"&amp;TEXT($A127,"000"))</f>
        <v/>
      </c>
      <c r="C127" s="11" t="str">
        <f t="array" ref="C127">INDEX('10_Redfin_Source_Data'!$E:$E,$A127+4)</f>
        <v/>
      </c>
      <c r="D127" s="11" t="str">
        <f t="array" ref="D127">INDEX('10_Redfin_Source_Data'!$G:$G,$A127+4)</f>
        <v/>
      </c>
      <c r="E127" s="11" t="str">
        <f t="array" ref="E127">INDEX('10_Redfin_Source_Data'!$N:$N,$A127+4)</f>
        <v/>
      </c>
      <c r="F127" s="11" t="str">
        <f t="array" ref="F127">INDEX('10_Redfin_Source_Data'!$C:$C,$A127+4)</f>
        <v/>
      </c>
      <c r="G127" s="11" t="str">
        <f t="array" ref="G127">INDEX('10_Redfin_Source_Data'!$Z:$Z,$A127+4)</f>
        <v/>
      </c>
      <c r="H127" s="34">
        <f t="array" ref="H127">N(INDEX('10_Redfin_Source_Data'!$H:$H,$A127+4))</f>
        <v>0</v>
      </c>
      <c r="I127" s="34">
        <f t="array" ref="I127">N(INDEX('10_Redfin_Source_Data'!$M:$M,$A127+4))</f>
        <v>0</v>
      </c>
      <c r="J127" s="34" t="str">
        <f t="array" ref="J127">IF(H127&gt;0,MAX(I127,IFERROR(N(INDEX('10_Redfin_Source_Data'!$I:$I,$A127+4)),0)),"")</f>
        <v/>
      </c>
      <c r="K127" s="34">
        <f t="array" ref="K127">N(INDEX('10_Redfin_Source_Data'!$K:$K,$A127+4))</f>
        <v>0</v>
      </c>
      <c r="L127" s="34" t="str">
        <f t="array" ref="L127">IF(H127&gt;0,IFERROR(INDEX('09_Rent_Benchmarks'!$C:$C,MATCH(D127,'09_Rent_Benchmarks'!$A:$A,0)),'01_Global_Assumptions'!$B$10),"")</f>
        <v/>
      </c>
      <c r="M127" s="34" t="str">
        <f t="shared" si="1"/>
        <v/>
      </c>
      <c r="N127" s="34" t="str">
        <f>IF(H127&gt;0,'01_Global_Assumptions'!$B$11,"")</f>
        <v/>
      </c>
      <c r="O127" s="34" t="str">
        <f t="shared" si="2"/>
        <v/>
      </c>
      <c r="P127" s="35" t="str">
        <f>IF(H127&gt;0,'01_Global_Assumptions'!$B$7,"")</f>
        <v/>
      </c>
      <c r="Q127" s="35" t="str">
        <f>IF(H127&gt;0,'01_Global_Assumptions'!$B$8,"")</f>
        <v/>
      </c>
      <c r="R127" s="35" t="str">
        <f>IF(H127&gt;0,'01_Global_Assumptions'!$B$9,"")</f>
        <v/>
      </c>
      <c r="S127" s="34" t="str">
        <f>IF(H127&gt;0,H127*'01_Global_Assumptions'!$B$12,"")</f>
        <v/>
      </c>
      <c r="T127" s="34" t="str">
        <f>IF(H127&gt;0,'01_Global_Assumptions'!$B$23,"")</f>
        <v/>
      </c>
      <c r="U127" s="34" t="str">
        <f>IF(H127&gt;0,S127/('01_Global_Assumptions'!$B$13*12),"")</f>
        <v/>
      </c>
      <c r="V127" s="34" t="str">
        <f>IF(H127&gt;0,I127*('01_Global_Assumptions'!$B$19+'01_Global_Assumptions'!$B$20+'01_Global_Assumptions'!$B$21)+'01_Global_Assumptions'!$B$22,"")</f>
        <v/>
      </c>
      <c r="W127" s="34" t="str">
        <f>IF(H127&gt;0,S127*'01_Global_Assumptions'!$B$14/12,"")</f>
        <v/>
      </c>
      <c r="X127" s="34" t="str">
        <f>IF(H127&gt;0,H127*'01_Global_Assumptions'!$B$16/('01_Global_Assumptions'!$B$17*12),"")</f>
        <v/>
      </c>
      <c r="Y127" s="35" t="str">
        <f>IF(H127&gt;0,'01_Global_Assumptions'!$B$18,"")</f>
        <v/>
      </c>
      <c r="Z127" s="34" t="str">
        <f t="shared" si="3"/>
        <v/>
      </c>
      <c r="AA127" s="34" t="str">
        <f t="shared" si="4"/>
        <v/>
      </c>
      <c r="AB127" s="34" t="str">
        <f t="shared" si="5"/>
        <v/>
      </c>
      <c r="AC127" s="35" t="str">
        <f t="shared" si="6"/>
        <v/>
      </c>
      <c r="AD127" s="34" t="str">
        <f t="shared" si="7"/>
        <v/>
      </c>
      <c r="AE127" s="34" t="str">
        <f t="shared" si="8"/>
        <v/>
      </c>
      <c r="AF127" s="34" t="str">
        <f t="shared" si="9"/>
        <v/>
      </c>
      <c r="AG127" s="34" t="str">
        <f t="shared" si="10"/>
        <v/>
      </c>
      <c r="AH127" s="34" t="str">
        <f t="shared" si="11"/>
        <v/>
      </c>
      <c r="AI127" s="34" t="str">
        <f t="shared" si="12"/>
        <v/>
      </c>
      <c r="AJ127" s="34" t="str">
        <f t="shared" si="13"/>
        <v/>
      </c>
      <c r="AK127" s="11" t="str">
        <f t="shared" si="14"/>
        <v/>
      </c>
      <c r="AL127" s="11" t="str">
        <f>IF(H127&gt;0,H127*(1-'01_Global_Assumptions'!$B$16),"")</f>
        <v/>
      </c>
      <c r="AM127" s="11" t="str">
        <f>IF(H127&gt;0,'01_Global_Assumptions'!$B$13*'01_Global_Assumptions'!$B$15,"")</f>
        <v/>
      </c>
      <c r="AN127" s="11" t="str">
        <f t="shared" si="15"/>
        <v/>
      </c>
      <c r="AO127" s="11" t="str">
        <f t="shared" si="16"/>
        <v/>
      </c>
      <c r="AP127" s="11" t="str">
        <f t="shared" si="17"/>
        <v/>
      </c>
      <c r="AQ127" s="11" t="str">
        <f t="shared" si="18"/>
        <v/>
      </c>
      <c r="AR127" s="37" t="str">
        <f t="shared" si="19"/>
        <v/>
      </c>
      <c r="AS127" s="11" t="str">
        <f t="shared" si="20"/>
        <v/>
      </c>
      <c r="AT127" s="11" t="str">
        <f t="shared" si="21"/>
        <v/>
      </c>
      <c r="AU127" s="11" t="str">
        <f t="shared" si="22"/>
        <v/>
      </c>
      <c r="AV127" s="11" t="str">
        <f t="shared" si="23"/>
        <v/>
      </c>
      <c r="AW127" s="11" t="str">
        <f t="shared" si="24"/>
        <v/>
      </c>
      <c r="AX127" s="11" t="str">
        <f t="shared" si="25"/>
        <v/>
      </c>
      <c r="AY127" s="11" t="str">
        <f t="shared" si="26"/>
        <v/>
      </c>
      <c r="AZ127" s="11" t="str">
        <f t="array" ref="AZ127">INDEX('10_Redfin_Source_Data'!$X:$X,$A127+4)</f>
        <v/>
      </c>
    </row>
    <row r="128" ht="15.75" customHeight="1">
      <c r="A128" s="11">
        <v>124.0</v>
      </c>
      <c r="B128" s="11" t="str">
        <f t="array" ref="B128">IF(INDEX('10_Redfin_Source_Data'!$E:$E,$A128+4)="","","SF-"&amp;TEXT($A128,"000"))</f>
        <v/>
      </c>
      <c r="C128" s="11" t="str">
        <f t="array" ref="C128">INDEX('10_Redfin_Source_Data'!$E:$E,$A128+4)</f>
        <v/>
      </c>
      <c r="D128" s="11" t="str">
        <f t="array" ref="D128">INDEX('10_Redfin_Source_Data'!$G:$G,$A128+4)</f>
        <v/>
      </c>
      <c r="E128" s="11" t="str">
        <f t="array" ref="E128">INDEX('10_Redfin_Source_Data'!$N:$N,$A128+4)</f>
        <v/>
      </c>
      <c r="F128" s="11" t="str">
        <f t="array" ref="F128">INDEX('10_Redfin_Source_Data'!$C:$C,$A128+4)</f>
        <v/>
      </c>
      <c r="G128" s="11" t="str">
        <f t="array" ref="G128">INDEX('10_Redfin_Source_Data'!$Z:$Z,$A128+4)</f>
        <v/>
      </c>
      <c r="H128" s="34">
        <f t="array" ref="H128">N(INDEX('10_Redfin_Source_Data'!$H:$H,$A128+4))</f>
        <v>0</v>
      </c>
      <c r="I128" s="34">
        <f t="array" ref="I128">N(INDEX('10_Redfin_Source_Data'!$M:$M,$A128+4))</f>
        <v>0</v>
      </c>
      <c r="J128" s="34" t="str">
        <f t="array" ref="J128">IF(H128&gt;0,MAX(I128,IFERROR(N(INDEX('10_Redfin_Source_Data'!$I:$I,$A128+4)),0)),"")</f>
        <v/>
      </c>
      <c r="K128" s="34">
        <f t="array" ref="K128">N(INDEX('10_Redfin_Source_Data'!$K:$K,$A128+4))</f>
        <v>0</v>
      </c>
      <c r="L128" s="34" t="str">
        <f t="array" ref="L128">IF(H128&gt;0,IFERROR(INDEX('09_Rent_Benchmarks'!$C:$C,MATCH(D128,'09_Rent_Benchmarks'!$A:$A,0)),'01_Global_Assumptions'!$B$10),"")</f>
        <v/>
      </c>
      <c r="M128" s="34" t="str">
        <f t="shared" si="1"/>
        <v/>
      </c>
      <c r="N128" s="34" t="str">
        <f>IF(H128&gt;0,'01_Global_Assumptions'!$B$11,"")</f>
        <v/>
      </c>
      <c r="O128" s="34" t="str">
        <f t="shared" si="2"/>
        <v/>
      </c>
      <c r="P128" s="35" t="str">
        <f>IF(H128&gt;0,'01_Global_Assumptions'!$B$7,"")</f>
        <v/>
      </c>
      <c r="Q128" s="35" t="str">
        <f>IF(H128&gt;0,'01_Global_Assumptions'!$B$8,"")</f>
        <v/>
      </c>
      <c r="R128" s="35" t="str">
        <f>IF(H128&gt;0,'01_Global_Assumptions'!$B$9,"")</f>
        <v/>
      </c>
      <c r="S128" s="34" t="str">
        <f>IF(H128&gt;0,H128*'01_Global_Assumptions'!$B$12,"")</f>
        <v/>
      </c>
      <c r="T128" s="34" t="str">
        <f>IF(H128&gt;0,'01_Global_Assumptions'!$B$23,"")</f>
        <v/>
      </c>
      <c r="U128" s="34" t="str">
        <f>IF(H128&gt;0,S128/('01_Global_Assumptions'!$B$13*12),"")</f>
        <v/>
      </c>
      <c r="V128" s="34" t="str">
        <f>IF(H128&gt;0,I128*('01_Global_Assumptions'!$B$19+'01_Global_Assumptions'!$B$20+'01_Global_Assumptions'!$B$21)+'01_Global_Assumptions'!$B$22,"")</f>
        <v/>
      </c>
      <c r="W128" s="34" t="str">
        <f>IF(H128&gt;0,S128*'01_Global_Assumptions'!$B$14/12,"")</f>
        <v/>
      </c>
      <c r="X128" s="34" t="str">
        <f>IF(H128&gt;0,H128*'01_Global_Assumptions'!$B$16/('01_Global_Assumptions'!$B$17*12),"")</f>
        <v/>
      </c>
      <c r="Y128" s="35" t="str">
        <f>IF(H128&gt;0,'01_Global_Assumptions'!$B$18,"")</f>
        <v/>
      </c>
      <c r="Z128" s="34" t="str">
        <f t="shared" si="3"/>
        <v/>
      </c>
      <c r="AA128" s="34" t="str">
        <f t="shared" si="4"/>
        <v/>
      </c>
      <c r="AB128" s="34" t="str">
        <f t="shared" si="5"/>
        <v/>
      </c>
      <c r="AC128" s="35" t="str">
        <f t="shared" si="6"/>
        <v/>
      </c>
      <c r="AD128" s="34" t="str">
        <f t="shared" si="7"/>
        <v/>
      </c>
      <c r="AE128" s="34" t="str">
        <f t="shared" si="8"/>
        <v/>
      </c>
      <c r="AF128" s="34" t="str">
        <f t="shared" si="9"/>
        <v/>
      </c>
      <c r="AG128" s="34" t="str">
        <f t="shared" si="10"/>
        <v/>
      </c>
      <c r="AH128" s="34" t="str">
        <f t="shared" si="11"/>
        <v/>
      </c>
      <c r="AI128" s="34" t="str">
        <f t="shared" si="12"/>
        <v/>
      </c>
      <c r="AJ128" s="34" t="str">
        <f t="shared" si="13"/>
        <v/>
      </c>
      <c r="AK128" s="11" t="str">
        <f t="shared" si="14"/>
        <v/>
      </c>
      <c r="AL128" s="11" t="str">
        <f>IF(H128&gt;0,H128*(1-'01_Global_Assumptions'!$B$16),"")</f>
        <v/>
      </c>
      <c r="AM128" s="11" t="str">
        <f>IF(H128&gt;0,'01_Global_Assumptions'!$B$13*'01_Global_Assumptions'!$B$15,"")</f>
        <v/>
      </c>
      <c r="AN128" s="11" t="str">
        <f t="shared" si="15"/>
        <v/>
      </c>
      <c r="AO128" s="11" t="str">
        <f t="shared" si="16"/>
        <v/>
      </c>
      <c r="AP128" s="11" t="str">
        <f t="shared" si="17"/>
        <v/>
      </c>
      <c r="AQ128" s="11" t="str">
        <f t="shared" si="18"/>
        <v/>
      </c>
      <c r="AR128" s="37" t="str">
        <f t="shared" si="19"/>
        <v/>
      </c>
      <c r="AS128" s="11" t="str">
        <f t="shared" si="20"/>
        <v/>
      </c>
      <c r="AT128" s="11" t="str">
        <f t="shared" si="21"/>
        <v/>
      </c>
      <c r="AU128" s="11" t="str">
        <f t="shared" si="22"/>
        <v/>
      </c>
      <c r="AV128" s="11" t="str">
        <f t="shared" si="23"/>
        <v/>
      </c>
      <c r="AW128" s="11" t="str">
        <f t="shared" si="24"/>
        <v/>
      </c>
      <c r="AX128" s="11" t="str">
        <f t="shared" si="25"/>
        <v/>
      </c>
      <c r="AY128" s="11" t="str">
        <f t="shared" si="26"/>
        <v/>
      </c>
      <c r="AZ128" s="11" t="str">
        <f t="array" ref="AZ128">INDEX('10_Redfin_Source_Data'!$X:$X,$A128+4)</f>
        <v/>
      </c>
    </row>
    <row r="129" ht="15.75" customHeight="1">
      <c r="A129" s="11">
        <v>125.0</v>
      </c>
      <c r="B129" s="11" t="str">
        <f t="array" ref="B129">IF(INDEX('10_Redfin_Source_Data'!$E:$E,$A129+4)="","","SF-"&amp;TEXT($A129,"000"))</f>
        <v/>
      </c>
      <c r="C129" s="11" t="str">
        <f t="array" ref="C129">INDEX('10_Redfin_Source_Data'!$E:$E,$A129+4)</f>
        <v/>
      </c>
      <c r="D129" s="11" t="str">
        <f t="array" ref="D129">INDEX('10_Redfin_Source_Data'!$G:$G,$A129+4)</f>
        <v/>
      </c>
      <c r="E129" s="11" t="str">
        <f t="array" ref="E129">INDEX('10_Redfin_Source_Data'!$N:$N,$A129+4)</f>
        <v/>
      </c>
      <c r="F129" s="11" t="str">
        <f t="array" ref="F129">INDEX('10_Redfin_Source_Data'!$C:$C,$A129+4)</f>
        <v/>
      </c>
      <c r="G129" s="11" t="str">
        <f t="array" ref="G129">INDEX('10_Redfin_Source_Data'!$Z:$Z,$A129+4)</f>
        <v/>
      </c>
      <c r="H129" s="34">
        <f t="array" ref="H129">N(INDEX('10_Redfin_Source_Data'!$H:$H,$A129+4))</f>
        <v>0</v>
      </c>
      <c r="I129" s="34">
        <f t="array" ref="I129">N(INDEX('10_Redfin_Source_Data'!$M:$M,$A129+4))</f>
        <v>0</v>
      </c>
      <c r="J129" s="34" t="str">
        <f t="array" ref="J129">IF(H129&gt;0,MAX(I129,IFERROR(N(INDEX('10_Redfin_Source_Data'!$I:$I,$A129+4)),0)),"")</f>
        <v/>
      </c>
      <c r="K129" s="34">
        <f t="array" ref="K129">N(INDEX('10_Redfin_Source_Data'!$K:$K,$A129+4))</f>
        <v>0</v>
      </c>
      <c r="L129" s="34" t="str">
        <f t="array" ref="L129">IF(H129&gt;0,IFERROR(INDEX('09_Rent_Benchmarks'!$C:$C,MATCH(D129,'09_Rent_Benchmarks'!$A:$A,0)),'01_Global_Assumptions'!$B$10),"")</f>
        <v/>
      </c>
      <c r="M129" s="34" t="str">
        <f t="shared" si="1"/>
        <v/>
      </c>
      <c r="N129" s="34" t="str">
        <f>IF(H129&gt;0,'01_Global_Assumptions'!$B$11,"")</f>
        <v/>
      </c>
      <c r="O129" s="34" t="str">
        <f t="shared" si="2"/>
        <v/>
      </c>
      <c r="P129" s="35" t="str">
        <f>IF(H129&gt;0,'01_Global_Assumptions'!$B$7,"")</f>
        <v/>
      </c>
      <c r="Q129" s="35" t="str">
        <f>IF(H129&gt;0,'01_Global_Assumptions'!$B$8,"")</f>
        <v/>
      </c>
      <c r="R129" s="35" t="str">
        <f>IF(H129&gt;0,'01_Global_Assumptions'!$B$9,"")</f>
        <v/>
      </c>
      <c r="S129" s="34" t="str">
        <f>IF(H129&gt;0,H129*'01_Global_Assumptions'!$B$12,"")</f>
        <v/>
      </c>
      <c r="T129" s="34" t="str">
        <f>IF(H129&gt;0,'01_Global_Assumptions'!$B$23,"")</f>
        <v/>
      </c>
      <c r="U129" s="34" t="str">
        <f>IF(H129&gt;0,S129/('01_Global_Assumptions'!$B$13*12),"")</f>
        <v/>
      </c>
      <c r="V129" s="34" t="str">
        <f>IF(H129&gt;0,I129*('01_Global_Assumptions'!$B$19+'01_Global_Assumptions'!$B$20+'01_Global_Assumptions'!$B$21)+'01_Global_Assumptions'!$B$22,"")</f>
        <v/>
      </c>
      <c r="W129" s="34" t="str">
        <f>IF(H129&gt;0,S129*'01_Global_Assumptions'!$B$14/12,"")</f>
        <v/>
      </c>
      <c r="X129" s="34" t="str">
        <f>IF(H129&gt;0,H129*'01_Global_Assumptions'!$B$16/('01_Global_Assumptions'!$B$17*12),"")</f>
        <v/>
      </c>
      <c r="Y129" s="35" t="str">
        <f>IF(H129&gt;0,'01_Global_Assumptions'!$B$18,"")</f>
        <v/>
      </c>
      <c r="Z129" s="34" t="str">
        <f t="shared" si="3"/>
        <v/>
      </c>
      <c r="AA129" s="34" t="str">
        <f t="shared" si="4"/>
        <v/>
      </c>
      <c r="AB129" s="34" t="str">
        <f t="shared" si="5"/>
        <v/>
      </c>
      <c r="AC129" s="35" t="str">
        <f t="shared" si="6"/>
        <v/>
      </c>
      <c r="AD129" s="34" t="str">
        <f t="shared" si="7"/>
        <v/>
      </c>
      <c r="AE129" s="34" t="str">
        <f t="shared" si="8"/>
        <v/>
      </c>
      <c r="AF129" s="34" t="str">
        <f t="shared" si="9"/>
        <v/>
      </c>
      <c r="AG129" s="34" t="str">
        <f t="shared" si="10"/>
        <v/>
      </c>
      <c r="AH129" s="34" t="str">
        <f t="shared" si="11"/>
        <v/>
      </c>
      <c r="AI129" s="34" t="str">
        <f t="shared" si="12"/>
        <v/>
      </c>
      <c r="AJ129" s="34" t="str">
        <f t="shared" si="13"/>
        <v/>
      </c>
      <c r="AK129" s="11" t="str">
        <f t="shared" si="14"/>
        <v/>
      </c>
      <c r="AL129" s="11" t="str">
        <f>IF(H129&gt;0,H129*(1-'01_Global_Assumptions'!$B$16),"")</f>
        <v/>
      </c>
      <c r="AM129" s="11" t="str">
        <f>IF(H129&gt;0,'01_Global_Assumptions'!$B$13*'01_Global_Assumptions'!$B$15,"")</f>
        <v/>
      </c>
      <c r="AN129" s="11" t="str">
        <f t="shared" si="15"/>
        <v/>
      </c>
      <c r="AO129" s="11" t="str">
        <f t="shared" si="16"/>
        <v/>
      </c>
      <c r="AP129" s="11" t="str">
        <f t="shared" si="17"/>
        <v/>
      </c>
      <c r="AQ129" s="11" t="str">
        <f t="shared" si="18"/>
        <v/>
      </c>
      <c r="AR129" s="37" t="str">
        <f t="shared" si="19"/>
        <v/>
      </c>
      <c r="AS129" s="11" t="str">
        <f t="shared" si="20"/>
        <v/>
      </c>
      <c r="AT129" s="11" t="str">
        <f t="shared" si="21"/>
        <v/>
      </c>
      <c r="AU129" s="11" t="str">
        <f t="shared" si="22"/>
        <v/>
      </c>
      <c r="AV129" s="11" t="str">
        <f t="shared" si="23"/>
        <v/>
      </c>
      <c r="AW129" s="11" t="str">
        <f t="shared" si="24"/>
        <v/>
      </c>
      <c r="AX129" s="11" t="str">
        <f t="shared" si="25"/>
        <v/>
      </c>
      <c r="AY129" s="11" t="str">
        <f t="shared" si="26"/>
        <v/>
      </c>
      <c r="AZ129" s="11" t="str">
        <f t="array" ref="AZ129">INDEX('10_Redfin_Source_Data'!$X:$X,$A129+4)</f>
        <v/>
      </c>
    </row>
    <row r="130" ht="15.75" customHeight="1">
      <c r="A130" s="11">
        <v>126.0</v>
      </c>
      <c r="B130" s="11" t="str">
        <f t="array" ref="B130">IF(INDEX('10_Redfin_Source_Data'!$E:$E,$A130+4)="","","SF-"&amp;TEXT($A130,"000"))</f>
        <v/>
      </c>
      <c r="C130" s="11" t="str">
        <f t="array" ref="C130">INDEX('10_Redfin_Source_Data'!$E:$E,$A130+4)</f>
        <v/>
      </c>
      <c r="D130" s="11" t="str">
        <f t="array" ref="D130">INDEX('10_Redfin_Source_Data'!$G:$G,$A130+4)</f>
        <v/>
      </c>
      <c r="E130" s="11" t="str">
        <f t="array" ref="E130">INDEX('10_Redfin_Source_Data'!$N:$N,$A130+4)</f>
        <v/>
      </c>
      <c r="F130" s="11" t="str">
        <f t="array" ref="F130">INDEX('10_Redfin_Source_Data'!$C:$C,$A130+4)</f>
        <v/>
      </c>
      <c r="G130" s="11" t="str">
        <f t="array" ref="G130">INDEX('10_Redfin_Source_Data'!$Z:$Z,$A130+4)</f>
        <v/>
      </c>
      <c r="H130" s="34">
        <f t="array" ref="H130">N(INDEX('10_Redfin_Source_Data'!$H:$H,$A130+4))</f>
        <v>0</v>
      </c>
      <c r="I130" s="34">
        <f t="array" ref="I130">N(INDEX('10_Redfin_Source_Data'!$M:$M,$A130+4))</f>
        <v>0</v>
      </c>
      <c r="J130" s="34" t="str">
        <f t="array" ref="J130">IF(H130&gt;0,MAX(I130,IFERROR(N(INDEX('10_Redfin_Source_Data'!$I:$I,$A130+4)),0)),"")</f>
        <v/>
      </c>
      <c r="K130" s="34">
        <f t="array" ref="K130">N(INDEX('10_Redfin_Source_Data'!$K:$K,$A130+4))</f>
        <v>0</v>
      </c>
      <c r="L130" s="34" t="str">
        <f t="array" ref="L130">IF(H130&gt;0,IFERROR(INDEX('09_Rent_Benchmarks'!$C:$C,MATCH(D130,'09_Rent_Benchmarks'!$A:$A,0)),'01_Global_Assumptions'!$B$10),"")</f>
        <v/>
      </c>
      <c r="M130" s="34" t="str">
        <f t="shared" si="1"/>
        <v/>
      </c>
      <c r="N130" s="34" t="str">
        <f>IF(H130&gt;0,'01_Global_Assumptions'!$B$11,"")</f>
        <v/>
      </c>
      <c r="O130" s="34" t="str">
        <f t="shared" si="2"/>
        <v/>
      </c>
      <c r="P130" s="35" t="str">
        <f>IF(H130&gt;0,'01_Global_Assumptions'!$B$7,"")</f>
        <v/>
      </c>
      <c r="Q130" s="35" t="str">
        <f>IF(H130&gt;0,'01_Global_Assumptions'!$B$8,"")</f>
        <v/>
      </c>
      <c r="R130" s="35" t="str">
        <f>IF(H130&gt;0,'01_Global_Assumptions'!$B$9,"")</f>
        <v/>
      </c>
      <c r="S130" s="34" t="str">
        <f>IF(H130&gt;0,H130*'01_Global_Assumptions'!$B$12,"")</f>
        <v/>
      </c>
      <c r="T130" s="34" t="str">
        <f>IF(H130&gt;0,'01_Global_Assumptions'!$B$23,"")</f>
        <v/>
      </c>
      <c r="U130" s="34" t="str">
        <f>IF(H130&gt;0,S130/('01_Global_Assumptions'!$B$13*12),"")</f>
        <v/>
      </c>
      <c r="V130" s="34" t="str">
        <f>IF(H130&gt;0,I130*('01_Global_Assumptions'!$B$19+'01_Global_Assumptions'!$B$20+'01_Global_Assumptions'!$B$21)+'01_Global_Assumptions'!$B$22,"")</f>
        <v/>
      </c>
      <c r="W130" s="34" t="str">
        <f>IF(H130&gt;0,S130*'01_Global_Assumptions'!$B$14/12,"")</f>
        <v/>
      </c>
      <c r="X130" s="34" t="str">
        <f>IF(H130&gt;0,H130*'01_Global_Assumptions'!$B$16/('01_Global_Assumptions'!$B$17*12),"")</f>
        <v/>
      </c>
      <c r="Y130" s="35" t="str">
        <f>IF(H130&gt;0,'01_Global_Assumptions'!$B$18,"")</f>
        <v/>
      </c>
      <c r="Z130" s="34" t="str">
        <f t="shared" si="3"/>
        <v/>
      </c>
      <c r="AA130" s="34" t="str">
        <f t="shared" si="4"/>
        <v/>
      </c>
      <c r="AB130" s="34" t="str">
        <f t="shared" si="5"/>
        <v/>
      </c>
      <c r="AC130" s="35" t="str">
        <f t="shared" si="6"/>
        <v/>
      </c>
      <c r="AD130" s="34" t="str">
        <f t="shared" si="7"/>
        <v/>
      </c>
      <c r="AE130" s="34" t="str">
        <f t="shared" si="8"/>
        <v/>
      </c>
      <c r="AF130" s="34" t="str">
        <f t="shared" si="9"/>
        <v/>
      </c>
      <c r="AG130" s="34" t="str">
        <f t="shared" si="10"/>
        <v/>
      </c>
      <c r="AH130" s="34" t="str">
        <f t="shared" si="11"/>
        <v/>
      </c>
      <c r="AI130" s="34" t="str">
        <f t="shared" si="12"/>
        <v/>
      </c>
      <c r="AJ130" s="34" t="str">
        <f t="shared" si="13"/>
        <v/>
      </c>
      <c r="AK130" s="11" t="str">
        <f t="shared" si="14"/>
        <v/>
      </c>
      <c r="AL130" s="11" t="str">
        <f>IF(H130&gt;0,H130*(1-'01_Global_Assumptions'!$B$16),"")</f>
        <v/>
      </c>
      <c r="AM130" s="11" t="str">
        <f>IF(H130&gt;0,'01_Global_Assumptions'!$B$13*'01_Global_Assumptions'!$B$15,"")</f>
        <v/>
      </c>
      <c r="AN130" s="11" t="str">
        <f t="shared" si="15"/>
        <v/>
      </c>
      <c r="AO130" s="11" t="str">
        <f t="shared" si="16"/>
        <v/>
      </c>
      <c r="AP130" s="11" t="str">
        <f t="shared" si="17"/>
        <v/>
      </c>
      <c r="AQ130" s="11" t="str">
        <f t="shared" si="18"/>
        <v/>
      </c>
      <c r="AR130" s="37" t="str">
        <f t="shared" si="19"/>
        <v/>
      </c>
      <c r="AS130" s="11" t="str">
        <f t="shared" si="20"/>
        <v/>
      </c>
      <c r="AT130" s="11" t="str">
        <f t="shared" si="21"/>
        <v/>
      </c>
      <c r="AU130" s="11" t="str">
        <f t="shared" si="22"/>
        <v/>
      </c>
      <c r="AV130" s="11" t="str">
        <f t="shared" si="23"/>
        <v/>
      </c>
      <c r="AW130" s="11" t="str">
        <f t="shared" si="24"/>
        <v/>
      </c>
      <c r="AX130" s="11" t="str">
        <f t="shared" si="25"/>
        <v/>
      </c>
      <c r="AY130" s="11" t="str">
        <f t="shared" si="26"/>
        <v/>
      </c>
      <c r="AZ130" s="11" t="str">
        <f t="array" ref="AZ130">INDEX('10_Redfin_Source_Data'!$X:$X,$A130+4)</f>
        <v/>
      </c>
    </row>
    <row r="131" ht="15.75" customHeight="1">
      <c r="A131" s="11">
        <v>127.0</v>
      </c>
      <c r="B131" s="11" t="str">
        <f t="array" ref="B131">IF(INDEX('10_Redfin_Source_Data'!$E:$E,$A131+4)="","","SF-"&amp;TEXT($A131,"000"))</f>
        <v/>
      </c>
      <c r="C131" s="11" t="str">
        <f t="array" ref="C131">INDEX('10_Redfin_Source_Data'!$E:$E,$A131+4)</f>
        <v/>
      </c>
      <c r="D131" s="11" t="str">
        <f t="array" ref="D131">INDEX('10_Redfin_Source_Data'!$G:$G,$A131+4)</f>
        <v/>
      </c>
      <c r="E131" s="11" t="str">
        <f t="array" ref="E131">INDEX('10_Redfin_Source_Data'!$N:$N,$A131+4)</f>
        <v/>
      </c>
      <c r="F131" s="11" t="str">
        <f t="array" ref="F131">INDEX('10_Redfin_Source_Data'!$C:$C,$A131+4)</f>
        <v/>
      </c>
      <c r="G131" s="11" t="str">
        <f t="array" ref="G131">INDEX('10_Redfin_Source_Data'!$Z:$Z,$A131+4)</f>
        <v/>
      </c>
      <c r="H131" s="34">
        <f t="array" ref="H131">N(INDEX('10_Redfin_Source_Data'!$H:$H,$A131+4))</f>
        <v>0</v>
      </c>
      <c r="I131" s="34">
        <f t="array" ref="I131">N(INDEX('10_Redfin_Source_Data'!$M:$M,$A131+4))</f>
        <v>0</v>
      </c>
      <c r="J131" s="34" t="str">
        <f t="array" ref="J131">IF(H131&gt;0,MAX(I131,IFERROR(N(INDEX('10_Redfin_Source_Data'!$I:$I,$A131+4)),0)),"")</f>
        <v/>
      </c>
      <c r="K131" s="34">
        <f t="array" ref="K131">N(INDEX('10_Redfin_Source_Data'!$K:$K,$A131+4))</f>
        <v>0</v>
      </c>
      <c r="L131" s="34" t="str">
        <f t="array" ref="L131">IF(H131&gt;0,IFERROR(INDEX('09_Rent_Benchmarks'!$C:$C,MATCH(D131,'09_Rent_Benchmarks'!$A:$A,0)),'01_Global_Assumptions'!$B$10),"")</f>
        <v/>
      </c>
      <c r="M131" s="34" t="str">
        <f t="shared" si="1"/>
        <v/>
      </c>
      <c r="N131" s="34" t="str">
        <f>IF(H131&gt;0,'01_Global_Assumptions'!$B$11,"")</f>
        <v/>
      </c>
      <c r="O131" s="34" t="str">
        <f t="shared" si="2"/>
        <v/>
      </c>
      <c r="P131" s="35" t="str">
        <f>IF(H131&gt;0,'01_Global_Assumptions'!$B$7,"")</f>
        <v/>
      </c>
      <c r="Q131" s="35" t="str">
        <f>IF(H131&gt;0,'01_Global_Assumptions'!$B$8,"")</f>
        <v/>
      </c>
      <c r="R131" s="35" t="str">
        <f>IF(H131&gt;0,'01_Global_Assumptions'!$B$9,"")</f>
        <v/>
      </c>
      <c r="S131" s="34" t="str">
        <f>IF(H131&gt;0,H131*'01_Global_Assumptions'!$B$12,"")</f>
        <v/>
      </c>
      <c r="T131" s="34" t="str">
        <f>IF(H131&gt;0,'01_Global_Assumptions'!$B$23,"")</f>
        <v/>
      </c>
      <c r="U131" s="34" t="str">
        <f>IF(H131&gt;0,S131/('01_Global_Assumptions'!$B$13*12),"")</f>
        <v/>
      </c>
      <c r="V131" s="34" t="str">
        <f>IF(H131&gt;0,I131*('01_Global_Assumptions'!$B$19+'01_Global_Assumptions'!$B$20+'01_Global_Assumptions'!$B$21)+'01_Global_Assumptions'!$B$22,"")</f>
        <v/>
      </c>
      <c r="W131" s="34" t="str">
        <f>IF(H131&gt;0,S131*'01_Global_Assumptions'!$B$14/12,"")</f>
        <v/>
      </c>
      <c r="X131" s="34" t="str">
        <f>IF(H131&gt;0,H131*'01_Global_Assumptions'!$B$16/('01_Global_Assumptions'!$B$17*12),"")</f>
        <v/>
      </c>
      <c r="Y131" s="35" t="str">
        <f>IF(H131&gt;0,'01_Global_Assumptions'!$B$18,"")</f>
        <v/>
      </c>
      <c r="Z131" s="34" t="str">
        <f t="shared" si="3"/>
        <v/>
      </c>
      <c r="AA131" s="34" t="str">
        <f t="shared" si="4"/>
        <v/>
      </c>
      <c r="AB131" s="34" t="str">
        <f t="shared" si="5"/>
        <v/>
      </c>
      <c r="AC131" s="35" t="str">
        <f t="shared" si="6"/>
        <v/>
      </c>
      <c r="AD131" s="34" t="str">
        <f t="shared" si="7"/>
        <v/>
      </c>
      <c r="AE131" s="34" t="str">
        <f t="shared" si="8"/>
        <v/>
      </c>
      <c r="AF131" s="34" t="str">
        <f t="shared" si="9"/>
        <v/>
      </c>
      <c r="AG131" s="34" t="str">
        <f t="shared" si="10"/>
        <v/>
      </c>
      <c r="AH131" s="34" t="str">
        <f t="shared" si="11"/>
        <v/>
      </c>
      <c r="AI131" s="34" t="str">
        <f t="shared" si="12"/>
        <v/>
      </c>
      <c r="AJ131" s="34" t="str">
        <f t="shared" si="13"/>
        <v/>
      </c>
      <c r="AK131" s="11" t="str">
        <f t="shared" si="14"/>
        <v/>
      </c>
      <c r="AL131" s="11" t="str">
        <f>IF(H131&gt;0,H131*(1-'01_Global_Assumptions'!$B$16),"")</f>
        <v/>
      </c>
      <c r="AM131" s="11" t="str">
        <f>IF(H131&gt;0,'01_Global_Assumptions'!$B$13*'01_Global_Assumptions'!$B$15,"")</f>
        <v/>
      </c>
      <c r="AN131" s="11" t="str">
        <f t="shared" si="15"/>
        <v/>
      </c>
      <c r="AO131" s="11" t="str">
        <f t="shared" si="16"/>
        <v/>
      </c>
      <c r="AP131" s="11" t="str">
        <f t="shared" si="17"/>
        <v/>
      </c>
      <c r="AQ131" s="11" t="str">
        <f t="shared" si="18"/>
        <v/>
      </c>
      <c r="AR131" s="37" t="str">
        <f t="shared" si="19"/>
        <v/>
      </c>
      <c r="AS131" s="11" t="str">
        <f t="shared" si="20"/>
        <v/>
      </c>
      <c r="AT131" s="11" t="str">
        <f t="shared" si="21"/>
        <v/>
      </c>
      <c r="AU131" s="11" t="str">
        <f t="shared" si="22"/>
        <v/>
      </c>
      <c r="AV131" s="11" t="str">
        <f t="shared" si="23"/>
        <v/>
      </c>
      <c r="AW131" s="11" t="str">
        <f t="shared" si="24"/>
        <v/>
      </c>
      <c r="AX131" s="11" t="str">
        <f t="shared" si="25"/>
        <v/>
      </c>
      <c r="AY131" s="11" t="str">
        <f t="shared" si="26"/>
        <v/>
      </c>
      <c r="AZ131" s="11" t="str">
        <f t="array" ref="AZ131">INDEX('10_Redfin_Source_Data'!$X:$X,$A131+4)</f>
        <v/>
      </c>
    </row>
    <row r="132" ht="15.75" customHeight="1">
      <c r="A132" s="11">
        <v>128.0</v>
      </c>
      <c r="B132" s="11" t="str">
        <f t="array" ref="B132">IF(INDEX('10_Redfin_Source_Data'!$E:$E,$A132+4)="","","SF-"&amp;TEXT($A132,"000"))</f>
        <v/>
      </c>
      <c r="C132" s="11" t="str">
        <f t="array" ref="C132">INDEX('10_Redfin_Source_Data'!$E:$E,$A132+4)</f>
        <v/>
      </c>
      <c r="D132" s="11" t="str">
        <f t="array" ref="D132">INDEX('10_Redfin_Source_Data'!$G:$G,$A132+4)</f>
        <v/>
      </c>
      <c r="E132" s="11" t="str">
        <f t="array" ref="E132">INDEX('10_Redfin_Source_Data'!$N:$N,$A132+4)</f>
        <v/>
      </c>
      <c r="F132" s="11" t="str">
        <f t="array" ref="F132">INDEX('10_Redfin_Source_Data'!$C:$C,$A132+4)</f>
        <v/>
      </c>
      <c r="G132" s="11" t="str">
        <f t="array" ref="G132">INDEX('10_Redfin_Source_Data'!$Z:$Z,$A132+4)</f>
        <v/>
      </c>
      <c r="H132" s="34">
        <f t="array" ref="H132">N(INDEX('10_Redfin_Source_Data'!$H:$H,$A132+4))</f>
        <v>0</v>
      </c>
      <c r="I132" s="34">
        <f t="array" ref="I132">N(INDEX('10_Redfin_Source_Data'!$M:$M,$A132+4))</f>
        <v>0</v>
      </c>
      <c r="J132" s="34" t="str">
        <f t="array" ref="J132">IF(H132&gt;0,MAX(I132,IFERROR(N(INDEX('10_Redfin_Source_Data'!$I:$I,$A132+4)),0)),"")</f>
        <v/>
      </c>
      <c r="K132" s="34">
        <f t="array" ref="K132">N(INDEX('10_Redfin_Source_Data'!$K:$K,$A132+4))</f>
        <v>0</v>
      </c>
      <c r="L132" s="34" t="str">
        <f t="array" ref="L132">IF(H132&gt;0,IFERROR(INDEX('09_Rent_Benchmarks'!$C:$C,MATCH(D132,'09_Rent_Benchmarks'!$A:$A,0)),'01_Global_Assumptions'!$B$10),"")</f>
        <v/>
      </c>
      <c r="M132" s="34" t="str">
        <f t="shared" si="1"/>
        <v/>
      </c>
      <c r="N132" s="34" t="str">
        <f>IF(H132&gt;0,'01_Global_Assumptions'!$B$11,"")</f>
        <v/>
      </c>
      <c r="O132" s="34" t="str">
        <f t="shared" si="2"/>
        <v/>
      </c>
      <c r="P132" s="35" t="str">
        <f>IF(H132&gt;0,'01_Global_Assumptions'!$B$7,"")</f>
        <v/>
      </c>
      <c r="Q132" s="35" t="str">
        <f>IF(H132&gt;0,'01_Global_Assumptions'!$B$8,"")</f>
        <v/>
      </c>
      <c r="R132" s="35" t="str">
        <f>IF(H132&gt;0,'01_Global_Assumptions'!$B$9,"")</f>
        <v/>
      </c>
      <c r="S132" s="34" t="str">
        <f>IF(H132&gt;0,H132*'01_Global_Assumptions'!$B$12,"")</f>
        <v/>
      </c>
      <c r="T132" s="34" t="str">
        <f>IF(H132&gt;0,'01_Global_Assumptions'!$B$23,"")</f>
        <v/>
      </c>
      <c r="U132" s="34" t="str">
        <f>IF(H132&gt;0,S132/('01_Global_Assumptions'!$B$13*12),"")</f>
        <v/>
      </c>
      <c r="V132" s="34" t="str">
        <f>IF(H132&gt;0,I132*('01_Global_Assumptions'!$B$19+'01_Global_Assumptions'!$B$20+'01_Global_Assumptions'!$B$21)+'01_Global_Assumptions'!$B$22,"")</f>
        <v/>
      </c>
      <c r="W132" s="34" t="str">
        <f>IF(H132&gt;0,S132*'01_Global_Assumptions'!$B$14/12,"")</f>
        <v/>
      </c>
      <c r="X132" s="34" t="str">
        <f>IF(H132&gt;0,H132*'01_Global_Assumptions'!$B$16/('01_Global_Assumptions'!$B$17*12),"")</f>
        <v/>
      </c>
      <c r="Y132" s="35" t="str">
        <f>IF(H132&gt;0,'01_Global_Assumptions'!$B$18,"")</f>
        <v/>
      </c>
      <c r="Z132" s="34" t="str">
        <f t="shared" si="3"/>
        <v/>
      </c>
      <c r="AA132" s="34" t="str">
        <f t="shared" si="4"/>
        <v/>
      </c>
      <c r="AB132" s="34" t="str">
        <f t="shared" si="5"/>
        <v/>
      </c>
      <c r="AC132" s="35" t="str">
        <f t="shared" si="6"/>
        <v/>
      </c>
      <c r="AD132" s="34" t="str">
        <f t="shared" si="7"/>
        <v/>
      </c>
      <c r="AE132" s="34" t="str">
        <f t="shared" si="8"/>
        <v/>
      </c>
      <c r="AF132" s="34" t="str">
        <f t="shared" si="9"/>
        <v/>
      </c>
      <c r="AG132" s="34" t="str">
        <f t="shared" si="10"/>
        <v/>
      </c>
      <c r="AH132" s="34" t="str">
        <f t="shared" si="11"/>
        <v/>
      </c>
      <c r="AI132" s="34" t="str">
        <f t="shared" si="12"/>
        <v/>
      </c>
      <c r="AJ132" s="34" t="str">
        <f t="shared" si="13"/>
        <v/>
      </c>
      <c r="AK132" s="11" t="str">
        <f t="shared" si="14"/>
        <v/>
      </c>
      <c r="AL132" s="11" t="str">
        <f>IF(H132&gt;0,H132*(1-'01_Global_Assumptions'!$B$16),"")</f>
        <v/>
      </c>
      <c r="AM132" s="11" t="str">
        <f>IF(H132&gt;0,'01_Global_Assumptions'!$B$13*'01_Global_Assumptions'!$B$15,"")</f>
        <v/>
      </c>
      <c r="AN132" s="11" t="str">
        <f t="shared" si="15"/>
        <v/>
      </c>
      <c r="AO132" s="11" t="str">
        <f t="shared" si="16"/>
        <v/>
      </c>
      <c r="AP132" s="11" t="str">
        <f t="shared" si="17"/>
        <v/>
      </c>
      <c r="AQ132" s="11" t="str">
        <f t="shared" si="18"/>
        <v/>
      </c>
      <c r="AR132" s="37" t="str">
        <f t="shared" si="19"/>
        <v/>
      </c>
      <c r="AS132" s="11" t="str">
        <f t="shared" si="20"/>
        <v/>
      </c>
      <c r="AT132" s="11" t="str">
        <f t="shared" si="21"/>
        <v/>
      </c>
      <c r="AU132" s="11" t="str">
        <f t="shared" si="22"/>
        <v/>
      </c>
      <c r="AV132" s="11" t="str">
        <f t="shared" si="23"/>
        <v/>
      </c>
      <c r="AW132" s="11" t="str">
        <f t="shared" si="24"/>
        <v/>
      </c>
      <c r="AX132" s="11" t="str">
        <f t="shared" si="25"/>
        <v/>
      </c>
      <c r="AY132" s="11" t="str">
        <f t="shared" si="26"/>
        <v/>
      </c>
      <c r="AZ132" s="11" t="str">
        <f t="array" ref="AZ132">INDEX('10_Redfin_Source_Data'!$X:$X,$A132+4)</f>
        <v/>
      </c>
    </row>
    <row r="133" ht="15.75" customHeight="1">
      <c r="A133" s="11">
        <v>129.0</v>
      </c>
      <c r="B133" s="11" t="str">
        <f t="array" ref="B133">IF(INDEX('10_Redfin_Source_Data'!$E:$E,$A133+4)="","","SF-"&amp;TEXT($A133,"000"))</f>
        <v/>
      </c>
      <c r="C133" s="11" t="str">
        <f t="array" ref="C133">INDEX('10_Redfin_Source_Data'!$E:$E,$A133+4)</f>
        <v/>
      </c>
      <c r="D133" s="11" t="str">
        <f t="array" ref="D133">INDEX('10_Redfin_Source_Data'!$G:$G,$A133+4)</f>
        <v/>
      </c>
      <c r="E133" s="11" t="str">
        <f t="array" ref="E133">INDEX('10_Redfin_Source_Data'!$N:$N,$A133+4)</f>
        <v/>
      </c>
      <c r="F133" s="11" t="str">
        <f t="array" ref="F133">INDEX('10_Redfin_Source_Data'!$C:$C,$A133+4)</f>
        <v/>
      </c>
      <c r="G133" s="11" t="str">
        <f t="array" ref="G133">INDEX('10_Redfin_Source_Data'!$Z:$Z,$A133+4)</f>
        <v/>
      </c>
      <c r="H133" s="34">
        <f t="array" ref="H133">N(INDEX('10_Redfin_Source_Data'!$H:$H,$A133+4))</f>
        <v>0</v>
      </c>
      <c r="I133" s="34">
        <f t="array" ref="I133">N(INDEX('10_Redfin_Source_Data'!$M:$M,$A133+4))</f>
        <v>0</v>
      </c>
      <c r="J133" s="34" t="str">
        <f t="array" ref="J133">IF(H133&gt;0,MAX(I133,IFERROR(N(INDEX('10_Redfin_Source_Data'!$I:$I,$A133+4)),0)),"")</f>
        <v/>
      </c>
      <c r="K133" s="34">
        <f t="array" ref="K133">N(INDEX('10_Redfin_Source_Data'!$K:$K,$A133+4))</f>
        <v>0</v>
      </c>
      <c r="L133" s="34" t="str">
        <f t="array" ref="L133">IF(H133&gt;0,IFERROR(INDEX('09_Rent_Benchmarks'!$C:$C,MATCH(D133,'09_Rent_Benchmarks'!$A:$A,0)),'01_Global_Assumptions'!$B$10),"")</f>
        <v/>
      </c>
      <c r="M133" s="34" t="str">
        <f t="shared" si="1"/>
        <v/>
      </c>
      <c r="N133" s="34" t="str">
        <f>IF(H133&gt;0,'01_Global_Assumptions'!$B$11,"")</f>
        <v/>
      </c>
      <c r="O133" s="34" t="str">
        <f t="shared" si="2"/>
        <v/>
      </c>
      <c r="P133" s="35" t="str">
        <f>IF(H133&gt;0,'01_Global_Assumptions'!$B$7,"")</f>
        <v/>
      </c>
      <c r="Q133" s="35" t="str">
        <f>IF(H133&gt;0,'01_Global_Assumptions'!$B$8,"")</f>
        <v/>
      </c>
      <c r="R133" s="35" t="str">
        <f>IF(H133&gt;0,'01_Global_Assumptions'!$B$9,"")</f>
        <v/>
      </c>
      <c r="S133" s="34" t="str">
        <f>IF(H133&gt;0,H133*'01_Global_Assumptions'!$B$12,"")</f>
        <v/>
      </c>
      <c r="T133" s="34" t="str">
        <f>IF(H133&gt;0,'01_Global_Assumptions'!$B$23,"")</f>
        <v/>
      </c>
      <c r="U133" s="34" t="str">
        <f>IF(H133&gt;0,S133/('01_Global_Assumptions'!$B$13*12),"")</f>
        <v/>
      </c>
      <c r="V133" s="34" t="str">
        <f>IF(H133&gt;0,I133*('01_Global_Assumptions'!$B$19+'01_Global_Assumptions'!$B$20+'01_Global_Assumptions'!$B$21)+'01_Global_Assumptions'!$B$22,"")</f>
        <v/>
      </c>
      <c r="W133" s="34" t="str">
        <f>IF(H133&gt;0,S133*'01_Global_Assumptions'!$B$14/12,"")</f>
        <v/>
      </c>
      <c r="X133" s="34" t="str">
        <f>IF(H133&gt;0,H133*'01_Global_Assumptions'!$B$16/('01_Global_Assumptions'!$B$17*12),"")</f>
        <v/>
      </c>
      <c r="Y133" s="35" t="str">
        <f>IF(H133&gt;0,'01_Global_Assumptions'!$B$18,"")</f>
        <v/>
      </c>
      <c r="Z133" s="34" t="str">
        <f t="shared" si="3"/>
        <v/>
      </c>
      <c r="AA133" s="34" t="str">
        <f t="shared" si="4"/>
        <v/>
      </c>
      <c r="AB133" s="34" t="str">
        <f t="shared" si="5"/>
        <v/>
      </c>
      <c r="AC133" s="35" t="str">
        <f t="shared" si="6"/>
        <v/>
      </c>
      <c r="AD133" s="34" t="str">
        <f t="shared" si="7"/>
        <v/>
      </c>
      <c r="AE133" s="34" t="str">
        <f t="shared" si="8"/>
        <v/>
      </c>
      <c r="AF133" s="34" t="str">
        <f t="shared" si="9"/>
        <v/>
      </c>
      <c r="AG133" s="34" t="str">
        <f t="shared" si="10"/>
        <v/>
      </c>
      <c r="AH133" s="34" t="str">
        <f t="shared" si="11"/>
        <v/>
      </c>
      <c r="AI133" s="34" t="str">
        <f t="shared" si="12"/>
        <v/>
      </c>
      <c r="AJ133" s="34" t="str">
        <f t="shared" si="13"/>
        <v/>
      </c>
      <c r="AK133" s="11" t="str">
        <f t="shared" si="14"/>
        <v/>
      </c>
      <c r="AL133" s="11" t="str">
        <f>IF(H133&gt;0,H133*(1-'01_Global_Assumptions'!$B$16),"")</f>
        <v/>
      </c>
      <c r="AM133" s="11" t="str">
        <f>IF(H133&gt;0,'01_Global_Assumptions'!$B$13*'01_Global_Assumptions'!$B$15,"")</f>
        <v/>
      </c>
      <c r="AN133" s="11" t="str">
        <f t="shared" si="15"/>
        <v/>
      </c>
      <c r="AO133" s="11" t="str">
        <f t="shared" si="16"/>
        <v/>
      </c>
      <c r="AP133" s="11" t="str">
        <f t="shared" si="17"/>
        <v/>
      </c>
      <c r="AQ133" s="11" t="str">
        <f t="shared" si="18"/>
        <v/>
      </c>
      <c r="AR133" s="37" t="str">
        <f t="shared" si="19"/>
        <v/>
      </c>
      <c r="AS133" s="11" t="str">
        <f t="shared" si="20"/>
        <v/>
      </c>
      <c r="AT133" s="11" t="str">
        <f t="shared" si="21"/>
        <v/>
      </c>
      <c r="AU133" s="11" t="str">
        <f t="shared" si="22"/>
        <v/>
      </c>
      <c r="AV133" s="11" t="str">
        <f t="shared" si="23"/>
        <v/>
      </c>
      <c r="AW133" s="11" t="str">
        <f t="shared" si="24"/>
        <v/>
      </c>
      <c r="AX133" s="11" t="str">
        <f t="shared" si="25"/>
        <v/>
      </c>
      <c r="AY133" s="11" t="str">
        <f t="shared" si="26"/>
        <v/>
      </c>
      <c r="AZ133" s="11" t="str">
        <f t="array" ref="AZ133">INDEX('10_Redfin_Source_Data'!$X:$X,$A133+4)</f>
        <v/>
      </c>
    </row>
    <row r="134" ht="15.75" customHeight="1">
      <c r="A134" s="11">
        <v>130.0</v>
      </c>
      <c r="B134" s="11" t="str">
        <f t="array" ref="B134">IF(INDEX('10_Redfin_Source_Data'!$E:$E,$A134+4)="","","SF-"&amp;TEXT($A134,"000"))</f>
        <v/>
      </c>
      <c r="C134" s="11" t="str">
        <f t="array" ref="C134">INDEX('10_Redfin_Source_Data'!$E:$E,$A134+4)</f>
        <v/>
      </c>
      <c r="D134" s="11" t="str">
        <f t="array" ref="D134">INDEX('10_Redfin_Source_Data'!$G:$G,$A134+4)</f>
        <v/>
      </c>
      <c r="E134" s="11" t="str">
        <f t="array" ref="E134">INDEX('10_Redfin_Source_Data'!$N:$N,$A134+4)</f>
        <v/>
      </c>
      <c r="F134" s="11" t="str">
        <f t="array" ref="F134">INDEX('10_Redfin_Source_Data'!$C:$C,$A134+4)</f>
        <v/>
      </c>
      <c r="G134" s="11" t="str">
        <f t="array" ref="G134">INDEX('10_Redfin_Source_Data'!$Z:$Z,$A134+4)</f>
        <v/>
      </c>
      <c r="H134" s="34">
        <f t="array" ref="H134">N(INDEX('10_Redfin_Source_Data'!$H:$H,$A134+4))</f>
        <v>0</v>
      </c>
      <c r="I134" s="34">
        <f t="array" ref="I134">N(INDEX('10_Redfin_Source_Data'!$M:$M,$A134+4))</f>
        <v>0</v>
      </c>
      <c r="J134" s="34" t="str">
        <f t="array" ref="J134">IF(H134&gt;0,MAX(I134,IFERROR(N(INDEX('10_Redfin_Source_Data'!$I:$I,$A134+4)),0)),"")</f>
        <v/>
      </c>
      <c r="K134" s="34">
        <f t="array" ref="K134">N(INDEX('10_Redfin_Source_Data'!$K:$K,$A134+4))</f>
        <v>0</v>
      </c>
      <c r="L134" s="34" t="str">
        <f t="array" ref="L134">IF(H134&gt;0,IFERROR(INDEX('09_Rent_Benchmarks'!$C:$C,MATCH(D134,'09_Rent_Benchmarks'!$A:$A,0)),'01_Global_Assumptions'!$B$10),"")</f>
        <v/>
      </c>
      <c r="M134" s="34" t="str">
        <f t="shared" si="1"/>
        <v/>
      </c>
      <c r="N134" s="34" t="str">
        <f>IF(H134&gt;0,'01_Global_Assumptions'!$B$11,"")</f>
        <v/>
      </c>
      <c r="O134" s="34" t="str">
        <f t="shared" si="2"/>
        <v/>
      </c>
      <c r="P134" s="35" t="str">
        <f>IF(H134&gt;0,'01_Global_Assumptions'!$B$7,"")</f>
        <v/>
      </c>
      <c r="Q134" s="35" t="str">
        <f>IF(H134&gt;0,'01_Global_Assumptions'!$B$8,"")</f>
        <v/>
      </c>
      <c r="R134" s="35" t="str">
        <f>IF(H134&gt;0,'01_Global_Assumptions'!$B$9,"")</f>
        <v/>
      </c>
      <c r="S134" s="34" t="str">
        <f>IF(H134&gt;0,H134*'01_Global_Assumptions'!$B$12,"")</f>
        <v/>
      </c>
      <c r="T134" s="34" t="str">
        <f>IF(H134&gt;0,'01_Global_Assumptions'!$B$23,"")</f>
        <v/>
      </c>
      <c r="U134" s="34" t="str">
        <f>IF(H134&gt;0,S134/('01_Global_Assumptions'!$B$13*12),"")</f>
        <v/>
      </c>
      <c r="V134" s="34" t="str">
        <f>IF(H134&gt;0,I134*('01_Global_Assumptions'!$B$19+'01_Global_Assumptions'!$B$20+'01_Global_Assumptions'!$B$21)+'01_Global_Assumptions'!$B$22,"")</f>
        <v/>
      </c>
      <c r="W134" s="34" t="str">
        <f>IF(H134&gt;0,S134*'01_Global_Assumptions'!$B$14/12,"")</f>
        <v/>
      </c>
      <c r="X134" s="34" t="str">
        <f>IF(H134&gt;0,H134*'01_Global_Assumptions'!$B$16/('01_Global_Assumptions'!$B$17*12),"")</f>
        <v/>
      </c>
      <c r="Y134" s="35" t="str">
        <f>IF(H134&gt;0,'01_Global_Assumptions'!$B$18,"")</f>
        <v/>
      </c>
      <c r="Z134" s="34" t="str">
        <f t="shared" si="3"/>
        <v/>
      </c>
      <c r="AA134" s="34" t="str">
        <f t="shared" si="4"/>
        <v/>
      </c>
      <c r="AB134" s="34" t="str">
        <f t="shared" si="5"/>
        <v/>
      </c>
      <c r="AC134" s="35" t="str">
        <f t="shared" si="6"/>
        <v/>
      </c>
      <c r="AD134" s="34" t="str">
        <f t="shared" si="7"/>
        <v/>
      </c>
      <c r="AE134" s="34" t="str">
        <f t="shared" si="8"/>
        <v/>
      </c>
      <c r="AF134" s="34" t="str">
        <f t="shared" si="9"/>
        <v/>
      </c>
      <c r="AG134" s="34" t="str">
        <f t="shared" si="10"/>
        <v/>
      </c>
      <c r="AH134" s="34" t="str">
        <f t="shared" si="11"/>
        <v/>
      </c>
      <c r="AI134" s="34" t="str">
        <f t="shared" si="12"/>
        <v/>
      </c>
      <c r="AJ134" s="34" t="str">
        <f t="shared" si="13"/>
        <v/>
      </c>
      <c r="AK134" s="11" t="str">
        <f t="shared" si="14"/>
        <v/>
      </c>
      <c r="AL134" s="11" t="str">
        <f>IF(H134&gt;0,H134*(1-'01_Global_Assumptions'!$B$16),"")</f>
        <v/>
      </c>
      <c r="AM134" s="11" t="str">
        <f>IF(H134&gt;0,'01_Global_Assumptions'!$B$13*'01_Global_Assumptions'!$B$15,"")</f>
        <v/>
      </c>
      <c r="AN134" s="11" t="str">
        <f t="shared" si="15"/>
        <v/>
      </c>
      <c r="AO134" s="11" t="str">
        <f t="shared" si="16"/>
        <v/>
      </c>
      <c r="AP134" s="11" t="str">
        <f t="shared" si="17"/>
        <v/>
      </c>
      <c r="AQ134" s="11" t="str">
        <f t="shared" si="18"/>
        <v/>
      </c>
      <c r="AR134" s="37" t="str">
        <f t="shared" si="19"/>
        <v/>
      </c>
      <c r="AS134" s="11" t="str">
        <f t="shared" si="20"/>
        <v/>
      </c>
      <c r="AT134" s="11" t="str">
        <f t="shared" si="21"/>
        <v/>
      </c>
      <c r="AU134" s="11" t="str">
        <f t="shared" si="22"/>
        <v/>
      </c>
      <c r="AV134" s="11" t="str">
        <f t="shared" si="23"/>
        <v/>
      </c>
      <c r="AW134" s="11" t="str">
        <f t="shared" si="24"/>
        <v/>
      </c>
      <c r="AX134" s="11" t="str">
        <f t="shared" si="25"/>
        <v/>
      </c>
      <c r="AY134" s="11" t="str">
        <f t="shared" si="26"/>
        <v/>
      </c>
      <c r="AZ134" s="11" t="str">
        <f t="array" ref="AZ134">INDEX('10_Redfin_Source_Data'!$X:$X,$A134+4)</f>
        <v/>
      </c>
    </row>
    <row r="135" ht="15.75" customHeight="1">
      <c r="A135" s="11">
        <v>131.0</v>
      </c>
      <c r="B135" s="11" t="str">
        <f t="array" ref="B135">IF(INDEX('10_Redfin_Source_Data'!$E:$E,$A135+4)="","","SF-"&amp;TEXT($A135,"000"))</f>
        <v/>
      </c>
      <c r="C135" s="11" t="str">
        <f t="array" ref="C135">INDEX('10_Redfin_Source_Data'!$E:$E,$A135+4)</f>
        <v/>
      </c>
      <c r="D135" s="11" t="str">
        <f t="array" ref="D135">INDEX('10_Redfin_Source_Data'!$G:$G,$A135+4)</f>
        <v/>
      </c>
      <c r="E135" s="11" t="str">
        <f t="array" ref="E135">INDEX('10_Redfin_Source_Data'!$N:$N,$A135+4)</f>
        <v/>
      </c>
      <c r="F135" s="11" t="str">
        <f t="array" ref="F135">INDEX('10_Redfin_Source_Data'!$C:$C,$A135+4)</f>
        <v/>
      </c>
      <c r="G135" s="11" t="str">
        <f t="array" ref="G135">INDEX('10_Redfin_Source_Data'!$Z:$Z,$A135+4)</f>
        <v/>
      </c>
      <c r="H135" s="34">
        <f t="array" ref="H135">N(INDEX('10_Redfin_Source_Data'!$H:$H,$A135+4))</f>
        <v>0</v>
      </c>
      <c r="I135" s="34">
        <f t="array" ref="I135">N(INDEX('10_Redfin_Source_Data'!$M:$M,$A135+4))</f>
        <v>0</v>
      </c>
      <c r="J135" s="34" t="str">
        <f t="array" ref="J135">IF(H135&gt;0,MAX(I135,IFERROR(N(INDEX('10_Redfin_Source_Data'!$I:$I,$A135+4)),0)),"")</f>
        <v/>
      </c>
      <c r="K135" s="34">
        <f t="array" ref="K135">N(INDEX('10_Redfin_Source_Data'!$K:$K,$A135+4))</f>
        <v>0</v>
      </c>
      <c r="L135" s="34" t="str">
        <f t="array" ref="L135">IF(H135&gt;0,IFERROR(INDEX('09_Rent_Benchmarks'!$C:$C,MATCH(D135,'09_Rent_Benchmarks'!$A:$A,0)),'01_Global_Assumptions'!$B$10),"")</f>
        <v/>
      </c>
      <c r="M135" s="34" t="str">
        <f t="shared" si="1"/>
        <v/>
      </c>
      <c r="N135" s="34" t="str">
        <f>IF(H135&gt;0,'01_Global_Assumptions'!$B$11,"")</f>
        <v/>
      </c>
      <c r="O135" s="34" t="str">
        <f t="shared" si="2"/>
        <v/>
      </c>
      <c r="P135" s="35" t="str">
        <f>IF(H135&gt;0,'01_Global_Assumptions'!$B$7,"")</f>
        <v/>
      </c>
      <c r="Q135" s="35" t="str">
        <f>IF(H135&gt;0,'01_Global_Assumptions'!$B$8,"")</f>
        <v/>
      </c>
      <c r="R135" s="35" t="str">
        <f>IF(H135&gt;0,'01_Global_Assumptions'!$B$9,"")</f>
        <v/>
      </c>
      <c r="S135" s="34" t="str">
        <f>IF(H135&gt;0,H135*'01_Global_Assumptions'!$B$12,"")</f>
        <v/>
      </c>
      <c r="T135" s="34" t="str">
        <f>IF(H135&gt;0,'01_Global_Assumptions'!$B$23,"")</f>
        <v/>
      </c>
      <c r="U135" s="34" t="str">
        <f>IF(H135&gt;0,S135/('01_Global_Assumptions'!$B$13*12),"")</f>
        <v/>
      </c>
      <c r="V135" s="34" t="str">
        <f>IF(H135&gt;0,I135*('01_Global_Assumptions'!$B$19+'01_Global_Assumptions'!$B$20+'01_Global_Assumptions'!$B$21)+'01_Global_Assumptions'!$B$22,"")</f>
        <v/>
      </c>
      <c r="W135" s="34" t="str">
        <f>IF(H135&gt;0,S135*'01_Global_Assumptions'!$B$14/12,"")</f>
        <v/>
      </c>
      <c r="X135" s="34" t="str">
        <f>IF(H135&gt;0,H135*'01_Global_Assumptions'!$B$16/('01_Global_Assumptions'!$B$17*12),"")</f>
        <v/>
      </c>
      <c r="Y135" s="35" t="str">
        <f>IF(H135&gt;0,'01_Global_Assumptions'!$B$18,"")</f>
        <v/>
      </c>
      <c r="Z135" s="34" t="str">
        <f t="shared" si="3"/>
        <v/>
      </c>
      <c r="AA135" s="34" t="str">
        <f t="shared" si="4"/>
        <v/>
      </c>
      <c r="AB135" s="34" t="str">
        <f t="shared" si="5"/>
        <v/>
      </c>
      <c r="AC135" s="35" t="str">
        <f t="shared" si="6"/>
        <v/>
      </c>
      <c r="AD135" s="34" t="str">
        <f t="shared" si="7"/>
        <v/>
      </c>
      <c r="AE135" s="34" t="str">
        <f t="shared" si="8"/>
        <v/>
      </c>
      <c r="AF135" s="34" t="str">
        <f t="shared" si="9"/>
        <v/>
      </c>
      <c r="AG135" s="34" t="str">
        <f t="shared" si="10"/>
        <v/>
      </c>
      <c r="AH135" s="34" t="str">
        <f t="shared" si="11"/>
        <v/>
      </c>
      <c r="AI135" s="34" t="str">
        <f t="shared" si="12"/>
        <v/>
      </c>
      <c r="AJ135" s="34" t="str">
        <f t="shared" si="13"/>
        <v/>
      </c>
      <c r="AK135" s="11" t="str">
        <f t="shared" si="14"/>
        <v/>
      </c>
      <c r="AL135" s="11" t="str">
        <f>IF(H135&gt;0,H135*(1-'01_Global_Assumptions'!$B$16),"")</f>
        <v/>
      </c>
      <c r="AM135" s="11" t="str">
        <f>IF(H135&gt;0,'01_Global_Assumptions'!$B$13*'01_Global_Assumptions'!$B$15,"")</f>
        <v/>
      </c>
      <c r="AN135" s="11" t="str">
        <f t="shared" si="15"/>
        <v/>
      </c>
      <c r="AO135" s="11" t="str">
        <f t="shared" si="16"/>
        <v/>
      </c>
      <c r="AP135" s="11" t="str">
        <f t="shared" si="17"/>
        <v/>
      </c>
      <c r="AQ135" s="11" t="str">
        <f t="shared" si="18"/>
        <v/>
      </c>
      <c r="AR135" s="37" t="str">
        <f t="shared" si="19"/>
        <v/>
      </c>
      <c r="AS135" s="11" t="str">
        <f t="shared" si="20"/>
        <v/>
      </c>
      <c r="AT135" s="11" t="str">
        <f t="shared" si="21"/>
        <v/>
      </c>
      <c r="AU135" s="11" t="str">
        <f t="shared" si="22"/>
        <v/>
      </c>
      <c r="AV135" s="11" t="str">
        <f t="shared" si="23"/>
        <v/>
      </c>
      <c r="AW135" s="11" t="str">
        <f t="shared" si="24"/>
        <v/>
      </c>
      <c r="AX135" s="11" t="str">
        <f t="shared" si="25"/>
        <v/>
      </c>
      <c r="AY135" s="11" t="str">
        <f t="shared" si="26"/>
        <v/>
      </c>
      <c r="AZ135" s="11" t="str">
        <f t="array" ref="AZ135">INDEX('10_Redfin_Source_Data'!$X:$X,$A135+4)</f>
        <v/>
      </c>
    </row>
    <row r="136" ht="15.75" customHeight="1">
      <c r="A136" s="11">
        <v>132.0</v>
      </c>
      <c r="B136" s="11" t="str">
        <f t="array" ref="B136">IF(INDEX('10_Redfin_Source_Data'!$E:$E,$A136+4)="","","SF-"&amp;TEXT($A136,"000"))</f>
        <v/>
      </c>
      <c r="C136" s="11" t="str">
        <f t="array" ref="C136">INDEX('10_Redfin_Source_Data'!$E:$E,$A136+4)</f>
        <v/>
      </c>
      <c r="D136" s="11" t="str">
        <f t="array" ref="D136">INDEX('10_Redfin_Source_Data'!$G:$G,$A136+4)</f>
        <v/>
      </c>
      <c r="E136" s="11" t="str">
        <f t="array" ref="E136">INDEX('10_Redfin_Source_Data'!$N:$N,$A136+4)</f>
        <v/>
      </c>
      <c r="F136" s="11" t="str">
        <f t="array" ref="F136">INDEX('10_Redfin_Source_Data'!$C:$C,$A136+4)</f>
        <v/>
      </c>
      <c r="G136" s="11" t="str">
        <f t="array" ref="G136">INDEX('10_Redfin_Source_Data'!$Z:$Z,$A136+4)</f>
        <v/>
      </c>
      <c r="H136" s="34">
        <f t="array" ref="H136">N(INDEX('10_Redfin_Source_Data'!$H:$H,$A136+4))</f>
        <v>0</v>
      </c>
      <c r="I136" s="34">
        <f t="array" ref="I136">N(INDEX('10_Redfin_Source_Data'!$M:$M,$A136+4))</f>
        <v>0</v>
      </c>
      <c r="J136" s="34" t="str">
        <f t="array" ref="J136">IF(H136&gt;0,MAX(I136,IFERROR(N(INDEX('10_Redfin_Source_Data'!$I:$I,$A136+4)),0)),"")</f>
        <v/>
      </c>
      <c r="K136" s="34">
        <f t="array" ref="K136">N(INDEX('10_Redfin_Source_Data'!$K:$K,$A136+4))</f>
        <v>0</v>
      </c>
      <c r="L136" s="34" t="str">
        <f t="array" ref="L136">IF(H136&gt;0,IFERROR(INDEX('09_Rent_Benchmarks'!$C:$C,MATCH(D136,'09_Rent_Benchmarks'!$A:$A,0)),'01_Global_Assumptions'!$B$10),"")</f>
        <v/>
      </c>
      <c r="M136" s="34" t="str">
        <f t="shared" si="1"/>
        <v/>
      </c>
      <c r="N136" s="34" t="str">
        <f>IF(H136&gt;0,'01_Global_Assumptions'!$B$11,"")</f>
        <v/>
      </c>
      <c r="O136" s="34" t="str">
        <f t="shared" si="2"/>
        <v/>
      </c>
      <c r="P136" s="35" t="str">
        <f>IF(H136&gt;0,'01_Global_Assumptions'!$B$7,"")</f>
        <v/>
      </c>
      <c r="Q136" s="35" t="str">
        <f>IF(H136&gt;0,'01_Global_Assumptions'!$B$8,"")</f>
        <v/>
      </c>
      <c r="R136" s="35" t="str">
        <f>IF(H136&gt;0,'01_Global_Assumptions'!$B$9,"")</f>
        <v/>
      </c>
      <c r="S136" s="34" t="str">
        <f>IF(H136&gt;0,H136*'01_Global_Assumptions'!$B$12,"")</f>
        <v/>
      </c>
      <c r="T136" s="34" t="str">
        <f>IF(H136&gt;0,'01_Global_Assumptions'!$B$23,"")</f>
        <v/>
      </c>
      <c r="U136" s="34" t="str">
        <f>IF(H136&gt;0,S136/('01_Global_Assumptions'!$B$13*12),"")</f>
        <v/>
      </c>
      <c r="V136" s="34" t="str">
        <f>IF(H136&gt;0,I136*('01_Global_Assumptions'!$B$19+'01_Global_Assumptions'!$B$20+'01_Global_Assumptions'!$B$21)+'01_Global_Assumptions'!$B$22,"")</f>
        <v/>
      </c>
      <c r="W136" s="34" t="str">
        <f>IF(H136&gt;0,S136*'01_Global_Assumptions'!$B$14/12,"")</f>
        <v/>
      </c>
      <c r="X136" s="34" t="str">
        <f>IF(H136&gt;0,H136*'01_Global_Assumptions'!$B$16/('01_Global_Assumptions'!$B$17*12),"")</f>
        <v/>
      </c>
      <c r="Y136" s="35" t="str">
        <f>IF(H136&gt;0,'01_Global_Assumptions'!$B$18,"")</f>
        <v/>
      </c>
      <c r="Z136" s="34" t="str">
        <f t="shared" si="3"/>
        <v/>
      </c>
      <c r="AA136" s="34" t="str">
        <f t="shared" si="4"/>
        <v/>
      </c>
      <c r="AB136" s="34" t="str">
        <f t="shared" si="5"/>
        <v/>
      </c>
      <c r="AC136" s="35" t="str">
        <f t="shared" si="6"/>
        <v/>
      </c>
      <c r="AD136" s="34" t="str">
        <f t="shared" si="7"/>
        <v/>
      </c>
      <c r="AE136" s="34" t="str">
        <f t="shared" si="8"/>
        <v/>
      </c>
      <c r="AF136" s="34" t="str">
        <f t="shared" si="9"/>
        <v/>
      </c>
      <c r="AG136" s="34" t="str">
        <f t="shared" si="10"/>
        <v/>
      </c>
      <c r="AH136" s="34" t="str">
        <f t="shared" si="11"/>
        <v/>
      </c>
      <c r="AI136" s="34" t="str">
        <f t="shared" si="12"/>
        <v/>
      </c>
      <c r="AJ136" s="34" t="str">
        <f t="shared" si="13"/>
        <v/>
      </c>
      <c r="AK136" s="11" t="str">
        <f t="shared" si="14"/>
        <v/>
      </c>
      <c r="AL136" s="11" t="str">
        <f>IF(H136&gt;0,H136*(1-'01_Global_Assumptions'!$B$16),"")</f>
        <v/>
      </c>
      <c r="AM136" s="11" t="str">
        <f>IF(H136&gt;0,'01_Global_Assumptions'!$B$13*'01_Global_Assumptions'!$B$15,"")</f>
        <v/>
      </c>
      <c r="AN136" s="11" t="str">
        <f t="shared" si="15"/>
        <v/>
      </c>
      <c r="AO136" s="11" t="str">
        <f t="shared" si="16"/>
        <v/>
      </c>
      <c r="AP136" s="11" t="str">
        <f t="shared" si="17"/>
        <v/>
      </c>
      <c r="AQ136" s="11" t="str">
        <f t="shared" si="18"/>
        <v/>
      </c>
      <c r="AR136" s="37" t="str">
        <f t="shared" si="19"/>
        <v/>
      </c>
      <c r="AS136" s="11" t="str">
        <f t="shared" si="20"/>
        <v/>
      </c>
      <c r="AT136" s="11" t="str">
        <f t="shared" si="21"/>
        <v/>
      </c>
      <c r="AU136" s="11" t="str">
        <f t="shared" si="22"/>
        <v/>
      </c>
      <c r="AV136" s="11" t="str">
        <f t="shared" si="23"/>
        <v/>
      </c>
      <c r="AW136" s="11" t="str">
        <f t="shared" si="24"/>
        <v/>
      </c>
      <c r="AX136" s="11" t="str">
        <f t="shared" si="25"/>
        <v/>
      </c>
      <c r="AY136" s="11" t="str">
        <f t="shared" si="26"/>
        <v/>
      </c>
      <c r="AZ136" s="11" t="str">
        <f t="array" ref="AZ136">INDEX('10_Redfin_Source_Data'!$X:$X,$A136+4)</f>
        <v/>
      </c>
    </row>
    <row r="137" ht="15.75" customHeight="1">
      <c r="A137" s="11">
        <v>133.0</v>
      </c>
      <c r="B137" s="11" t="str">
        <f t="array" ref="B137">IF(INDEX('10_Redfin_Source_Data'!$E:$E,$A137+4)="","","SF-"&amp;TEXT($A137,"000"))</f>
        <v/>
      </c>
      <c r="C137" s="11" t="str">
        <f t="array" ref="C137">INDEX('10_Redfin_Source_Data'!$E:$E,$A137+4)</f>
        <v/>
      </c>
      <c r="D137" s="11" t="str">
        <f t="array" ref="D137">INDEX('10_Redfin_Source_Data'!$G:$G,$A137+4)</f>
        <v/>
      </c>
      <c r="E137" s="11" t="str">
        <f t="array" ref="E137">INDEX('10_Redfin_Source_Data'!$N:$N,$A137+4)</f>
        <v/>
      </c>
      <c r="F137" s="11" t="str">
        <f t="array" ref="F137">INDEX('10_Redfin_Source_Data'!$C:$C,$A137+4)</f>
        <v/>
      </c>
      <c r="G137" s="11" t="str">
        <f t="array" ref="G137">INDEX('10_Redfin_Source_Data'!$Z:$Z,$A137+4)</f>
        <v/>
      </c>
      <c r="H137" s="34">
        <f t="array" ref="H137">N(INDEX('10_Redfin_Source_Data'!$H:$H,$A137+4))</f>
        <v>0</v>
      </c>
      <c r="I137" s="34">
        <f t="array" ref="I137">N(INDEX('10_Redfin_Source_Data'!$M:$M,$A137+4))</f>
        <v>0</v>
      </c>
      <c r="J137" s="34" t="str">
        <f t="array" ref="J137">IF(H137&gt;0,MAX(I137,IFERROR(N(INDEX('10_Redfin_Source_Data'!$I:$I,$A137+4)),0)),"")</f>
        <v/>
      </c>
      <c r="K137" s="34">
        <f t="array" ref="K137">N(INDEX('10_Redfin_Source_Data'!$K:$K,$A137+4))</f>
        <v>0</v>
      </c>
      <c r="L137" s="34" t="str">
        <f t="array" ref="L137">IF(H137&gt;0,IFERROR(INDEX('09_Rent_Benchmarks'!$C:$C,MATCH(D137,'09_Rent_Benchmarks'!$A:$A,0)),'01_Global_Assumptions'!$B$10),"")</f>
        <v/>
      </c>
      <c r="M137" s="34" t="str">
        <f t="shared" si="1"/>
        <v/>
      </c>
      <c r="N137" s="34" t="str">
        <f>IF(H137&gt;0,'01_Global_Assumptions'!$B$11,"")</f>
        <v/>
      </c>
      <c r="O137" s="34" t="str">
        <f t="shared" si="2"/>
        <v/>
      </c>
      <c r="P137" s="35" t="str">
        <f>IF(H137&gt;0,'01_Global_Assumptions'!$B$7,"")</f>
        <v/>
      </c>
      <c r="Q137" s="35" t="str">
        <f>IF(H137&gt;0,'01_Global_Assumptions'!$B$8,"")</f>
        <v/>
      </c>
      <c r="R137" s="35" t="str">
        <f>IF(H137&gt;0,'01_Global_Assumptions'!$B$9,"")</f>
        <v/>
      </c>
      <c r="S137" s="34" t="str">
        <f>IF(H137&gt;0,H137*'01_Global_Assumptions'!$B$12,"")</f>
        <v/>
      </c>
      <c r="T137" s="34" t="str">
        <f>IF(H137&gt;0,'01_Global_Assumptions'!$B$23,"")</f>
        <v/>
      </c>
      <c r="U137" s="34" t="str">
        <f>IF(H137&gt;0,S137/('01_Global_Assumptions'!$B$13*12),"")</f>
        <v/>
      </c>
      <c r="V137" s="34" t="str">
        <f>IF(H137&gt;0,I137*('01_Global_Assumptions'!$B$19+'01_Global_Assumptions'!$B$20+'01_Global_Assumptions'!$B$21)+'01_Global_Assumptions'!$B$22,"")</f>
        <v/>
      </c>
      <c r="W137" s="34" t="str">
        <f>IF(H137&gt;0,S137*'01_Global_Assumptions'!$B$14/12,"")</f>
        <v/>
      </c>
      <c r="X137" s="34" t="str">
        <f>IF(H137&gt;0,H137*'01_Global_Assumptions'!$B$16/('01_Global_Assumptions'!$B$17*12),"")</f>
        <v/>
      </c>
      <c r="Y137" s="35" t="str">
        <f>IF(H137&gt;0,'01_Global_Assumptions'!$B$18,"")</f>
        <v/>
      </c>
      <c r="Z137" s="34" t="str">
        <f t="shared" si="3"/>
        <v/>
      </c>
      <c r="AA137" s="34" t="str">
        <f t="shared" si="4"/>
        <v/>
      </c>
      <c r="AB137" s="34" t="str">
        <f t="shared" si="5"/>
        <v/>
      </c>
      <c r="AC137" s="35" t="str">
        <f t="shared" si="6"/>
        <v/>
      </c>
      <c r="AD137" s="34" t="str">
        <f t="shared" si="7"/>
        <v/>
      </c>
      <c r="AE137" s="34" t="str">
        <f t="shared" si="8"/>
        <v/>
      </c>
      <c r="AF137" s="34" t="str">
        <f t="shared" si="9"/>
        <v/>
      </c>
      <c r="AG137" s="34" t="str">
        <f t="shared" si="10"/>
        <v/>
      </c>
      <c r="AH137" s="34" t="str">
        <f t="shared" si="11"/>
        <v/>
      </c>
      <c r="AI137" s="34" t="str">
        <f t="shared" si="12"/>
        <v/>
      </c>
      <c r="AJ137" s="34" t="str">
        <f t="shared" si="13"/>
        <v/>
      </c>
      <c r="AK137" s="11" t="str">
        <f t="shared" si="14"/>
        <v/>
      </c>
      <c r="AL137" s="11" t="str">
        <f>IF(H137&gt;0,H137*(1-'01_Global_Assumptions'!$B$16),"")</f>
        <v/>
      </c>
      <c r="AM137" s="11" t="str">
        <f>IF(H137&gt;0,'01_Global_Assumptions'!$B$13*'01_Global_Assumptions'!$B$15,"")</f>
        <v/>
      </c>
      <c r="AN137" s="11" t="str">
        <f t="shared" si="15"/>
        <v/>
      </c>
      <c r="AO137" s="11" t="str">
        <f t="shared" si="16"/>
        <v/>
      </c>
      <c r="AP137" s="11" t="str">
        <f t="shared" si="17"/>
        <v/>
      </c>
      <c r="AQ137" s="11" t="str">
        <f t="shared" si="18"/>
        <v/>
      </c>
      <c r="AR137" s="37" t="str">
        <f t="shared" si="19"/>
        <v/>
      </c>
      <c r="AS137" s="11" t="str">
        <f t="shared" si="20"/>
        <v/>
      </c>
      <c r="AT137" s="11" t="str">
        <f t="shared" si="21"/>
        <v/>
      </c>
      <c r="AU137" s="11" t="str">
        <f t="shared" si="22"/>
        <v/>
      </c>
      <c r="AV137" s="11" t="str">
        <f t="shared" si="23"/>
        <v/>
      </c>
      <c r="AW137" s="11" t="str">
        <f t="shared" si="24"/>
        <v/>
      </c>
      <c r="AX137" s="11" t="str">
        <f t="shared" si="25"/>
        <v/>
      </c>
      <c r="AY137" s="11" t="str">
        <f t="shared" si="26"/>
        <v/>
      </c>
      <c r="AZ137" s="11" t="str">
        <f t="array" ref="AZ137">INDEX('10_Redfin_Source_Data'!$X:$X,$A137+4)</f>
        <v/>
      </c>
    </row>
    <row r="138" ht="15.75" customHeight="1">
      <c r="A138" s="11">
        <v>134.0</v>
      </c>
      <c r="B138" s="11" t="str">
        <f t="array" ref="B138">IF(INDEX('10_Redfin_Source_Data'!$E:$E,$A138+4)="","","SF-"&amp;TEXT($A138,"000"))</f>
        <v/>
      </c>
      <c r="C138" s="11" t="str">
        <f t="array" ref="C138">INDEX('10_Redfin_Source_Data'!$E:$E,$A138+4)</f>
        <v/>
      </c>
      <c r="D138" s="11" t="str">
        <f t="array" ref="D138">INDEX('10_Redfin_Source_Data'!$G:$G,$A138+4)</f>
        <v/>
      </c>
      <c r="E138" s="11" t="str">
        <f t="array" ref="E138">INDEX('10_Redfin_Source_Data'!$N:$N,$A138+4)</f>
        <v/>
      </c>
      <c r="F138" s="11" t="str">
        <f t="array" ref="F138">INDEX('10_Redfin_Source_Data'!$C:$C,$A138+4)</f>
        <v/>
      </c>
      <c r="G138" s="11" t="str">
        <f t="array" ref="G138">INDEX('10_Redfin_Source_Data'!$Z:$Z,$A138+4)</f>
        <v/>
      </c>
      <c r="H138" s="34">
        <f t="array" ref="H138">N(INDEX('10_Redfin_Source_Data'!$H:$H,$A138+4))</f>
        <v>0</v>
      </c>
      <c r="I138" s="34">
        <f t="array" ref="I138">N(INDEX('10_Redfin_Source_Data'!$M:$M,$A138+4))</f>
        <v>0</v>
      </c>
      <c r="J138" s="34" t="str">
        <f t="array" ref="J138">IF(H138&gt;0,MAX(I138,IFERROR(N(INDEX('10_Redfin_Source_Data'!$I:$I,$A138+4)),0)),"")</f>
        <v/>
      </c>
      <c r="K138" s="34">
        <f t="array" ref="K138">N(INDEX('10_Redfin_Source_Data'!$K:$K,$A138+4))</f>
        <v>0</v>
      </c>
      <c r="L138" s="34" t="str">
        <f t="array" ref="L138">IF(H138&gt;0,IFERROR(INDEX('09_Rent_Benchmarks'!$C:$C,MATCH(D138,'09_Rent_Benchmarks'!$A:$A,0)),'01_Global_Assumptions'!$B$10),"")</f>
        <v/>
      </c>
      <c r="M138" s="34" t="str">
        <f t="shared" si="1"/>
        <v/>
      </c>
      <c r="N138" s="34" t="str">
        <f>IF(H138&gt;0,'01_Global_Assumptions'!$B$11,"")</f>
        <v/>
      </c>
      <c r="O138" s="34" t="str">
        <f t="shared" si="2"/>
        <v/>
      </c>
      <c r="P138" s="35" t="str">
        <f>IF(H138&gt;0,'01_Global_Assumptions'!$B$7,"")</f>
        <v/>
      </c>
      <c r="Q138" s="35" t="str">
        <f>IF(H138&gt;0,'01_Global_Assumptions'!$B$8,"")</f>
        <v/>
      </c>
      <c r="R138" s="35" t="str">
        <f>IF(H138&gt;0,'01_Global_Assumptions'!$B$9,"")</f>
        <v/>
      </c>
      <c r="S138" s="34" t="str">
        <f>IF(H138&gt;0,H138*'01_Global_Assumptions'!$B$12,"")</f>
        <v/>
      </c>
      <c r="T138" s="34" t="str">
        <f>IF(H138&gt;0,'01_Global_Assumptions'!$B$23,"")</f>
        <v/>
      </c>
      <c r="U138" s="34" t="str">
        <f>IF(H138&gt;0,S138/('01_Global_Assumptions'!$B$13*12),"")</f>
        <v/>
      </c>
      <c r="V138" s="34" t="str">
        <f>IF(H138&gt;0,I138*('01_Global_Assumptions'!$B$19+'01_Global_Assumptions'!$B$20+'01_Global_Assumptions'!$B$21)+'01_Global_Assumptions'!$B$22,"")</f>
        <v/>
      </c>
      <c r="W138" s="34" t="str">
        <f>IF(H138&gt;0,S138*'01_Global_Assumptions'!$B$14/12,"")</f>
        <v/>
      </c>
      <c r="X138" s="34" t="str">
        <f>IF(H138&gt;0,H138*'01_Global_Assumptions'!$B$16/('01_Global_Assumptions'!$B$17*12),"")</f>
        <v/>
      </c>
      <c r="Y138" s="35" t="str">
        <f>IF(H138&gt;0,'01_Global_Assumptions'!$B$18,"")</f>
        <v/>
      </c>
      <c r="Z138" s="34" t="str">
        <f t="shared" si="3"/>
        <v/>
      </c>
      <c r="AA138" s="34" t="str">
        <f t="shared" si="4"/>
        <v/>
      </c>
      <c r="AB138" s="34" t="str">
        <f t="shared" si="5"/>
        <v/>
      </c>
      <c r="AC138" s="35" t="str">
        <f t="shared" si="6"/>
        <v/>
      </c>
      <c r="AD138" s="34" t="str">
        <f t="shared" si="7"/>
        <v/>
      </c>
      <c r="AE138" s="34" t="str">
        <f t="shared" si="8"/>
        <v/>
      </c>
      <c r="AF138" s="34" t="str">
        <f t="shared" si="9"/>
        <v/>
      </c>
      <c r="AG138" s="34" t="str">
        <f t="shared" si="10"/>
        <v/>
      </c>
      <c r="AH138" s="34" t="str">
        <f t="shared" si="11"/>
        <v/>
      </c>
      <c r="AI138" s="34" t="str">
        <f t="shared" si="12"/>
        <v/>
      </c>
      <c r="AJ138" s="34" t="str">
        <f t="shared" si="13"/>
        <v/>
      </c>
      <c r="AK138" s="11" t="str">
        <f t="shared" si="14"/>
        <v/>
      </c>
      <c r="AL138" s="11" t="str">
        <f>IF(H138&gt;0,H138*(1-'01_Global_Assumptions'!$B$16),"")</f>
        <v/>
      </c>
      <c r="AM138" s="11" t="str">
        <f>IF(H138&gt;0,'01_Global_Assumptions'!$B$13*'01_Global_Assumptions'!$B$15,"")</f>
        <v/>
      </c>
      <c r="AN138" s="11" t="str">
        <f t="shared" si="15"/>
        <v/>
      </c>
      <c r="AO138" s="11" t="str">
        <f t="shared" si="16"/>
        <v/>
      </c>
      <c r="AP138" s="11" t="str">
        <f t="shared" si="17"/>
        <v/>
      </c>
      <c r="AQ138" s="11" t="str">
        <f t="shared" si="18"/>
        <v/>
      </c>
      <c r="AR138" s="37" t="str">
        <f t="shared" si="19"/>
        <v/>
      </c>
      <c r="AS138" s="11" t="str">
        <f t="shared" si="20"/>
        <v/>
      </c>
      <c r="AT138" s="11" t="str">
        <f t="shared" si="21"/>
        <v/>
      </c>
      <c r="AU138" s="11" t="str">
        <f t="shared" si="22"/>
        <v/>
      </c>
      <c r="AV138" s="11" t="str">
        <f t="shared" si="23"/>
        <v/>
      </c>
      <c r="AW138" s="11" t="str">
        <f t="shared" si="24"/>
        <v/>
      </c>
      <c r="AX138" s="11" t="str">
        <f t="shared" si="25"/>
        <v/>
      </c>
      <c r="AY138" s="11" t="str">
        <f t="shared" si="26"/>
        <v/>
      </c>
      <c r="AZ138" s="11" t="str">
        <f t="array" ref="AZ138">INDEX('10_Redfin_Source_Data'!$X:$X,$A138+4)</f>
        <v/>
      </c>
    </row>
    <row r="139" ht="15.75" customHeight="1">
      <c r="A139" s="11">
        <v>135.0</v>
      </c>
      <c r="B139" s="11" t="str">
        <f t="array" ref="B139">IF(INDEX('10_Redfin_Source_Data'!$E:$E,$A139+4)="","","SF-"&amp;TEXT($A139,"000"))</f>
        <v/>
      </c>
      <c r="C139" s="11" t="str">
        <f t="array" ref="C139">INDEX('10_Redfin_Source_Data'!$E:$E,$A139+4)</f>
        <v/>
      </c>
      <c r="D139" s="11" t="str">
        <f t="array" ref="D139">INDEX('10_Redfin_Source_Data'!$G:$G,$A139+4)</f>
        <v/>
      </c>
      <c r="E139" s="11" t="str">
        <f t="array" ref="E139">INDEX('10_Redfin_Source_Data'!$N:$N,$A139+4)</f>
        <v/>
      </c>
      <c r="F139" s="11" t="str">
        <f t="array" ref="F139">INDEX('10_Redfin_Source_Data'!$C:$C,$A139+4)</f>
        <v/>
      </c>
      <c r="G139" s="11" t="str">
        <f t="array" ref="G139">INDEX('10_Redfin_Source_Data'!$Z:$Z,$A139+4)</f>
        <v/>
      </c>
      <c r="H139" s="34">
        <f t="array" ref="H139">N(INDEX('10_Redfin_Source_Data'!$H:$H,$A139+4))</f>
        <v>0</v>
      </c>
      <c r="I139" s="34">
        <f t="array" ref="I139">N(INDEX('10_Redfin_Source_Data'!$M:$M,$A139+4))</f>
        <v>0</v>
      </c>
      <c r="J139" s="34" t="str">
        <f t="array" ref="J139">IF(H139&gt;0,MAX(I139,IFERROR(N(INDEX('10_Redfin_Source_Data'!$I:$I,$A139+4)),0)),"")</f>
        <v/>
      </c>
      <c r="K139" s="34">
        <f t="array" ref="K139">N(INDEX('10_Redfin_Source_Data'!$K:$K,$A139+4))</f>
        <v>0</v>
      </c>
      <c r="L139" s="34" t="str">
        <f t="array" ref="L139">IF(H139&gt;0,IFERROR(INDEX('09_Rent_Benchmarks'!$C:$C,MATCH(D139,'09_Rent_Benchmarks'!$A:$A,0)),'01_Global_Assumptions'!$B$10),"")</f>
        <v/>
      </c>
      <c r="M139" s="34" t="str">
        <f t="shared" si="1"/>
        <v/>
      </c>
      <c r="N139" s="34" t="str">
        <f>IF(H139&gt;0,'01_Global_Assumptions'!$B$11,"")</f>
        <v/>
      </c>
      <c r="O139" s="34" t="str">
        <f t="shared" si="2"/>
        <v/>
      </c>
      <c r="P139" s="35" t="str">
        <f>IF(H139&gt;0,'01_Global_Assumptions'!$B$7,"")</f>
        <v/>
      </c>
      <c r="Q139" s="35" t="str">
        <f>IF(H139&gt;0,'01_Global_Assumptions'!$B$8,"")</f>
        <v/>
      </c>
      <c r="R139" s="35" t="str">
        <f>IF(H139&gt;0,'01_Global_Assumptions'!$B$9,"")</f>
        <v/>
      </c>
      <c r="S139" s="34" t="str">
        <f>IF(H139&gt;0,H139*'01_Global_Assumptions'!$B$12,"")</f>
        <v/>
      </c>
      <c r="T139" s="34" t="str">
        <f>IF(H139&gt;0,'01_Global_Assumptions'!$B$23,"")</f>
        <v/>
      </c>
      <c r="U139" s="34" t="str">
        <f>IF(H139&gt;0,S139/('01_Global_Assumptions'!$B$13*12),"")</f>
        <v/>
      </c>
      <c r="V139" s="34" t="str">
        <f>IF(H139&gt;0,I139*('01_Global_Assumptions'!$B$19+'01_Global_Assumptions'!$B$20+'01_Global_Assumptions'!$B$21)+'01_Global_Assumptions'!$B$22,"")</f>
        <v/>
      </c>
      <c r="W139" s="34" t="str">
        <f>IF(H139&gt;0,S139*'01_Global_Assumptions'!$B$14/12,"")</f>
        <v/>
      </c>
      <c r="X139" s="34" t="str">
        <f>IF(H139&gt;0,H139*'01_Global_Assumptions'!$B$16/('01_Global_Assumptions'!$B$17*12),"")</f>
        <v/>
      </c>
      <c r="Y139" s="35" t="str">
        <f>IF(H139&gt;0,'01_Global_Assumptions'!$B$18,"")</f>
        <v/>
      </c>
      <c r="Z139" s="34" t="str">
        <f t="shared" si="3"/>
        <v/>
      </c>
      <c r="AA139" s="34" t="str">
        <f t="shared" si="4"/>
        <v/>
      </c>
      <c r="AB139" s="34" t="str">
        <f t="shared" si="5"/>
        <v/>
      </c>
      <c r="AC139" s="35" t="str">
        <f t="shared" si="6"/>
        <v/>
      </c>
      <c r="AD139" s="34" t="str">
        <f t="shared" si="7"/>
        <v/>
      </c>
      <c r="AE139" s="34" t="str">
        <f t="shared" si="8"/>
        <v/>
      </c>
      <c r="AF139" s="34" t="str">
        <f t="shared" si="9"/>
        <v/>
      </c>
      <c r="AG139" s="34" t="str">
        <f t="shared" si="10"/>
        <v/>
      </c>
      <c r="AH139" s="34" t="str">
        <f t="shared" si="11"/>
        <v/>
      </c>
      <c r="AI139" s="34" t="str">
        <f t="shared" si="12"/>
        <v/>
      </c>
      <c r="AJ139" s="34" t="str">
        <f t="shared" si="13"/>
        <v/>
      </c>
      <c r="AK139" s="11" t="str">
        <f t="shared" si="14"/>
        <v/>
      </c>
      <c r="AL139" s="11" t="str">
        <f>IF(H139&gt;0,H139*(1-'01_Global_Assumptions'!$B$16),"")</f>
        <v/>
      </c>
      <c r="AM139" s="11" t="str">
        <f>IF(H139&gt;0,'01_Global_Assumptions'!$B$13*'01_Global_Assumptions'!$B$15,"")</f>
        <v/>
      </c>
      <c r="AN139" s="11" t="str">
        <f t="shared" si="15"/>
        <v/>
      </c>
      <c r="AO139" s="11" t="str">
        <f t="shared" si="16"/>
        <v/>
      </c>
      <c r="AP139" s="11" t="str">
        <f t="shared" si="17"/>
        <v/>
      </c>
      <c r="AQ139" s="11" t="str">
        <f t="shared" si="18"/>
        <v/>
      </c>
      <c r="AR139" s="37" t="str">
        <f t="shared" si="19"/>
        <v/>
      </c>
      <c r="AS139" s="11" t="str">
        <f t="shared" si="20"/>
        <v/>
      </c>
      <c r="AT139" s="11" t="str">
        <f t="shared" si="21"/>
        <v/>
      </c>
      <c r="AU139" s="11" t="str">
        <f t="shared" si="22"/>
        <v/>
      </c>
      <c r="AV139" s="11" t="str">
        <f t="shared" si="23"/>
        <v/>
      </c>
      <c r="AW139" s="11" t="str">
        <f t="shared" si="24"/>
        <v/>
      </c>
      <c r="AX139" s="11" t="str">
        <f t="shared" si="25"/>
        <v/>
      </c>
      <c r="AY139" s="11" t="str">
        <f t="shared" si="26"/>
        <v/>
      </c>
      <c r="AZ139" s="11" t="str">
        <f t="array" ref="AZ139">INDEX('10_Redfin_Source_Data'!$X:$X,$A139+4)</f>
        <v/>
      </c>
    </row>
    <row r="140" ht="15.75" customHeight="1">
      <c r="A140" s="11">
        <v>136.0</v>
      </c>
      <c r="B140" s="11" t="str">
        <f t="array" ref="B140">IF(INDEX('10_Redfin_Source_Data'!$E:$E,$A140+4)="","","SF-"&amp;TEXT($A140,"000"))</f>
        <v/>
      </c>
      <c r="C140" s="11" t="str">
        <f t="array" ref="C140">INDEX('10_Redfin_Source_Data'!$E:$E,$A140+4)</f>
        <v/>
      </c>
      <c r="D140" s="11" t="str">
        <f t="array" ref="D140">INDEX('10_Redfin_Source_Data'!$G:$G,$A140+4)</f>
        <v/>
      </c>
      <c r="E140" s="11" t="str">
        <f t="array" ref="E140">INDEX('10_Redfin_Source_Data'!$N:$N,$A140+4)</f>
        <v/>
      </c>
      <c r="F140" s="11" t="str">
        <f t="array" ref="F140">INDEX('10_Redfin_Source_Data'!$C:$C,$A140+4)</f>
        <v/>
      </c>
      <c r="G140" s="11" t="str">
        <f t="array" ref="G140">INDEX('10_Redfin_Source_Data'!$Z:$Z,$A140+4)</f>
        <v/>
      </c>
      <c r="H140" s="34">
        <f t="array" ref="H140">N(INDEX('10_Redfin_Source_Data'!$H:$H,$A140+4))</f>
        <v>0</v>
      </c>
      <c r="I140" s="34">
        <f t="array" ref="I140">N(INDEX('10_Redfin_Source_Data'!$M:$M,$A140+4))</f>
        <v>0</v>
      </c>
      <c r="J140" s="34" t="str">
        <f t="array" ref="J140">IF(H140&gt;0,MAX(I140,IFERROR(N(INDEX('10_Redfin_Source_Data'!$I:$I,$A140+4)),0)),"")</f>
        <v/>
      </c>
      <c r="K140" s="34">
        <f t="array" ref="K140">N(INDEX('10_Redfin_Source_Data'!$K:$K,$A140+4))</f>
        <v>0</v>
      </c>
      <c r="L140" s="34" t="str">
        <f t="array" ref="L140">IF(H140&gt;0,IFERROR(INDEX('09_Rent_Benchmarks'!$C:$C,MATCH(D140,'09_Rent_Benchmarks'!$A:$A,0)),'01_Global_Assumptions'!$B$10),"")</f>
        <v/>
      </c>
      <c r="M140" s="34" t="str">
        <f t="shared" si="1"/>
        <v/>
      </c>
      <c r="N140" s="34" t="str">
        <f>IF(H140&gt;0,'01_Global_Assumptions'!$B$11,"")</f>
        <v/>
      </c>
      <c r="O140" s="34" t="str">
        <f t="shared" si="2"/>
        <v/>
      </c>
      <c r="P140" s="35" t="str">
        <f>IF(H140&gt;0,'01_Global_Assumptions'!$B$7,"")</f>
        <v/>
      </c>
      <c r="Q140" s="35" t="str">
        <f>IF(H140&gt;0,'01_Global_Assumptions'!$B$8,"")</f>
        <v/>
      </c>
      <c r="R140" s="35" t="str">
        <f>IF(H140&gt;0,'01_Global_Assumptions'!$B$9,"")</f>
        <v/>
      </c>
      <c r="S140" s="34" t="str">
        <f>IF(H140&gt;0,H140*'01_Global_Assumptions'!$B$12,"")</f>
        <v/>
      </c>
      <c r="T140" s="34" t="str">
        <f>IF(H140&gt;0,'01_Global_Assumptions'!$B$23,"")</f>
        <v/>
      </c>
      <c r="U140" s="34" t="str">
        <f>IF(H140&gt;0,S140/('01_Global_Assumptions'!$B$13*12),"")</f>
        <v/>
      </c>
      <c r="V140" s="34" t="str">
        <f>IF(H140&gt;0,I140*('01_Global_Assumptions'!$B$19+'01_Global_Assumptions'!$B$20+'01_Global_Assumptions'!$B$21)+'01_Global_Assumptions'!$B$22,"")</f>
        <v/>
      </c>
      <c r="W140" s="34" t="str">
        <f>IF(H140&gt;0,S140*'01_Global_Assumptions'!$B$14/12,"")</f>
        <v/>
      </c>
      <c r="X140" s="34" t="str">
        <f>IF(H140&gt;0,H140*'01_Global_Assumptions'!$B$16/('01_Global_Assumptions'!$B$17*12),"")</f>
        <v/>
      </c>
      <c r="Y140" s="35" t="str">
        <f>IF(H140&gt;0,'01_Global_Assumptions'!$B$18,"")</f>
        <v/>
      </c>
      <c r="Z140" s="34" t="str">
        <f t="shared" si="3"/>
        <v/>
      </c>
      <c r="AA140" s="34" t="str">
        <f t="shared" si="4"/>
        <v/>
      </c>
      <c r="AB140" s="34" t="str">
        <f t="shared" si="5"/>
        <v/>
      </c>
      <c r="AC140" s="35" t="str">
        <f t="shared" si="6"/>
        <v/>
      </c>
      <c r="AD140" s="34" t="str">
        <f t="shared" si="7"/>
        <v/>
      </c>
      <c r="AE140" s="34" t="str">
        <f t="shared" si="8"/>
        <v/>
      </c>
      <c r="AF140" s="34" t="str">
        <f t="shared" si="9"/>
        <v/>
      </c>
      <c r="AG140" s="34" t="str">
        <f t="shared" si="10"/>
        <v/>
      </c>
      <c r="AH140" s="34" t="str">
        <f t="shared" si="11"/>
        <v/>
      </c>
      <c r="AI140" s="34" t="str">
        <f t="shared" si="12"/>
        <v/>
      </c>
      <c r="AJ140" s="34" t="str">
        <f t="shared" si="13"/>
        <v/>
      </c>
      <c r="AK140" s="11" t="str">
        <f t="shared" si="14"/>
        <v/>
      </c>
      <c r="AL140" s="11" t="str">
        <f>IF(H140&gt;0,H140*(1-'01_Global_Assumptions'!$B$16),"")</f>
        <v/>
      </c>
      <c r="AM140" s="11" t="str">
        <f>IF(H140&gt;0,'01_Global_Assumptions'!$B$13*'01_Global_Assumptions'!$B$15,"")</f>
        <v/>
      </c>
      <c r="AN140" s="11" t="str">
        <f t="shared" si="15"/>
        <v/>
      </c>
      <c r="AO140" s="11" t="str">
        <f t="shared" si="16"/>
        <v/>
      </c>
      <c r="AP140" s="11" t="str">
        <f t="shared" si="17"/>
        <v/>
      </c>
      <c r="AQ140" s="11" t="str">
        <f t="shared" si="18"/>
        <v/>
      </c>
      <c r="AR140" s="37" t="str">
        <f t="shared" si="19"/>
        <v/>
      </c>
      <c r="AS140" s="11" t="str">
        <f t="shared" si="20"/>
        <v/>
      </c>
      <c r="AT140" s="11" t="str">
        <f t="shared" si="21"/>
        <v/>
      </c>
      <c r="AU140" s="11" t="str">
        <f t="shared" si="22"/>
        <v/>
      </c>
      <c r="AV140" s="11" t="str">
        <f t="shared" si="23"/>
        <v/>
      </c>
      <c r="AW140" s="11" t="str">
        <f t="shared" si="24"/>
        <v/>
      </c>
      <c r="AX140" s="11" t="str">
        <f t="shared" si="25"/>
        <v/>
      </c>
      <c r="AY140" s="11" t="str">
        <f t="shared" si="26"/>
        <v/>
      </c>
      <c r="AZ140" s="11" t="str">
        <f t="array" ref="AZ140">INDEX('10_Redfin_Source_Data'!$X:$X,$A140+4)</f>
        <v/>
      </c>
    </row>
    <row r="141" ht="15.75" customHeight="1">
      <c r="A141" s="11">
        <v>137.0</v>
      </c>
      <c r="B141" s="11" t="str">
        <f t="array" ref="B141">IF(INDEX('10_Redfin_Source_Data'!$E:$E,$A141+4)="","","SF-"&amp;TEXT($A141,"000"))</f>
        <v/>
      </c>
      <c r="C141" s="11" t="str">
        <f t="array" ref="C141">INDEX('10_Redfin_Source_Data'!$E:$E,$A141+4)</f>
        <v/>
      </c>
      <c r="D141" s="11" t="str">
        <f t="array" ref="D141">INDEX('10_Redfin_Source_Data'!$G:$G,$A141+4)</f>
        <v/>
      </c>
      <c r="E141" s="11" t="str">
        <f t="array" ref="E141">INDEX('10_Redfin_Source_Data'!$N:$N,$A141+4)</f>
        <v/>
      </c>
      <c r="F141" s="11" t="str">
        <f t="array" ref="F141">INDEX('10_Redfin_Source_Data'!$C:$C,$A141+4)</f>
        <v/>
      </c>
      <c r="G141" s="11" t="str">
        <f t="array" ref="G141">INDEX('10_Redfin_Source_Data'!$Z:$Z,$A141+4)</f>
        <v/>
      </c>
      <c r="H141" s="34">
        <f t="array" ref="H141">N(INDEX('10_Redfin_Source_Data'!$H:$H,$A141+4))</f>
        <v>0</v>
      </c>
      <c r="I141" s="34">
        <f t="array" ref="I141">N(INDEX('10_Redfin_Source_Data'!$M:$M,$A141+4))</f>
        <v>0</v>
      </c>
      <c r="J141" s="34" t="str">
        <f t="array" ref="J141">IF(H141&gt;0,MAX(I141,IFERROR(N(INDEX('10_Redfin_Source_Data'!$I:$I,$A141+4)),0)),"")</f>
        <v/>
      </c>
      <c r="K141" s="34">
        <f t="array" ref="K141">N(INDEX('10_Redfin_Source_Data'!$K:$K,$A141+4))</f>
        <v>0</v>
      </c>
      <c r="L141" s="34" t="str">
        <f t="array" ref="L141">IF(H141&gt;0,IFERROR(INDEX('09_Rent_Benchmarks'!$C:$C,MATCH(D141,'09_Rent_Benchmarks'!$A:$A,0)),'01_Global_Assumptions'!$B$10),"")</f>
        <v/>
      </c>
      <c r="M141" s="34" t="str">
        <f t="shared" si="1"/>
        <v/>
      </c>
      <c r="N141" s="34" t="str">
        <f>IF(H141&gt;0,'01_Global_Assumptions'!$B$11,"")</f>
        <v/>
      </c>
      <c r="O141" s="34" t="str">
        <f t="shared" si="2"/>
        <v/>
      </c>
      <c r="P141" s="35" t="str">
        <f>IF(H141&gt;0,'01_Global_Assumptions'!$B$7,"")</f>
        <v/>
      </c>
      <c r="Q141" s="35" t="str">
        <f>IF(H141&gt;0,'01_Global_Assumptions'!$B$8,"")</f>
        <v/>
      </c>
      <c r="R141" s="35" t="str">
        <f>IF(H141&gt;0,'01_Global_Assumptions'!$B$9,"")</f>
        <v/>
      </c>
      <c r="S141" s="34" t="str">
        <f>IF(H141&gt;0,H141*'01_Global_Assumptions'!$B$12,"")</f>
        <v/>
      </c>
      <c r="T141" s="34" t="str">
        <f>IF(H141&gt;0,'01_Global_Assumptions'!$B$23,"")</f>
        <v/>
      </c>
      <c r="U141" s="34" t="str">
        <f>IF(H141&gt;0,S141/('01_Global_Assumptions'!$B$13*12),"")</f>
        <v/>
      </c>
      <c r="V141" s="34" t="str">
        <f>IF(H141&gt;0,I141*('01_Global_Assumptions'!$B$19+'01_Global_Assumptions'!$B$20+'01_Global_Assumptions'!$B$21)+'01_Global_Assumptions'!$B$22,"")</f>
        <v/>
      </c>
      <c r="W141" s="34" t="str">
        <f>IF(H141&gt;0,S141*'01_Global_Assumptions'!$B$14/12,"")</f>
        <v/>
      </c>
      <c r="X141" s="34" t="str">
        <f>IF(H141&gt;0,H141*'01_Global_Assumptions'!$B$16/('01_Global_Assumptions'!$B$17*12),"")</f>
        <v/>
      </c>
      <c r="Y141" s="35" t="str">
        <f>IF(H141&gt;0,'01_Global_Assumptions'!$B$18,"")</f>
        <v/>
      </c>
      <c r="Z141" s="34" t="str">
        <f t="shared" si="3"/>
        <v/>
      </c>
      <c r="AA141" s="34" t="str">
        <f t="shared" si="4"/>
        <v/>
      </c>
      <c r="AB141" s="34" t="str">
        <f t="shared" si="5"/>
        <v/>
      </c>
      <c r="AC141" s="35" t="str">
        <f t="shared" si="6"/>
        <v/>
      </c>
      <c r="AD141" s="34" t="str">
        <f t="shared" si="7"/>
        <v/>
      </c>
      <c r="AE141" s="34" t="str">
        <f t="shared" si="8"/>
        <v/>
      </c>
      <c r="AF141" s="34" t="str">
        <f t="shared" si="9"/>
        <v/>
      </c>
      <c r="AG141" s="34" t="str">
        <f t="shared" si="10"/>
        <v/>
      </c>
      <c r="AH141" s="34" t="str">
        <f t="shared" si="11"/>
        <v/>
      </c>
      <c r="AI141" s="34" t="str">
        <f t="shared" si="12"/>
        <v/>
      </c>
      <c r="AJ141" s="34" t="str">
        <f t="shared" si="13"/>
        <v/>
      </c>
      <c r="AK141" s="11" t="str">
        <f t="shared" si="14"/>
        <v/>
      </c>
      <c r="AL141" s="11" t="str">
        <f>IF(H141&gt;0,H141*(1-'01_Global_Assumptions'!$B$16),"")</f>
        <v/>
      </c>
      <c r="AM141" s="11" t="str">
        <f>IF(H141&gt;0,'01_Global_Assumptions'!$B$13*'01_Global_Assumptions'!$B$15,"")</f>
        <v/>
      </c>
      <c r="AN141" s="11" t="str">
        <f t="shared" si="15"/>
        <v/>
      </c>
      <c r="AO141" s="11" t="str">
        <f t="shared" si="16"/>
        <v/>
      </c>
      <c r="AP141" s="11" t="str">
        <f t="shared" si="17"/>
        <v/>
      </c>
      <c r="AQ141" s="11" t="str">
        <f t="shared" si="18"/>
        <v/>
      </c>
      <c r="AR141" s="37" t="str">
        <f t="shared" si="19"/>
        <v/>
      </c>
      <c r="AS141" s="11" t="str">
        <f t="shared" si="20"/>
        <v/>
      </c>
      <c r="AT141" s="11" t="str">
        <f t="shared" si="21"/>
        <v/>
      </c>
      <c r="AU141" s="11" t="str">
        <f t="shared" si="22"/>
        <v/>
      </c>
      <c r="AV141" s="11" t="str">
        <f t="shared" si="23"/>
        <v/>
      </c>
      <c r="AW141" s="11" t="str">
        <f t="shared" si="24"/>
        <v/>
      </c>
      <c r="AX141" s="11" t="str">
        <f t="shared" si="25"/>
        <v/>
      </c>
      <c r="AY141" s="11" t="str">
        <f t="shared" si="26"/>
        <v/>
      </c>
      <c r="AZ141" s="11" t="str">
        <f t="array" ref="AZ141">INDEX('10_Redfin_Source_Data'!$X:$X,$A141+4)</f>
        <v/>
      </c>
    </row>
    <row r="142" ht="15.75" customHeight="1">
      <c r="A142" s="11">
        <v>138.0</v>
      </c>
      <c r="B142" s="11" t="str">
        <f t="array" ref="B142">IF(INDEX('10_Redfin_Source_Data'!$E:$E,$A142+4)="","","SF-"&amp;TEXT($A142,"000"))</f>
        <v/>
      </c>
      <c r="C142" s="11" t="str">
        <f t="array" ref="C142">INDEX('10_Redfin_Source_Data'!$E:$E,$A142+4)</f>
        <v/>
      </c>
      <c r="D142" s="11" t="str">
        <f t="array" ref="D142">INDEX('10_Redfin_Source_Data'!$G:$G,$A142+4)</f>
        <v/>
      </c>
      <c r="E142" s="11" t="str">
        <f t="array" ref="E142">INDEX('10_Redfin_Source_Data'!$N:$N,$A142+4)</f>
        <v/>
      </c>
      <c r="F142" s="11" t="str">
        <f t="array" ref="F142">INDEX('10_Redfin_Source_Data'!$C:$C,$A142+4)</f>
        <v/>
      </c>
      <c r="G142" s="11" t="str">
        <f t="array" ref="G142">INDEX('10_Redfin_Source_Data'!$Z:$Z,$A142+4)</f>
        <v/>
      </c>
      <c r="H142" s="34">
        <f t="array" ref="H142">N(INDEX('10_Redfin_Source_Data'!$H:$H,$A142+4))</f>
        <v>0</v>
      </c>
      <c r="I142" s="34">
        <f t="array" ref="I142">N(INDEX('10_Redfin_Source_Data'!$M:$M,$A142+4))</f>
        <v>0</v>
      </c>
      <c r="J142" s="34" t="str">
        <f t="array" ref="J142">IF(H142&gt;0,MAX(I142,IFERROR(N(INDEX('10_Redfin_Source_Data'!$I:$I,$A142+4)),0)),"")</f>
        <v/>
      </c>
      <c r="K142" s="34">
        <f t="array" ref="K142">N(INDEX('10_Redfin_Source_Data'!$K:$K,$A142+4))</f>
        <v>0</v>
      </c>
      <c r="L142" s="34" t="str">
        <f t="array" ref="L142">IF(H142&gt;0,IFERROR(INDEX('09_Rent_Benchmarks'!$C:$C,MATCH(D142,'09_Rent_Benchmarks'!$A:$A,0)),'01_Global_Assumptions'!$B$10),"")</f>
        <v/>
      </c>
      <c r="M142" s="34" t="str">
        <f t="shared" si="1"/>
        <v/>
      </c>
      <c r="N142" s="34" t="str">
        <f>IF(H142&gt;0,'01_Global_Assumptions'!$B$11,"")</f>
        <v/>
      </c>
      <c r="O142" s="34" t="str">
        <f t="shared" si="2"/>
        <v/>
      </c>
      <c r="P142" s="35" t="str">
        <f>IF(H142&gt;0,'01_Global_Assumptions'!$B$7,"")</f>
        <v/>
      </c>
      <c r="Q142" s="35" t="str">
        <f>IF(H142&gt;0,'01_Global_Assumptions'!$B$8,"")</f>
        <v/>
      </c>
      <c r="R142" s="35" t="str">
        <f>IF(H142&gt;0,'01_Global_Assumptions'!$B$9,"")</f>
        <v/>
      </c>
      <c r="S142" s="34" t="str">
        <f>IF(H142&gt;0,H142*'01_Global_Assumptions'!$B$12,"")</f>
        <v/>
      </c>
      <c r="T142" s="34" t="str">
        <f>IF(H142&gt;0,'01_Global_Assumptions'!$B$23,"")</f>
        <v/>
      </c>
      <c r="U142" s="34" t="str">
        <f>IF(H142&gt;0,S142/('01_Global_Assumptions'!$B$13*12),"")</f>
        <v/>
      </c>
      <c r="V142" s="34" t="str">
        <f>IF(H142&gt;0,I142*('01_Global_Assumptions'!$B$19+'01_Global_Assumptions'!$B$20+'01_Global_Assumptions'!$B$21)+'01_Global_Assumptions'!$B$22,"")</f>
        <v/>
      </c>
      <c r="W142" s="34" t="str">
        <f>IF(H142&gt;0,S142*'01_Global_Assumptions'!$B$14/12,"")</f>
        <v/>
      </c>
      <c r="X142" s="34" t="str">
        <f>IF(H142&gt;0,H142*'01_Global_Assumptions'!$B$16/('01_Global_Assumptions'!$B$17*12),"")</f>
        <v/>
      </c>
      <c r="Y142" s="35" t="str">
        <f>IF(H142&gt;0,'01_Global_Assumptions'!$B$18,"")</f>
        <v/>
      </c>
      <c r="Z142" s="34" t="str">
        <f t="shared" si="3"/>
        <v/>
      </c>
      <c r="AA142" s="34" t="str">
        <f t="shared" si="4"/>
        <v/>
      </c>
      <c r="AB142" s="34" t="str">
        <f t="shared" si="5"/>
        <v/>
      </c>
      <c r="AC142" s="35" t="str">
        <f t="shared" si="6"/>
        <v/>
      </c>
      <c r="AD142" s="34" t="str">
        <f t="shared" si="7"/>
        <v/>
      </c>
      <c r="AE142" s="34" t="str">
        <f t="shared" si="8"/>
        <v/>
      </c>
      <c r="AF142" s="34" t="str">
        <f t="shared" si="9"/>
        <v/>
      </c>
      <c r="AG142" s="34" t="str">
        <f t="shared" si="10"/>
        <v/>
      </c>
      <c r="AH142" s="34" t="str">
        <f t="shared" si="11"/>
        <v/>
      </c>
      <c r="AI142" s="34" t="str">
        <f t="shared" si="12"/>
        <v/>
      </c>
      <c r="AJ142" s="34" t="str">
        <f t="shared" si="13"/>
        <v/>
      </c>
      <c r="AK142" s="11" t="str">
        <f t="shared" si="14"/>
        <v/>
      </c>
      <c r="AL142" s="11" t="str">
        <f>IF(H142&gt;0,H142*(1-'01_Global_Assumptions'!$B$16),"")</f>
        <v/>
      </c>
      <c r="AM142" s="11" t="str">
        <f>IF(H142&gt;0,'01_Global_Assumptions'!$B$13*'01_Global_Assumptions'!$B$15,"")</f>
        <v/>
      </c>
      <c r="AN142" s="11" t="str">
        <f t="shared" si="15"/>
        <v/>
      </c>
      <c r="AO142" s="11" t="str">
        <f t="shared" si="16"/>
        <v/>
      </c>
      <c r="AP142" s="11" t="str">
        <f t="shared" si="17"/>
        <v/>
      </c>
      <c r="AQ142" s="11" t="str">
        <f t="shared" si="18"/>
        <v/>
      </c>
      <c r="AR142" s="37" t="str">
        <f t="shared" si="19"/>
        <v/>
      </c>
      <c r="AS142" s="11" t="str">
        <f t="shared" si="20"/>
        <v/>
      </c>
      <c r="AT142" s="11" t="str">
        <f t="shared" si="21"/>
        <v/>
      </c>
      <c r="AU142" s="11" t="str">
        <f t="shared" si="22"/>
        <v/>
      </c>
      <c r="AV142" s="11" t="str">
        <f t="shared" si="23"/>
        <v/>
      </c>
      <c r="AW142" s="11" t="str">
        <f t="shared" si="24"/>
        <v/>
      </c>
      <c r="AX142" s="11" t="str">
        <f t="shared" si="25"/>
        <v/>
      </c>
      <c r="AY142" s="11" t="str">
        <f t="shared" si="26"/>
        <v/>
      </c>
      <c r="AZ142" s="11" t="str">
        <f t="array" ref="AZ142">INDEX('10_Redfin_Source_Data'!$X:$X,$A142+4)</f>
        <v/>
      </c>
    </row>
    <row r="143" ht="15.75" customHeight="1">
      <c r="A143" s="11">
        <v>139.0</v>
      </c>
      <c r="B143" s="11" t="str">
        <f t="array" ref="B143">IF(INDEX('10_Redfin_Source_Data'!$E:$E,$A143+4)="","","SF-"&amp;TEXT($A143,"000"))</f>
        <v/>
      </c>
      <c r="C143" s="11" t="str">
        <f t="array" ref="C143">INDEX('10_Redfin_Source_Data'!$E:$E,$A143+4)</f>
        <v/>
      </c>
      <c r="D143" s="11" t="str">
        <f t="array" ref="D143">INDEX('10_Redfin_Source_Data'!$G:$G,$A143+4)</f>
        <v/>
      </c>
      <c r="E143" s="11" t="str">
        <f t="array" ref="E143">INDEX('10_Redfin_Source_Data'!$N:$N,$A143+4)</f>
        <v/>
      </c>
      <c r="F143" s="11" t="str">
        <f t="array" ref="F143">INDEX('10_Redfin_Source_Data'!$C:$C,$A143+4)</f>
        <v/>
      </c>
      <c r="G143" s="11" t="str">
        <f t="array" ref="G143">INDEX('10_Redfin_Source_Data'!$Z:$Z,$A143+4)</f>
        <v/>
      </c>
      <c r="H143" s="34">
        <f t="array" ref="H143">N(INDEX('10_Redfin_Source_Data'!$H:$H,$A143+4))</f>
        <v>0</v>
      </c>
      <c r="I143" s="34">
        <f t="array" ref="I143">N(INDEX('10_Redfin_Source_Data'!$M:$M,$A143+4))</f>
        <v>0</v>
      </c>
      <c r="J143" s="34" t="str">
        <f t="array" ref="J143">IF(H143&gt;0,MAX(I143,IFERROR(N(INDEX('10_Redfin_Source_Data'!$I:$I,$A143+4)),0)),"")</f>
        <v/>
      </c>
      <c r="K143" s="34">
        <f t="array" ref="K143">N(INDEX('10_Redfin_Source_Data'!$K:$K,$A143+4))</f>
        <v>0</v>
      </c>
      <c r="L143" s="34" t="str">
        <f t="array" ref="L143">IF(H143&gt;0,IFERROR(INDEX('09_Rent_Benchmarks'!$C:$C,MATCH(D143,'09_Rent_Benchmarks'!$A:$A,0)),'01_Global_Assumptions'!$B$10),"")</f>
        <v/>
      </c>
      <c r="M143" s="34" t="str">
        <f t="shared" si="1"/>
        <v/>
      </c>
      <c r="N143" s="34" t="str">
        <f>IF(H143&gt;0,'01_Global_Assumptions'!$B$11,"")</f>
        <v/>
      </c>
      <c r="O143" s="34" t="str">
        <f t="shared" si="2"/>
        <v/>
      </c>
      <c r="P143" s="35" t="str">
        <f>IF(H143&gt;0,'01_Global_Assumptions'!$B$7,"")</f>
        <v/>
      </c>
      <c r="Q143" s="35" t="str">
        <f>IF(H143&gt;0,'01_Global_Assumptions'!$B$8,"")</f>
        <v/>
      </c>
      <c r="R143" s="35" t="str">
        <f>IF(H143&gt;0,'01_Global_Assumptions'!$B$9,"")</f>
        <v/>
      </c>
      <c r="S143" s="34" t="str">
        <f>IF(H143&gt;0,H143*'01_Global_Assumptions'!$B$12,"")</f>
        <v/>
      </c>
      <c r="T143" s="34" t="str">
        <f>IF(H143&gt;0,'01_Global_Assumptions'!$B$23,"")</f>
        <v/>
      </c>
      <c r="U143" s="34" t="str">
        <f>IF(H143&gt;0,S143/('01_Global_Assumptions'!$B$13*12),"")</f>
        <v/>
      </c>
      <c r="V143" s="34" t="str">
        <f>IF(H143&gt;0,I143*('01_Global_Assumptions'!$B$19+'01_Global_Assumptions'!$B$20+'01_Global_Assumptions'!$B$21)+'01_Global_Assumptions'!$B$22,"")</f>
        <v/>
      </c>
      <c r="W143" s="34" t="str">
        <f>IF(H143&gt;0,S143*'01_Global_Assumptions'!$B$14/12,"")</f>
        <v/>
      </c>
      <c r="X143" s="34" t="str">
        <f>IF(H143&gt;0,H143*'01_Global_Assumptions'!$B$16/('01_Global_Assumptions'!$B$17*12),"")</f>
        <v/>
      </c>
      <c r="Y143" s="35" t="str">
        <f>IF(H143&gt;0,'01_Global_Assumptions'!$B$18,"")</f>
        <v/>
      </c>
      <c r="Z143" s="34" t="str">
        <f t="shared" si="3"/>
        <v/>
      </c>
      <c r="AA143" s="34" t="str">
        <f t="shared" si="4"/>
        <v/>
      </c>
      <c r="AB143" s="34" t="str">
        <f t="shared" si="5"/>
        <v/>
      </c>
      <c r="AC143" s="35" t="str">
        <f t="shared" si="6"/>
        <v/>
      </c>
      <c r="AD143" s="34" t="str">
        <f t="shared" si="7"/>
        <v/>
      </c>
      <c r="AE143" s="34" t="str">
        <f t="shared" si="8"/>
        <v/>
      </c>
      <c r="AF143" s="34" t="str">
        <f t="shared" si="9"/>
        <v/>
      </c>
      <c r="AG143" s="34" t="str">
        <f t="shared" si="10"/>
        <v/>
      </c>
      <c r="AH143" s="34" t="str">
        <f t="shared" si="11"/>
        <v/>
      </c>
      <c r="AI143" s="34" t="str">
        <f t="shared" si="12"/>
        <v/>
      </c>
      <c r="AJ143" s="34" t="str">
        <f t="shared" si="13"/>
        <v/>
      </c>
      <c r="AK143" s="11" t="str">
        <f t="shared" si="14"/>
        <v/>
      </c>
      <c r="AL143" s="11" t="str">
        <f>IF(H143&gt;0,H143*(1-'01_Global_Assumptions'!$B$16),"")</f>
        <v/>
      </c>
      <c r="AM143" s="11" t="str">
        <f>IF(H143&gt;0,'01_Global_Assumptions'!$B$13*'01_Global_Assumptions'!$B$15,"")</f>
        <v/>
      </c>
      <c r="AN143" s="11" t="str">
        <f t="shared" si="15"/>
        <v/>
      </c>
      <c r="AO143" s="11" t="str">
        <f t="shared" si="16"/>
        <v/>
      </c>
      <c r="AP143" s="11" t="str">
        <f t="shared" si="17"/>
        <v/>
      </c>
      <c r="AQ143" s="11" t="str">
        <f t="shared" si="18"/>
        <v/>
      </c>
      <c r="AR143" s="37" t="str">
        <f t="shared" si="19"/>
        <v/>
      </c>
      <c r="AS143" s="11" t="str">
        <f t="shared" si="20"/>
        <v/>
      </c>
      <c r="AT143" s="11" t="str">
        <f t="shared" si="21"/>
        <v/>
      </c>
      <c r="AU143" s="11" t="str">
        <f t="shared" si="22"/>
        <v/>
      </c>
      <c r="AV143" s="11" t="str">
        <f t="shared" si="23"/>
        <v/>
      </c>
      <c r="AW143" s="11" t="str">
        <f t="shared" si="24"/>
        <v/>
      </c>
      <c r="AX143" s="11" t="str">
        <f t="shared" si="25"/>
        <v/>
      </c>
      <c r="AY143" s="11" t="str">
        <f t="shared" si="26"/>
        <v/>
      </c>
      <c r="AZ143" s="11" t="str">
        <f t="array" ref="AZ143">INDEX('10_Redfin_Source_Data'!$X:$X,$A143+4)</f>
        <v/>
      </c>
    </row>
    <row r="144" ht="15.75" customHeight="1">
      <c r="A144" s="11">
        <v>140.0</v>
      </c>
      <c r="B144" s="11" t="str">
        <f t="array" ref="B144">IF(INDEX('10_Redfin_Source_Data'!$E:$E,$A144+4)="","","SF-"&amp;TEXT($A144,"000"))</f>
        <v/>
      </c>
      <c r="C144" s="11" t="str">
        <f t="array" ref="C144">INDEX('10_Redfin_Source_Data'!$E:$E,$A144+4)</f>
        <v/>
      </c>
      <c r="D144" s="11" t="str">
        <f t="array" ref="D144">INDEX('10_Redfin_Source_Data'!$G:$G,$A144+4)</f>
        <v/>
      </c>
      <c r="E144" s="11" t="str">
        <f t="array" ref="E144">INDEX('10_Redfin_Source_Data'!$N:$N,$A144+4)</f>
        <v/>
      </c>
      <c r="F144" s="11" t="str">
        <f t="array" ref="F144">INDEX('10_Redfin_Source_Data'!$C:$C,$A144+4)</f>
        <v/>
      </c>
      <c r="G144" s="11" t="str">
        <f t="array" ref="G144">INDEX('10_Redfin_Source_Data'!$Z:$Z,$A144+4)</f>
        <v/>
      </c>
      <c r="H144" s="34">
        <f t="array" ref="H144">N(INDEX('10_Redfin_Source_Data'!$H:$H,$A144+4))</f>
        <v>0</v>
      </c>
      <c r="I144" s="34">
        <f t="array" ref="I144">N(INDEX('10_Redfin_Source_Data'!$M:$M,$A144+4))</f>
        <v>0</v>
      </c>
      <c r="J144" s="34" t="str">
        <f t="array" ref="J144">IF(H144&gt;0,MAX(I144,IFERROR(N(INDEX('10_Redfin_Source_Data'!$I:$I,$A144+4)),0)),"")</f>
        <v/>
      </c>
      <c r="K144" s="34">
        <f t="array" ref="K144">N(INDEX('10_Redfin_Source_Data'!$K:$K,$A144+4))</f>
        <v>0</v>
      </c>
      <c r="L144" s="34" t="str">
        <f t="array" ref="L144">IF(H144&gt;0,IFERROR(INDEX('09_Rent_Benchmarks'!$C:$C,MATCH(D144,'09_Rent_Benchmarks'!$A:$A,0)),'01_Global_Assumptions'!$B$10),"")</f>
        <v/>
      </c>
      <c r="M144" s="34" t="str">
        <f t="shared" si="1"/>
        <v/>
      </c>
      <c r="N144" s="34" t="str">
        <f>IF(H144&gt;0,'01_Global_Assumptions'!$B$11,"")</f>
        <v/>
      </c>
      <c r="O144" s="34" t="str">
        <f t="shared" si="2"/>
        <v/>
      </c>
      <c r="P144" s="35" t="str">
        <f>IF(H144&gt;0,'01_Global_Assumptions'!$B$7,"")</f>
        <v/>
      </c>
      <c r="Q144" s="35" t="str">
        <f>IF(H144&gt;0,'01_Global_Assumptions'!$B$8,"")</f>
        <v/>
      </c>
      <c r="R144" s="35" t="str">
        <f>IF(H144&gt;0,'01_Global_Assumptions'!$B$9,"")</f>
        <v/>
      </c>
      <c r="S144" s="34" t="str">
        <f>IF(H144&gt;0,H144*'01_Global_Assumptions'!$B$12,"")</f>
        <v/>
      </c>
      <c r="T144" s="34" t="str">
        <f>IF(H144&gt;0,'01_Global_Assumptions'!$B$23,"")</f>
        <v/>
      </c>
      <c r="U144" s="34" t="str">
        <f>IF(H144&gt;0,S144/('01_Global_Assumptions'!$B$13*12),"")</f>
        <v/>
      </c>
      <c r="V144" s="34" t="str">
        <f>IF(H144&gt;0,I144*('01_Global_Assumptions'!$B$19+'01_Global_Assumptions'!$B$20+'01_Global_Assumptions'!$B$21)+'01_Global_Assumptions'!$B$22,"")</f>
        <v/>
      </c>
      <c r="W144" s="34" t="str">
        <f>IF(H144&gt;0,S144*'01_Global_Assumptions'!$B$14/12,"")</f>
        <v/>
      </c>
      <c r="X144" s="34" t="str">
        <f>IF(H144&gt;0,H144*'01_Global_Assumptions'!$B$16/('01_Global_Assumptions'!$B$17*12),"")</f>
        <v/>
      </c>
      <c r="Y144" s="35" t="str">
        <f>IF(H144&gt;0,'01_Global_Assumptions'!$B$18,"")</f>
        <v/>
      </c>
      <c r="Z144" s="34" t="str">
        <f t="shared" si="3"/>
        <v/>
      </c>
      <c r="AA144" s="34" t="str">
        <f t="shared" si="4"/>
        <v/>
      </c>
      <c r="AB144" s="34" t="str">
        <f t="shared" si="5"/>
        <v/>
      </c>
      <c r="AC144" s="35" t="str">
        <f t="shared" si="6"/>
        <v/>
      </c>
      <c r="AD144" s="34" t="str">
        <f t="shared" si="7"/>
        <v/>
      </c>
      <c r="AE144" s="34" t="str">
        <f t="shared" si="8"/>
        <v/>
      </c>
      <c r="AF144" s="34" t="str">
        <f t="shared" si="9"/>
        <v/>
      </c>
      <c r="AG144" s="34" t="str">
        <f t="shared" si="10"/>
        <v/>
      </c>
      <c r="AH144" s="34" t="str">
        <f t="shared" si="11"/>
        <v/>
      </c>
      <c r="AI144" s="34" t="str">
        <f t="shared" si="12"/>
        <v/>
      </c>
      <c r="AJ144" s="34" t="str">
        <f t="shared" si="13"/>
        <v/>
      </c>
      <c r="AK144" s="11" t="str">
        <f t="shared" si="14"/>
        <v/>
      </c>
      <c r="AL144" s="11" t="str">
        <f>IF(H144&gt;0,H144*(1-'01_Global_Assumptions'!$B$16),"")</f>
        <v/>
      </c>
      <c r="AM144" s="11" t="str">
        <f>IF(H144&gt;0,'01_Global_Assumptions'!$B$13*'01_Global_Assumptions'!$B$15,"")</f>
        <v/>
      </c>
      <c r="AN144" s="11" t="str">
        <f t="shared" si="15"/>
        <v/>
      </c>
      <c r="AO144" s="11" t="str">
        <f t="shared" si="16"/>
        <v/>
      </c>
      <c r="AP144" s="11" t="str">
        <f t="shared" si="17"/>
        <v/>
      </c>
      <c r="AQ144" s="11" t="str">
        <f t="shared" si="18"/>
        <v/>
      </c>
      <c r="AR144" s="37" t="str">
        <f t="shared" si="19"/>
        <v/>
      </c>
      <c r="AS144" s="11" t="str">
        <f t="shared" si="20"/>
        <v/>
      </c>
      <c r="AT144" s="11" t="str">
        <f t="shared" si="21"/>
        <v/>
      </c>
      <c r="AU144" s="11" t="str">
        <f t="shared" si="22"/>
        <v/>
      </c>
      <c r="AV144" s="11" t="str">
        <f t="shared" si="23"/>
        <v/>
      </c>
      <c r="AW144" s="11" t="str">
        <f t="shared" si="24"/>
        <v/>
      </c>
      <c r="AX144" s="11" t="str">
        <f t="shared" si="25"/>
        <v/>
      </c>
      <c r="AY144" s="11" t="str">
        <f t="shared" si="26"/>
        <v/>
      </c>
      <c r="AZ144" s="11" t="str">
        <f t="array" ref="AZ144">INDEX('10_Redfin_Source_Data'!$X:$X,$A144+4)</f>
        <v/>
      </c>
    </row>
    <row r="145" ht="15.75" customHeight="1">
      <c r="A145" s="11">
        <v>141.0</v>
      </c>
      <c r="B145" s="11" t="str">
        <f t="array" ref="B145">IF(INDEX('10_Redfin_Source_Data'!$E:$E,$A145+4)="","","SF-"&amp;TEXT($A145,"000"))</f>
        <v/>
      </c>
      <c r="C145" s="11" t="str">
        <f t="array" ref="C145">INDEX('10_Redfin_Source_Data'!$E:$E,$A145+4)</f>
        <v/>
      </c>
      <c r="D145" s="11" t="str">
        <f t="array" ref="D145">INDEX('10_Redfin_Source_Data'!$G:$G,$A145+4)</f>
        <v/>
      </c>
      <c r="E145" s="11" t="str">
        <f t="array" ref="E145">INDEX('10_Redfin_Source_Data'!$N:$N,$A145+4)</f>
        <v/>
      </c>
      <c r="F145" s="11" t="str">
        <f t="array" ref="F145">INDEX('10_Redfin_Source_Data'!$C:$C,$A145+4)</f>
        <v/>
      </c>
      <c r="G145" s="11" t="str">
        <f t="array" ref="G145">INDEX('10_Redfin_Source_Data'!$Z:$Z,$A145+4)</f>
        <v/>
      </c>
      <c r="H145" s="34">
        <f t="array" ref="H145">N(INDEX('10_Redfin_Source_Data'!$H:$H,$A145+4))</f>
        <v>0</v>
      </c>
      <c r="I145" s="34">
        <f t="array" ref="I145">N(INDEX('10_Redfin_Source_Data'!$M:$M,$A145+4))</f>
        <v>0</v>
      </c>
      <c r="J145" s="34" t="str">
        <f t="array" ref="J145">IF(H145&gt;0,MAX(I145,IFERROR(N(INDEX('10_Redfin_Source_Data'!$I:$I,$A145+4)),0)),"")</f>
        <v/>
      </c>
      <c r="K145" s="34">
        <f t="array" ref="K145">N(INDEX('10_Redfin_Source_Data'!$K:$K,$A145+4))</f>
        <v>0</v>
      </c>
      <c r="L145" s="34" t="str">
        <f t="array" ref="L145">IF(H145&gt;0,IFERROR(INDEX('09_Rent_Benchmarks'!$C:$C,MATCH(D145,'09_Rent_Benchmarks'!$A:$A,0)),'01_Global_Assumptions'!$B$10),"")</f>
        <v/>
      </c>
      <c r="M145" s="34" t="str">
        <f t="shared" si="1"/>
        <v/>
      </c>
      <c r="N145" s="34" t="str">
        <f>IF(H145&gt;0,'01_Global_Assumptions'!$B$11,"")</f>
        <v/>
      </c>
      <c r="O145" s="34" t="str">
        <f t="shared" si="2"/>
        <v/>
      </c>
      <c r="P145" s="35" t="str">
        <f>IF(H145&gt;0,'01_Global_Assumptions'!$B$7,"")</f>
        <v/>
      </c>
      <c r="Q145" s="35" t="str">
        <f>IF(H145&gt;0,'01_Global_Assumptions'!$B$8,"")</f>
        <v/>
      </c>
      <c r="R145" s="35" t="str">
        <f>IF(H145&gt;0,'01_Global_Assumptions'!$B$9,"")</f>
        <v/>
      </c>
      <c r="S145" s="34" t="str">
        <f>IF(H145&gt;0,H145*'01_Global_Assumptions'!$B$12,"")</f>
        <v/>
      </c>
      <c r="T145" s="34" t="str">
        <f>IF(H145&gt;0,'01_Global_Assumptions'!$B$23,"")</f>
        <v/>
      </c>
      <c r="U145" s="34" t="str">
        <f>IF(H145&gt;0,S145/('01_Global_Assumptions'!$B$13*12),"")</f>
        <v/>
      </c>
      <c r="V145" s="34" t="str">
        <f>IF(H145&gt;0,I145*('01_Global_Assumptions'!$B$19+'01_Global_Assumptions'!$B$20+'01_Global_Assumptions'!$B$21)+'01_Global_Assumptions'!$B$22,"")</f>
        <v/>
      </c>
      <c r="W145" s="34" t="str">
        <f>IF(H145&gt;0,S145*'01_Global_Assumptions'!$B$14/12,"")</f>
        <v/>
      </c>
      <c r="X145" s="34" t="str">
        <f>IF(H145&gt;0,H145*'01_Global_Assumptions'!$B$16/('01_Global_Assumptions'!$B$17*12),"")</f>
        <v/>
      </c>
      <c r="Y145" s="35" t="str">
        <f>IF(H145&gt;0,'01_Global_Assumptions'!$B$18,"")</f>
        <v/>
      </c>
      <c r="Z145" s="34" t="str">
        <f t="shared" si="3"/>
        <v/>
      </c>
      <c r="AA145" s="34" t="str">
        <f t="shared" si="4"/>
        <v/>
      </c>
      <c r="AB145" s="34" t="str">
        <f t="shared" si="5"/>
        <v/>
      </c>
      <c r="AC145" s="35" t="str">
        <f t="shared" si="6"/>
        <v/>
      </c>
      <c r="AD145" s="34" t="str">
        <f t="shared" si="7"/>
        <v/>
      </c>
      <c r="AE145" s="34" t="str">
        <f t="shared" si="8"/>
        <v/>
      </c>
      <c r="AF145" s="34" t="str">
        <f t="shared" si="9"/>
        <v/>
      </c>
      <c r="AG145" s="34" t="str">
        <f t="shared" si="10"/>
        <v/>
      </c>
      <c r="AH145" s="34" t="str">
        <f t="shared" si="11"/>
        <v/>
      </c>
      <c r="AI145" s="34" t="str">
        <f t="shared" si="12"/>
        <v/>
      </c>
      <c r="AJ145" s="34" t="str">
        <f t="shared" si="13"/>
        <v/>
      </c>
      <c r="AK145" s="11" t="str">
        <f t="shared" si="14"/>
        <v/>
      </c>
      <c r="AL145" s="11" t="str">
        <f>IF(H145&gt;0,H145*(1-'01_Global_Assumptions'!$B$16),"")</f>
        <v/>
      </c>
      <c r="AM145" s="11" t="str">
        <f>IF(H145&gt;0,'01_Global_Assumptions'!$B$13*'01_Global_Assumptions'!$B$15,"")</f>
        <v/>
      </c>
      <c r="AN145" s="11" t="str">
        <f t="shared" si="15"/>
        <v/>
      </c>
      <c r="AO145" s="11" t="str">
        <f t="shared" si="16"/>
        <v/>
      </c>
      <c r="AP145" s="11" t="str">
        <f t="shared" si="17"/>
        <v/>
      </c>
      <c r="AQ145" s="11" t="str">
        <f t="shared" si="18"/>
        <v/>
      </c>
      <c r="AR145" s="37" t="str">
        <f t="shared" si="19"/>
        <v/>
      </c>
      <c r="AS145" s="11" t="str">
        <f t="shared" si="20"/>
        <v/>
      </c>
      <c r="AT145" s="11" t="str">
        <f t="shared" si="21"/>
        <v/>
      </c>
      <c r="AU145" s="11" t="str">
        <f t="shared" si="22"/>
        <v/>
      </c>
      <c r="AV145" s="11" t="str">
        <f t="shared" si="23"/>
        <v/>
      </c>
      <c r="AW145" s="11" t="str">
        <f t="shared" si="24"/>
        <v/>
      </c>
      <c r="AX145" s="11" t="str">
        <f t="shared" si="25"/>
        <v/>
      </c>
      <c r="AY145" s="11" t="str">
        <f t="shared" si="26"/>
        <v/>
      </c>
      <c r="AZ145" s="11" t="str">
        <f t="array" ref="AZ145">INDEX('10_Redfin_Source_Data'!$X:$X,$A145+4)</f>
        <v/>
      </c>
    </row>
    <row r="146" ht="15.75" customHeight="1">
      <c r="A146" s="11">
        <v>142.0</v>
      </c>
      <c r="B146" s="11" t="str">
        <f t="array" ref="B146">IF(INDEX('10_Redfin_Source_Data'!$E:$E,$A146+4)="","","SF-"&amp;TEXT($A146,"000"))</f>
        <v/>
      </c>
      <c r="C146" s="11" t="str">
        <f t="array" ref="C146">INDEX('10_Redfin_Source_Data'!$E:$E,$A146+4)</f>
        <v/>
      </c>
      <c r="D146" s="11" t="str">
        <f t="array" ref="D146">INDEX('10_Redfin_Source_Data'!$G:$G,$A146+4)</f>
        <v/>
      </c>
      <c r="E146" s="11" t="str">
        <f t="array" ref="E146">INDEX('10_Redfin_Source_Data'!$N:$N,$A146+4)</f>
        <v/>
      </c>
      <c r="F146" s="11" t="str">
        <f t="array" ref="F146">INDEX('10_Redfin_Source_Data'!$C:$C,$A146+4)</f>
        <v/>
      </c>
      <c r="G146" s="11" t="str">
        <f t="array" ref="G146">INDEX('10_Redfin_Source_Data'!$Z:$Z,$A146+4)</f>
        <v/>
      </c>
      <c r="H146" s="34">
        <f t="array" ref="H146">N(INDEX('10_Redfin_Source_Data'!$H:$H,$A146+4))</f>
        <v>0</v>
      </c>
      <c r="I146" s="34">
        <f t="array" ref="I146">N(INDEX('10_Redfin_Source_Data'!$M:$M,$A146+4))</f>
        <v>0</v>
      </c>
      <c r="J146" s="34" t="str">
        <f t="array" ref="J146">IF(H146&gt;0,MAX(I146,IFERROR(N(INDEX('10_Redfin_Source_Data'!$I:$I,$A146+4)),0)),"")</f>
        <v/>
      </c>
      <c r="K146" s="34">
        <f t="array" ref="K146">N(INDEX('10_Redfin_Source_Data'!$K:$K,$A146+4))</f>
        <v>0</v>
      </c>
      <c r="L146" s="34" t="str">
        <f t="array" ref="L146">IF(H146&gt;0,IFERROR(INDEX('09_Rent_Benchmarks'!$C:$C,MATCH(D146,'09_Rent_Benchmarks'!$A:$A,0)),'01_Global_Assumptions'!$B$10),"")</f>
        <v/>
      </c>
      <c r="M146" s="34" t="str">
        <f t="shared" si="1"/>
        <v/>
      </c>
      <c r="N146" s="34" t="str">
        <f>IF(H146&gt;0,'01_Global_Assumptions'!$B$11,"")</f>
        <v/>
      </c>
      <c r="O146" s="34" t="str">
        <f t="shared" si="2"/>
        <v/>
      </c>
      <c r="P146" s="35" t="str">
        <f>IF(H146&gt;0,'01_Global_Assumptions'!$B$7,"")</f>
        <v/>
      </c>
      <c r="Q146" s="35" t="str">
        <f>IF(H146&gt;0,'01_Global_Assumptions'!$B$8,"")</f>
        <v/>
      </c>
      <c r="R146" s="35" t="str">
        <f>IF(H146&gt;0,'01_Global_Assumptions'!$B$9,"")</f>
        <v/>
      </c>
      <c r="S146" s="34" t="str">
        <f>IF(H146&gt;0,H146*'01_Global_Assumptions'!$B$12,"")</f>
        <v/>
      </c>
      <c r="T146" s="34" t="str">
        <f>IF(H146&gt;0,'01_Global_Assumptions'!$B$23,"")</f>
        <v/>
      </c>
      <c r="U146" s="34" t="str">
        <f>IF(H146&gt;0,S146/('01_Global_Assumptions'!$B$13*12),"")</f>
        <v/>
      </c>
      <c r="V146" s="34" t="str">
        <f>IF(H146&gt;0,I146*('01_Global_Assumptions'!$B$19+'01_Global_Assumptions'!$B$20+'01_Global_Assumptions'!$B$21)+'01_Global_Assumptions'!$B$22,"")</f>
        <v/>
      </c>
      <c r="W146" s="34" t="str">
        <f>IF(H146&gt;0,S146*'01_Global_Assumptions'!$B$14/12,"")</f>
        <v/>
      </c>
      <c r="X146" s="34" t="str">
        <f>IF(H146&gt;0,H146*'01_Global_Assumptions'!$B$16/('01_Global_Assumptions'!$B$17*12),"")</f>
        <v/>
      </c>
      <c r="Y146" s="35" t="str">
        <f>IF(H146&gt;0,'01_Global_Assumptions'!$B$18,"")</f>
        <v/>
      </c>
      <c r="Z146" s="34" t="str">
        <f t="shared" si="3"/>
        <v/>
      </c>
      <c r="AA146" s="34" t="str">
        <f t="shared" si="4"/>
        <v/>
      </c>
      <c r="AB146" s="34" t="str">
        <f t="shared" si="5"/>
        <v/>
      </c>
      <c r="AC146" s="35" t="str">
        <f t="shared" si="6"/>
        <v/>
      </c>
      <c r="AD146" s="34" t="str">
        <f t="shared" si="7"/>
        <v/>
      </c>
      <c r="AE146" s="34" t="str">
        <f t="shared" si="8"/>
        <v/>
      </c>
      <c r="AF146" s="34" t="str">
        <f t="shared" si="9"/>
        <v/>
      </c>
      <c r="AG146" s="34" t="str">
        <f t="shared" si="10"/>
        <v/>
      </c>
      <c r="AH146" s="34" t="str">
        <f t="shared" si="11"/>
        <v/>
      </c>
      <c r="AI146" s="34" t="str">
        <f t="shared" si="12"/>
        <v/>
      </c>
      <c r="AJ146" s="34" t="str">
        <f t="shared" si="13"/>
        <v/>
      </c>
      <c r="AK146" s="11" t="str">
        <f t="shared" si="14"/>
        <v/>
      </c>
      <c r="AL146" s="11" t="str">
        <f>IF(H146&gt;0,H146*(1-'01_Global_Assumptions'!$B$16),"")</f>
        <v/>
      </c>
      <c r="AM146" s="11" t="str">
        <f>IF(H146&gt;0,'01_Global_Assumptions'!$B$13*'01_Global_Assumptions'!$B$15,"")</f>
        <v/>
      </c>
      <c r="AN146" s="11" t="str">
        <f t="shared" si="15"/>
        <v/>
      </c>
      <c r="AO146" s="11" t="str">
        <f t="shared" si="16"/>
        <v/>
      </c>
      <c r="AP146" s="11" t="str">
        <f t="shared" si="17"/>
        <v/>
      </c>
      <c r="AQ146" s="11" t="str">
        <f t="shared" si="18"/>
        <v/>
      </c>
      <c r="AR146" s="37" t="str">
        <f t="shared" si="19"/>
        <v/>
      </c>
      <c r="AS146" s="11" t="str">
        <f t="shared" si="20"/>
        <v/>
      </c>
      <c r="AT146" s="11" t="str">
        <f t="shared" si="21"/>
        <v/>
      </c>
      <c r="AU146" s="11" t="str">
        <f t="shared" si="22"/>
        <v/>
      </c>
      <c r="AV146" s="11" t="str">
        <f t="shared" si="23"/>
        <v/>
      </c>
      <c r="AW146" s="11" t="str">
        <f t="shared" si="24"/>
        <v/>
      </c>
      <c r="AX146" s="11" t="str">
        <f t="shared" si="25"/>
        <v/>
      </c>
      <c r="AY146" s="11" t="str">
        <f t="shared" si="26"/>
        <v/>
      </c>
      <c r="AZ146" s="11" t="str">
        <f t="array" ref="AZ146">INDEX('10_Redfin_Source_Data'!$X:$X,$A146+4)</f>
        <v/>
      </c>
    </row>
    <row r="147" ht="15.75" customHeight="1">
      <c r="A147" s="11">
        <v>143.0</v>
      </c>
      <c r="B147" s="11" t="str">
        <f t="array" ref="B147">IF(INDEX('10_Redfin_Source_Data'!$E:$E,$A147+4)="","","SF-"&amp;TEXT($A147,"000"))</f>
        <v/>
      </c>
      <c r="C147" s="11" t="str">
        <f t="array" ref="C147">INDEX('10_Redfin_Source_Data'!$E:$E,$A147+4)</f>
        <v/>
      </c>
      <c r="D147" s="11" t="str">
        <f t="array" ref="D147">INDEX('10_Redfin_Source_Data'!$G:$G,$A147+4)</f>
        <v/>
      </c>
      <c r="E147" s="11" t="str">
        <f t="array" ref="E147">INDEX('10_Redfin_Source_Data'!$N:$N,$A147+4)</f>
        <v/>
      </c>
      <c r="F147" s="11" t="str">
        <f t="array" ref="F147">INDEX('10_Redfin_Source_Data'!$C:$C,$A147+4)</f>
        <v/>
      </c>
      <c r="G147" s="11" t="str">
        <f t="array" ref="G147">INDEX('10_Redfin_Source_Data'!$Z:$Z,$A147+4)</f>
        <v/>
      </c>
      <c r="H147" s="34">
        <f t="array" ref="H147">N(INDEX('10_Redfin_Source_Data'!$H:$H,$A147+4))</f>
        <v>0</v>
      </c>
      <c r="I147" s="34">
        <f t="array" ref="I147">N(INDEX('10_Redfin_Source_Data'!$M:$M,$A147+4))</f>
        <v>0</v>
      </c>
      <c r="J147" s="34" t="str">
        <f t="array" ref="J147">IF(H147&gt;0,MAX(I147,IFERROR(N(INDEX('10_Redfin_Source_Data'!$I:$I,$A147+4)),0)),"")</f>
        <v/>
      </c>
      <c r="K147" s="34">
        <f t="array" ref="K147">N(INDEX('10_Redfin_Source_Data'!$K:$K,$A147+4))</f>
        <v>0</v>
      </c>
      <c r="L147" s="34" t="str">
        <f t="array" ref="L147">IF(H147&gt;0,IFERROR(INDEX('09_Rent_Benchmarks'!$C:$C,MATCH(D147,'09_Rent_Benchmarks'!$A:$A,0)),'01_Global_Assumptions'!$B$10),"")</f>
        <v/>
      </c>
      <c r="M147" s="34" t="str">
        <f t="shared" si="1"/>
        <v/>
      </c>
      <c r="N147" s="34" t="str">
        <f>IF(H147&gt;0,'01_Global_Assumptions'!$B$11,"")</f>
        <v/>
      </c>
      <c r="O147" s="34" t="str">
        <f t="shared" si="2"/>
        <v/>
      </c>
      <c r="P147" s="35" t="str">
        <f>IF(H147&gt;0,'01_Global_Assumptions'!$B$7,"")</f>
        <v/>
      </c>
      <c r="Q147" s="35" t="str">
        <f>IF(H147&gt;0,'01_Global_Assumptions'!$B$8,"")</f>
        <v/>
      </c>
      <c r="R147" s="35" t="str">
        <f>IF(H147&gt;0,'01_Global_Assumptions'!$B$9,"")</f>
        <v/>
      </c>
      <c r="S147" s="34" t="str">
        <f>IF(H147&gt;0,H147*'01_Global_Assumptions'!$B$12,"")</f>
        <v/>
      </c>
      <c r="T147" s="34" t="str">
        <f>IF(H147&gt;0,'01_Global_Assumptions'!$B$23,"")</f>
        <v/>
      </c>
      <c r="U147" s="34" t="str">
        <f>IF(H147&gt;0,S147/('01_Global_Assumptions'!$B$13*12),"")</f>
        <v/>
      </c>
      <c r="V147" s="34" t="str">
        <f>IF(H147&gt;0,I147*('01_Global_Assumptions'!$B$19+'01_Global_Assumptions'!$B$20+'01_Global_Assumptions'!$B$21)+'01_Global_Assumptions'!$B$22,"")</f>
        <v/>
      </c>
      <c r="W147" s="34" t="str">
        <f>IF(H147&gt;0,S147*'01_Global_Assumptions'!$B$14/12,"")</f>
        <v/>
      </c>
      <c r="X147" s="34" t="str">
        <f>IF(H147&gt;0,H147*'01_Global_Assumptions'!$B$16/('01_Global_Assumptions'!$B$17*12),"")</f>
        <v/>
      </c>
      <c r="Y147" s="35" t="str">
        <f>IF(H147&gt;0,'01_Global_Assumptions'!$B$18,"")</f>
        <v/>
      </c>
      <c r="Z147" s="34" t="str">
        <f t="shared" si="3"/>
        <v/>
      </c>
      <c r="AA147" s="34" t="str">
        <f t="shared" si="4"/>
        <v/>
      </c>
      <c r="AB147" s="34" t="str">
        <f t="shared" si="5"/>
        <v/>
      </c>
      <c r="AC147" s="35" t="str">
        <f t="shared" si="6"/>
        <v/>
      </c>
      <c r="AD147" s="34" t="str">
        <f t="shared" si="7"/>
        <v/>
      </c>
      <c r="AE147" s="34" t="str">
        <f t="shared" si="8"/>
        <v/>
      </c>
      <c r="AF147" s="34" t="str">
        <f t="shared" si="9"/>
        <v/>
      </c>
      <c r="AG147" s="34" t="str">
        <f t="shared" si="10"/>
        <v/>
      </c>
      <c r="AH147" s="34" t="str">
        <f t="shared" si="11"/>
        <v/>
      </c>
      <c r="AI147" s="34" t="str">
        <f t="shared" si="12"/>
        <v/>
      </c>
      <c r="AJ147" s="34" t="str">
        <f t="shared" si="13"/>
        <v/>
      </c>
      <c r="AK147" s="11" t="str">
        <f t="shared" si="14"/>
        <v/>
      </c>
      <c r="AL147" s="11" t="str">
        <f>IF(H147&gt;0,H147*(1-'01_Global_Assumptions'!$B$16),"")</f>
        <v/>
      </c>
      <c r="AM147" s="11" t="str">
        <f>IF(H147&gt;0,'01_Global_Assumptions'!$B$13*'01_Global_Assumptions'!$B$15,"")</f>
        <v/>
      </c>
      <c r="AN147" s="11" t="str">
        <f t="shared" si="15"/>
        <v/>
      </c>
      <c r="AO147" s="11" t="str">
        <f t="shared" si="16"/>
        <v/>
      </c>
      <c r="AP147" s="11" t="str">
        <f t="shared" si="17"/>
        <v/>
      </c>
      <c r="AQ147" s="11" t="str">
        <f t="shared" si="18"/>
        <v/>
      </c>
      <c r="AR147" s="37" t="str">
        <f t="shared" si="19"/>
        <v/>
      </c>
      <c r="AS147" s="11" t="str">
        <f t="shared" si="20"/>
        <v/>
      </c>
      <c r="AT147" s="11" t="str">
        <f t="shared" si="21"/>
        <v/>
      </c>
      <c r="AU147" s="11" t="str">
        <f t="shared" si="22"/>
        <v/>
      </c>
      <c r="AV147" s="11" t="str">
        <f t="shared" si="23"/>
        <v/>
      </c>
      <c r="AW147" s="11" t="str">
        <f t="shared" si="24"/>
        <v/>
      </c>
      <c r="AX147" s="11" t="str">
        <f t="shared" si="25"/>
        <v/>
      </c>
      <c r="AY147" s="11" t="str">
        <f t="shared" si="26"/>
        <v/>
      </c>
      <c r="AZ147" s="11" t="str">
        <f t="array" ref="AZ147">INDEX('10_Redfin_Source_Data'!$X:$X,$A147+4)</f>
        <v/>
      </c>
    </row>
    <row r="148" ht="15.75" customHeight="1">
      <c r="A148" s="11">
        <v>144.0</v>
      </c>
      <c r="B148" s="11" t="str">
        <f t="array" ref="B148">IF(INDEX('10_Redfin_Source_Data'!$E:$E,$A148+4)="","","SF-"&amp;TEXT($A148,"000"))</f>
        <v/>
      </c>
      <c r="C148" s="11" t="str">
        <f t="array" ref="C148">INDEX('10_Redfin_Source_Data'!$E:$E,$A148+4)</f>
        <v/>
      </c>
      <c r="D148" s="11" t="str">
        <f t="array" ref="D148">INDEX('10_Redfin_Source_Data'!$G:$G,$A148+4)</f>
        <v/>
      </c>
      <c r="E148" s="11" t="str">
        <f t="array" ref="E148">INDEX('10_Redfin_Source_Data'!$N:$N,$A148+4)</f>
        <v/>
      </c>
      <c r="F148" s="11" t="str">
        <f t="array" ref="F148">INDEX('10_Redfin_Source_Data'!$C:$C,$A148+4)</f>
        <v/>
      </c>
      <c r="G148" s="11" t="str">
        <f t="array" ref="G148">INDEX('10_Redfin_Source_Data'!$Z:$Z,$A148+4)</f>
        <v/>
      </c>
      <c r="H148" s="34">
        <f t="array" ref="H148">N(INDEX('10_Redfin_Source_Data'!$H:$H,$A148+4))</f>
        <v>0</v>
      </c>
      <c r="I148" s="34">
        <f t="array" ref="I148">N(INDEX('10_Redfin_Source_Data'!$M:$M,$A148+4))</f>
        <v>0</v>
      </c>
      <c r="J148" s="34" t="str">
        <f t="array" ref="J148">IF(H148&gt;0,MAX(I148,IFERROR(N(INDEX('10_Redfin_Source_Data'!$I:$I,$A148+4)),0)),"")</f>
        <v/>
      </c>
      <c r="K148" s="34">
        <f t="array" ref="K148">N(INDEX('10_Redfin_Source_Data'!$K:$K,$A148+4))</f>
        <v>0</v>
      </c>
      <c r="L148" s="34" t="str">
        <f t="array" ref="L148">IF(H148&gt;0,IFERROR(INDEX('09_Rent_Benchmarks'!$C:$C,MATCH(D148,'09_Rent_Benchmarks'!$A:$A,0)),'01_Global_Assumptions'!$B$10),"")</f>
        <v/>
      </c>
      <c r="M148" s="34" t="str">
        <f t="shared" si="1"/>
        <v/>
      </c>
      <c r="N148" s="34" t="str">
        <f>IF(H148&gt;0,'01_Global_Assumptions'!$B$11,"")</f>
        <v/>
      </c>
      <c r="O148" s="34" t="str">
        <f t="shared" si="2"/>
        <v/>
      </c>
      <c r="P148" s="35" t="str">
        <f>IF(H148&gt;0,'01_Global_Assumptions'!$B$7,"")</f>
        <v/>
      </c>
      <c r="Q148" s="35" t="str">
        <f>IF(H148&gt;0,'01_Global_Assumptions'!$B$8,"")</f>
        <v/>
      </c>
      <c r="R148" s="35" t="str">
        <f>IF(H148&gt;0,'01_Global_Assumptions'!$B$9,"")</f>
        <v/>
      </c>
      <c r="S148" s="34" t="str">
        <f>IF(H148&gt;0,H148*'01_Global_Assumptions'!$B$12,"")</f>
        <v/>
      </c>
      <c r="T148" s="34" t="str">
        <f>IF(H148&gt;0,'01_Global_Assumptions'!$B$23,"")</f>
        <v/>
      </c>
      <c r="U148" s="34" t="str">
        <f>IF(H148&gt;0,S148/('01_Global_Assumptions'!$B$13*12),"")</f>
        <v/>
      </c>
      <c r="V148" s="34" t="str">
        <f>IF(H148&gt;0,I148*('01_Global_Assumptions'!$B$19+'01_Global_Assumptions'!$B$20+'01_Global_Assumptions'!$B$21)+'01_Global_Assumptions'!$B$22,"")</f>
        <v/>
      </c>
      <c r="W148" s="34" t="str">
        <f>IF(H148&gt;0,S148*'01_Global_Assumptions'!$B$14/12,"")</f>
        <v/>
      </c>
      <c r="X148" s="34" t="str">
        <f>IF(H148&gt;0,H148*'01_Global_Assumptions'!$B$16/('01_Global_Assumptions'!$B$17*12),"")</f>
        <v/>
      </c>
      <c r="Y148" s="35" t="str">
        <f>IF(H148&gt;0,'01_Global_Assumptions'!$B$18,"")</f>
        <v/>
      </c>
      <c r="Z148" s="34" t="str">
        <f t="shared" si="3"/>
        <v/>
      </c>
      <c r="AA148" s="34" t="str">
        <f t="shared" si="4"/>
        <v/>
      </c>
      <c r="AB148" s="34" t="str">
        <f t="shared" si="5"/>
        <v/>
      </c>
      <c r="AC148" s="35" t="str">
        <f t="shared" si="6"/>
        <v/>
      </c>
      <c r="AD148" s="34" t="str">
        <f t="shared" si="7"/>
        <v/>
      </c>
      <c r="AE148" s="34" t="str">
        <f t="shared" si="8"/>
        <v/>
      </c>
      <c r="AF148" s="34" t="str">
        <f t="shared" si="9"/>
        <v/>
      </c>
      <c r="AG148" s="34" t="str">
        <f t="shared" si="10"/>
        <v/>
      </c>
      <c r="AH148" s="34" t="str">
        <f t="shared" si="11"/>
        <v/>
      </c>
      <c r="AI148" s="34" t="str">
        <f t="shared" si="12"/>
        <v/>
      </c>
      <c r="AJ148" s="34" t="str">
        <f t="shared" si="13"/>
        <v/>
      </c>
      <c r="AK148" s="11" t="str">
        <f t="shared" si="14"/>
        <v/>
      </c>
      <c r="AL148" s="11" t="str">
        <f>IF(H148&gt;0,H148*(1-'01_Global_Assumptions'!$B$16),"")</f>
        <v/>
      </c>
      <c r="AM148" s="11" t="str">
        <f>IF(H148&gt;0,'01_Global_Assumptions'!$B$13*'01_Global_Assumptions'!$B$15,"")</f>
        <v/>
      </c>
      <c r="AN148" s="11" t="str">
        <f t="shared" si="15"/>
        <v/>
      </c>
      <c r="AO148" s="11" t="str">
        <f t="shared" si="16"/>
        <v/>
      </c>
      <c r="AP148" s="11" t="str">
        <f t="shared" si="17"/>
        <v/>
      </c>
      <c r="AQ148" s="11" t="str">
        <f t="shared" si="18"/>
        <v/>
      </c>
      <c r="AR148" s="37" t="str">
        <f t="shared" si="19"/>
        <v/>
      </c>
      <c r="AS148" s="11" t="str">
        <f t="shared" si="20"/>
        <v/>
      </c>
      <c r="AT148" s="11" t="str">
        <f t="shared" si="21"/>
        <v/>
      </c>
      <c r="AU148" s="11" t="str">
        <f t="shared" si="22"/>
        <v/>
      </c>
      <c r="AV148" s="11" t="str">
        <f t="shared" si="23"/>
        <v/>
      </c>
      <c r="AW148" s="11" t="str">
        <f t="shared" si="24"/>
        <v/>
      </c>
      <c r="AX148" s="11" t="str">
        <f t="shared" si="25"/>
        <v/>
      </c>
      <c r="AY148" s="11" t="str">
        <f t="shared" si="26"/>
        <v/>
      </c>
      <c r="AZ148" s="11" t="str">
        <f t="array" ref="AZ148">INDEX('10_Redfin_Source_Data'!$X:$X,$A148+4)</f>
        <v/>
      </c>
    </row>
    <row r="149" ht="15.75" customHeight="1">
      <c r="A149" s="11">
        <v>145.0</v>
      </c>
      <c r="B149" s="11" t="str">
        <f t="array" ref="B149">IF(INDEX('10_Redfin_Source_Data'!$E:$E,$A149+4)="","","SF-"&amp;TEXT($A149,"000"))</f>
        <v/>
      </c>
      <c r="C149" s="11" t="str">
        <f t="array" ref="C149">INDEX('10_Redfin_Source_Data'!$E:$E,$A149+4)</f>
        <v/>
      </c>
      <c r="D149" s="11" t="str">
        <f t="array" ref="D149">INDEX('10_Redfin_Source_Data'!$G:$G,$A149+4)</f>
        <v/>
      </c>
      <c r="E149" s="11" t="str">
        <f t="array" ref="E149">INDEX('10_Redfin_Source_Data'!$N:$N,$A149+4)</f>
        <v/>
      </c>
      <c r="F149" s="11" t="str">
        <f t="array" ref="F149">INDEX('10_Redfin_Source_Data'!$C:$C,$A149+4)</f>
        <v/>
      </c>
      <c r="G149" s="11" t="str">
        <f t="array" ref="G149">INDEX('10_Redfin_Source_Data'!$Z:$Z,$A149+4)</f>
        <v/>
      </c>
      <c r="H149" s="34">
        <f t="array" ref="H149">N(INDEX('10_Redfin_Source_Data'!$H:$H,$A149+4))</f>
        <v>0</v>
      </c>
      <c r="I149" s="34">
        <f t="array" ref="I149">N(INDEX('10_Redfin_Source_Data'!$M:$M,$A149+4))</f>
        <v>0</v>
      </c>
      <c r="J149" s="34" t="str">
        <f t="array" ref="J149">IF(H149&gt;0,MAX(I149,IFERROR(N(INDEX('10_Redfin_Source_Data'!$I:$I,$A149+4)),0)),"")</f>
        <v/>
      </c>
      <c r="K149" s="34">
        <f t="array" ref="K149">N(INDEX('10_Redfin_Source_Data'!$K:$K,$A149+4))</f>
        <v>0</v>
      </c>
      <c r="L149" s="34" t="str">
        <f t="array" ref="L149">IF(H149&gt;0,IFERROR(INDEX('09_Rent_Benchmarks'!$C:$C,MATCH(D149,'09_Rent_Benchmarks'!$A:$A,0)),'01_Global_Assumptions'!$B$10),"")</f>
        <v/>
      </c>
      <c r="M149" s="34" t="str">
        <f t="shared" si="1"/>
        <v/>
      </c>
      <c r="N149" s="34" t="str">
        <f>IF(H149&gt;0,'01_Global_Assumptions'!$B$11,"")</f>
        <v/>
      </c>
      <c r="O149" s="34" t="str">
        <f t="shared" si="2"/>
        <v/>
      </c>
      <c r="P149" s="35" t="str">
        <f>IF(H149&gt;0,'01_Global_Assumptions'!$B$7,"")</f>
        <v/>
      </c>
      <c r="Q149" s="35" t="str">
        <f>IF(H149&gt;0,'01_Global_Assumptions'!$B$8,"")</f>
        <v/>
      </c>
      <c r="R149" s="35" t="str">
        <f>IF(H149&gt;0,'01_Global_Assumptions'!$B$9,"")</f>
        <v/>
      </c>
      <c r="S149" s="34" t="str">
        <f>IF(H149&gt;0,H149*'01_Global_Assumptions'!$B$12,"")</f>
        <v/>
      </c>
      <c r="T149" s="34" t="str">
        <f>IF(H149&gt;0,'01_Global_Assumptions'!$B$23,"")</f>
        <v/>
      </c>
      <c r="U149" s="34" t="str">
        <f>IF(H149&gt;0,S149/('01_Global_Assumptions'!$B$13*12),"")</f>
        <v/>
      </c>
      <c r="V149" s="34" t="str">
        <f>IF(H149&gt;0,I149*('01_Global_Assumptions'!$B$19+'01_Global_Assumptions'!$B$20+'01_Global_Assumptions'!$B$21)+'01_Global_Assumptions'!$B$22,"")</f>
        <v/>
      </c>
      <c r="W149" s="34" t="str">
        <f>IF(H149&gt;0,S149*'01_Global_Assumptions'!$B$14/12,"")</f>
        <v/>
      </c>
      <c r="X149" s="34" t="str">
        <f>IF(H149&gt;0,H149*'01_Global_Assumptions'!$B$16/('01_Global_Assumptions'!$B$17*12),"")</f>
        <v/>
      </c>
      <c r="Y149" s="35" t="str">
        <f>IF(H149&gt;0,'01_Global_Assumptions'!$B$18,"")</f>
        <v/>
      </c>
      <c r="Z149" s="34" t="str">
        <f t="shared" si="3"/>
        <v/>
      </c>
      <c r="AA149" s="34" t="str">
        <f t="shared" si="4"/>
        <v/>
      </c>
      <c r="AB149" s="34" t="str">
        <f t="shared" si="5"/>
        <v/>
      </c>
      <c r="AC149" s="35" t="str">
        <f t="shared" si="6"/>
        <v/>
      </c>
      <c r="AD149" s="34" t="str">
        <f t="shared" si="7"/>
        <v/>
      </c>
      <c r="AE149" s="34" t="str">
        <f t="shared" si="8"/>
        <v/>
      </c>
      <c r="AF149" s="34" t="str">
        <f t="shared" si="9"/>
        <v/>
      </c>
      <c r="AG149" s="34" t="str">
        <f t="shared" si="10"/>
        <v/>
      </c>
      <c r="AH149" s="34" t="str">
        <f t="shared" si="11"/>
        <v/>
      </c>
      <c r="AI149" s="34" t="str">
        <f t="shared" si="12"/>
        <v/>
      </c>
      <c r="AJ149" s="34" t="str">
        <f t="shared" si="13"/>
        <v/>
      </c>
      <c r="AK149" s="11" t="str">
        <f t="shared" si="14"/>
        <v/>
      </c>
      <c r="AL149" s="11" t="str">
        <f>IF(H149&gt;0,H149*(1-'01_Global_Assumptions'!$B$16),"")</f>
        <v/>
      </c>
      <c r="AM149" s="11" t="str">
        <f>IF(H149&gt;0,'01_Global_Assumptions'!$B$13*'01_Global_Assumptions'!$B$15,"")</f>
        <v/>
      </c>
      <c r="AN149" s="11" t="str">
        <f t="shared" si="15"/>
        <v/>
      </c>
      <c r="AO149" s="11" t="str">
        <f t="shared" si="16"/>
        <v/>
      </c>
      <c r="AP149" s="11" t="str">
        <f t="shared" si="17"/>
        <v/>
      </c>
      <c r="AQ149" s="11" t="str">
        <f t="shared" si="18"/>
        <v/>
      </c>
      <c r="AR149" s="37" t="str">
        <f t="shared" si="19"/>
        <v/>
      </c>
      <c r="AS149" s="11" t="str">
        <f t="shared" si="20"/>
        <v/>
      </c>
      <c r="AT149" s="11" t="str">
        <f t="shared" si="21"/>
        <v/>
      </c>
      <c r="AU149" s="11" t="str">
        <f t="shared" si="22"/>
        <v/>
      </c>
      <c r="AV149" s="11" t="str">
        <f t="shared" si="23"/>
        <v/>
      </c>
      <c r="AW149" s="11" t="str">
        <f t="shared" si="24"/>
        <v/>
      </c>
      <c r="AX149" s="11" t="str">
        <f t="shared" si="25"/>
        <v/>
      </c>
      <c r="AY149" s="11" t="str">
        <f t="shared" si="26"/>
        <v/>
      </c>
      <c r="AZ149" s="11" t="str">
        <f t="array" ref="AZ149">INDEX('10_Redfin_Source_Data'!$X:$X,$A149+4)</f>
        <v/>
      </c>
    </row>
    <row r="150" ht="15.75" customHeight="1">
      <c r="A150" s="11">
        <v>146.0</v>
      </c>
      <c r="B150" s="11" t="str">
        <f t="array" ref="B150">IF(INDEX('10_Redfin_Source_Data'!$E:$E,$A150+4)="","","SF-"&amp;TEXT($A150,"000"))</f>
        <v/>
      </c>
      <c r="C150" s="11" t="str">
        <f t="array" ref="C150">INDEX('10_Redfin_Source_Data'!$E:$E,$A150+4)</f>
        <v/>
      </c>
      <c r="D150" s="11" t="str">
        <f t="array" ref="D150">INDEX('10_Redfin_Source_Data'!$G:$G,$A150+4)</f>
        <v/>
      </c>
      <c r="E150" s="11" t="str">
        <f t="array" ref="E150">INDEX('10_Redfin_Source_Data'!$N:$N,$A150+4)</f>
        <v/>
      </c>
      <c r="F150" s="11" t="str">
        <f t="array" ref="F150">INDEX('10_Redfin_Source_Data'!$C:$C,$A150+4)</f>
        <v/>
      </c>
      <c r="G150" s="11" t="str">
        <f t="array" ref="G150">INDEX('10_Redfin_Source_Data'!$Z:$Z,$A150+4)</f>
        <v/>
      </c>
      <c r="H150" s="34">
        <f t="array" ref="H150">N(INDEX('10_Redfin_Source_Data'!$H:$H,$A150+4))</f>
        <v>0</v>
      </c>
      <c r="I150" s="34">
        <f t="array" ref="I150">N(INDEX('10_Redfin_Source_Data'!$M:$M,$A150+4))</f>
        <v>0</v>
      </c>
      <c r="J150" s="34" t="str">
        <f t="array" ref="J150">IF(H150&gt;0,MAX(I150,IFERROR(N(INDEX('10_Redfin_Source_Data'!$I:$I,$A150+4)),0)),"")</f>
        <v/>
      </c>
      <c r="K150" s="34">
        <f t="array" ref="K150">N(INDEX('10_Redfin_Source_Data'!$K:$K,$A150+4))</f>
        <v>0</v>
      </c>
      <c r="L150" s="34" t="str">
        <f t="array" ref="L150">IF(H150&gt;0,IFERROR(INDEX('09_Rent_Benchmarks'!$C:$C,MATCH(D150,'09_Rent_Benchmarks'!$A:$A,0)),'01_Global_Assumptions'!$B$10),"")</f>
        <v/>
      </c>
      <c r="M150" s="34" t="str">
        <f t="shared" si="1"/>
        <v/>
      </c>
      <c r="N150" s="34" t="str">
        <f>IF(H150&gt;0,'01_Global_Assumptions'!$B$11,"")</f>
        <v/>
      </c>
      <c r="O150" s="34" t="str">
        <f t="shared" si="2"/>
        <v/>
      </c>
      <c r="P150" s="35" t="str">
        <f>IF(H150&gt;0,'01_Global_Assumptions'!$B$7,"")</f>
        <v/>
      </c>
      <c r="Q150" s="35" t="str">
        <f>IF(H150&gt;0,'01_Global_Assumptions'!$B$8,"")</f>
        <v/>
      </c>
      <c r="R150" s="35" t="str">
        <f>IF(H150&gt;0,'01_Global_Assumptions'!$B$9,"")</f>
        <v/>
      </c>
      <c r="S150" s="34" t="str">
        <f>IF(H150&gt;0,H150*'01_Global_Assumptions'!$B$12,"")</f>
        <v/>
      </c>
      <c r="T150" s="34" t="str">
        <f>IF(H150&gt;0,'01_Global_Assumptions'!$B$23,"")</f>
        <v/>
      </c>
      <c r="U150" s="34" t="str">
        <f>IF(H150&gt;0,S150/('01_Global_Assumptions'!$B$13*12),"")</f>
        <v/>
      </c>
      <c r="V150" s="34" t="str">
        <f>IF(H150&gt;0,I150*('01_Global_Assumptions'!$B$19+'01_Global_Assumptions'!$B$20+'01_Global_Assumptions'!$B$21)+'01_Global_Assumptions'!$B$22,"")</f>
        <v/>
      </c>
      <c r="W150" s="34" t="str">
        <f>IF(H150&gt;0,S150*'01_Global_Assumptions'!$B$14/12,"")</f>
        <v/>
      </c>
      <c r="X150" s="34" t="str">
        <f>IF(H150&gt;0,H150*'01_Global_Assumptions'!$B$16/('01_Global_Assumptions'!$B$17*12),"")</f>
        <v/>
      </c>
      <c r="Y150" s="35" t="str">
        <f>IF(H150&gt;0,'01_Global_Assumptions'!$B$18,"")</f>
        <v/>
      </c>
      <c r="Z150" s="34" t="str">
        <f t="shared" si="3"/>
        <v/>
      </c>
      <c r="AA150" s="34" t="str">
        <f t="shared" si="4"/>
        <v/>
      </c>
      <c r="AB150" s="34" t="str">
        <f t="shared" si="5"/>
        <v/>
      </c>
      <c r="AC150" s="35" t="str">
        <f t="shared" si="6"/>
        <v/>
      </c>
      <c r="AD150" s="34" t="str">
        <f t="shared" si="7"/>
        <v/>
      </c>
      <c r="AE150" s="34" t="str">
        <f t="shared" si="8"/>
        <v/>
      </c>
      <c r="AF150" s="34" t="str">
        <f t="shared" si="9"/>
        <v/>
      </c>
      <c r="AG150" s="34" t="str">
        <f t="shared" si="10"/>
        <v/>
      </c>
      <c r="AH150" s="34" t="str">
        <f t="shared" si="11"/>
        <v/>
      </c>
      <c r="AI150" s="34" t="str">
        <f t="shared" si="12"/>
        <v/>
      </c>
      <c r="AJ150" s="34" t="str">
        <f t="shared" si="13"/>
        <v/>
      </c>
      <c r="AK150" s="11" t="str">
        <f t="shared" si="14"/>
        <v/>
      </c>
      <c r="AL150" s="11" t="str">
        <f>IF(H150&gt;0,H150*(1-'01_Global_Assumptions'!$B$16),"")</f>
        <v/>
      </c>
      <c r="AM150" s="11" t="str">
        <f>IF(H150&gt;0,'01_Global_Assumptions'!$B$13*'01_Global_Assumptions'!$B$15,"")</f>
        <v/>
      </c>
      <c r="AN150" s="11" t="str">
        <f t="shared" si="15"/>
        <v/>
      </c>
      <c r="AO150" s="11" t="str">
        <f t="shared" si="16"/>
        <v/>
      </c>
      <c r="AP150" s="11" t="str">
        <f t="shared" si="17"/>
        <v/>
      </c>
      <c r="AQ150" s="11" t="str">
        <f t="shared" si="18"/>
        <v/>
      </c>
      <c r="AR150" s="37" t="str">
        <f t="shared" si="19"/>
        <v/>
      </c>
      <c r="AS150" s="11" t="str">
        <f t="shared" si="20"/>
        <v/>
      </c>
      <c r="AT150" s="11" t="str">
        <f t="shared" si="21"/>
        <v/>
      </c>
      <c r="AU150" s="11" t="str">
        <f t="shared" si="22"/>
        <v/>
      </c>
      <c r="AV150" s="11" t="str">
        <f t="shared" si="23"/>
        <v/>
      </c>
      <c r="AW150" s="11" t="str">
        <f t="shared" si="24"/>
        <v/>
      </c>
      <c r="AX150" s="11" t="str">
        <f t="shared" si="25"/>
        <v/>
      </c>
      <c r="AY150" s="11" t="str">
        <f t="shared" si="26"/>
        <v/>
      </c>
      <c r="AZ150" s="11" t="str">
        <f t="array" ref="AZ150">INDEX('10_Redfin_Source_Data'!$X:$X,$A150+4)</f>
        <v/>
      </c>
    </row>
    <row r="151" ht="15.75" customHeight="1">
      <c r="A151" s="11">
        <v>147.0</v>
      </c>
      <c r="B151" s="11" t="str">
        <f t="array" ref="B151">IF(INDEX('10_Redfin_Source_Data'!$E:$E,$A151+4)="","","SF-"&amp;TEXT($A151,"000"))</f>
        <v/>
      </c>
      <c r="C151" s="11" t="str">
        <f t="array" ref="C151">INDEX('10_Redfin_Source_Data'!$E:$E,$A151+4)</f>
        <v/>
      </c>
      <c r="D151" s="11" t="str">
        <f t="array" ref="D151">INDEX('10_Redfin_Source_Data'!$G:$G,$A151+4)</f>
        <v/>
      </c>
      <c r="E151" s="11" t="str">
        <f t="array" ref="E151">INDEX('10_Redfin_Source_Data'!$N:$N,$A151+4)</f>
        <v/>
      </c>
      <c r="F151" s="11" t="str">
        <f t="array" ref="F151">INDEX('10_Redfin_Source_Data'!$C:$C,$A151+4)</f>
        <v/>
      </c>
      <c r="G151" s="11" t="str">
        <f t="array" ref="G151">INDEX('10_Redfin_Source_Data'!$Z:$Z,$A151+4)</f>
        <v/>
      </c>
      <c r="H151" s="34">
        <f t="array" ref="H151">N(INDEX('10_Redfin_Source_Data'!$H:$H,$A151+4))</f>
        <v>0</v>
      </c>
      <c r="I151" s="34">
        <f t="array" ref="I151">N(INDEX('10_Redfin_Source_Data'!$M:$M,$A151+4))</f>
        <v>0</v>
      </c>
      <c r="J151" s="34" t="str">
        <f t="array" ref="J151">IF(H151&gt;0,MAX(I151,IFERROR(N(INDEX('10_Redfin_Source_Data'!$I:$I,$A151+4)),0)),"")</f>
        <v/>
      </c>
      <c r="K151" s="34">
        <f t="array" ref="K151">N(INDEX('10_Redfin_Source_Data'!$K:$K,$A151+4))</f>
        <v>0</v>
      </c>
      <c r="L151" s="34" t="str">
        <f t="array" ref="L151">IF(H151&gt;0,IFERROR(INDEX('09_Rent_Benchmarks'!$C:$C,MATCH(D151,'09_Rent_Benchmarks'!$A:$A,0)),'01_Global_Assumptions'!$B$10),"")</f>
        <v/>
      </c>
      <c r="M151" s="34" t="str">
        <f t="shared" si="1"/>
        <v/>
      </c>
      <c r="N151" s="34" t="str">
        <f>IF(H151&gt;0,'01_Global_Assumptions'!$B$11,"")</f>
        <v/>
      </c>
      <c r="O151" s="34" t="str">
        <f t="shared" si="2"/>
        <v/>
      </c>
      <c r="P151" s="35" t="str">
        <f>IF(H151&gt;0,'01_Global_Assumptions'!$B$7,"")</f>
        <v/>
      </c>
      <c r="Q151" s="35" t="str">
        <f>IF(H151&gt;0,'01_Global_Assumptions'!$B$8,"")</f>
        <v/>
      </c>
      <c r="R151" s="35" t="str">
        <f>IF(H151&gt;0,'01_Global_Assumptions'!$B$9,"")</f>
        <v/>
      </c>
      <c r="S151" s="34" t="str">
        <f>IF(H151&gt;0,H151*'01_Global_Assumptions'!$B$12,"")</f>
        <v/>
      </c>
      <c r="T151" s="34" t="str">
        <f>IF(H151&gt;0,'01_Global_Assumptions'!$B$23,"")</f>
        <v/>
      </c>
      <c r="U151" s="34" t="str">
        <f>IF(H151&gt;0,S151/('01_Global_Assumptions'!$B$13*12),"")</f>
        <v/>
      </c>
      <c r="V151" s="34" t="str">
        <f>IF(H151&gt;0,I151*('01_Global_Assumptions'!$B$19+'01_Global_Assumptions'!$B$20+'01_Global_Assumptions'!$B$21)+'01_Global_Assumptions'!$B$22,"")</f>
        <v/>
      </c>
      <c r="W151" s="34" t="str">
        <f>IF(H151&gt;0,S151*'01_Global_Assumptions'!$B$14/12,"")</f>
        <v/>
      </c>
      <c r="X151" s="34" t="str">
        <f>IF(H151&gt;0,H151*'01_Global_Assumptions'!$B$16/('01_Global_Assumptions'!$B$17*12),"")</f>
        <v/>
      </c>
      <c r="Y151" s="35" t="str">
        <f>IF(H151&gt;0,'01_Global_Assumptions'!$B$18,"")</f>
        <v/>
      </c>
      <c r="Z151" s="34" t="str">
        <f t="shared" si="3"/>
        <v/>
      </c>
      <c r="AA151" s="34" t="str">
        <f t="shared" si="4"/>
        <v/>
      </c>
      <c r="AB151" s="34" t="str">
        <f t="shared" si="5"/>
        <v/>
      </c>
      <c r="AC151" s="35" t="str">
        <f t="shared" si="6"/>
        <v/>
      </c>
      <c r="AD151" s="34" t="str">
        <f t="shared" si="7"/>
        <v/>
      </c>
      <c r="AE151" s="34" t="str">
        <f t="shared" si="8"/>
        <v/>
      </c>
      <c r="AF151" s="34" t="str">
        <f t="shared" si="9"/>
        <v/>
      </c>
      <c r="AG151" s="34" t="str">
        <f t="shared" si="10"/>
        <v/>
      </c>
      <c r="AH151" s="34" t="str">
        <f t="shared" si="11"/>
        <v/>
      </c>
      <c r="AI151" s="34" t="str">
        <f t="shared" si="12"/>
        <v/>
      </c>
      <c r="AJ151" s="34" t="str">
        <f t="shared" si="13"/>
        <v/>
      </c>
      <c r="AK151" s="11" t="str">
        <f t="shared" si="14"/>
        <v/>
      </c>
      <c r="AL151" s="11" t="str">
        <f>IF(H151&gt;0,H151*(1-'01_Global_Assumptions'!$B$16),"")</f>
        <v/>
      </c>
      <c r="AM151" s="11" t="str">
        <f>IF(H151&gt;0,'01_Global_Assumptions'!$B$13*'01_Global_Assumptions'!$B$15,"")</f>
        <v/>
      </c>
      <c r="AN151" s="11" t="str">
        <f t="shared" si="15"/>
        <v/>
      </c>
      <c r="AO151" s="11" t="str">
        <f t="shared" si="16"/>
        <v/>
      </c>
      <c r="AP151" s="11" t="str">
        <f t="shared" si="17"/>
        <v/>
      </c>
      <c r="AQ151" s="11" t="str">
        <f t="shared" si="18"/>
        <v/>
      </c>
      <c r="AR151" s="37" t="str">
        <f t="shared" si="19"/>
        <v/>
      </c>
      <c r="AS151" s="11" t="str">
        <f t="shared" si="20"/>
        <v/>
      </c>
      <c r="AT151" s="11" t="str">
        <f t="shared" si="21"/>
        <v/>
      </c>
      <c r="AU151" s="11" t="str">
        <f t="shared" si="22"/>
        <v/>
      </c>
      <c r="AV151" s="11" t="str">
        <f t="shared" si="23"/>
        <v/>
      </c>
      <c r="AW151" s="11" t="str">
        <f t="shared" si="24"/>
        <v/>
      </c>
      <c r="AX151" s="11" t="str">
        <f t="shared" si="25"/>
        <v/>
      </c>
      <c r="AY151" s="11" t="str">
        <f t="shared" si="26"/>
        <v/>
      </c>
      <c r="AZ151" s="11" t="str">
        <f t="array" ref="AZ151">INDEX('10_Redfin_Source_Data'!$X:$X,$A151+4)</f>
        <v/>
      </c>
    </row>
    <row r="152" ht="15.75" customHeight="1">
      <c r="A152" s="11">
        <v>148.0</v>
      </c>
      <c r="B152" s="11" t="str">
        <f t="array" ref="B152">IF(INDEX('10_Redfin_Source_Data'!$E:$E,$A152+4)="","","SF-"&amp;TEXT($A152,"000"))</f>
        <v/>
      </c>
      <c r="C152" s="11" t="str">
        <f t="array" ref="C152">INDEX('10_Redfin_Source_Data'!$E:$E,$A152+4)</f>
        <v/>
      </c>
      <c r="D152" s="11" t="str">
        <f t="array" ref="D152">INDEX('10_Redfin_Source_Data'!$G:$G,$A152+4)</f>
        <v/>
      </c>
      <c r="E152" s="11" t="str">
        <f t="array" ref="E152">INDEX('10_Redfin_Source_Data'!$N:$N,$A152+4)</f>
        <v/>
      </c>
      <c r="F152" s="11" t="str">
        <f t="array" ref="F152">INDEX('10_Redfin_Source_Data'!$C:$C,$A152+4)</f>
        <v/>
      </c>
      <c r="G152" s="11" t="str">
        <f t="array" ref="G152">INDEX('10_Redfin_Source_Data'!$Z:$Z,$A152+4)</f>
        <v/>
      </c>
      <c r="H152" s="34">
        <f t="array" ref="H152">N(INDEX('10_Redfin_Source_Data'!$H:$H,$A152+4))</f>
        <v>0</v>
      </c>
      <c r="I152" s="34">
        <f t="array" ref="I152">N(INDEX('10_Redfin_Source_Data'!$M:$M,$A152+4))</f>
        <v>0</v>
      </c>
      <c r="J152" s="34" t="str">
        <f t="array" ref="J152">IF(H152&gt;0,MAX(I152,IFERROR(N(INDEX('10_Redfin_Source_Data'!$I:$I,$A152+4)),0)),"")</f>
        <v/>
      </c>
      <c r="K152" s="34">
        <f t="array" ref="K152">N(INDEX('10_Redfin_Source_Data'!$K:$K,$A152+4))</f>
        <v>0</v>
      </c>
      <c r="L152" s="34" t="str">
        <f t="array" ref="L152">IF(H152&gt;0,IFERROR(INDEX('09_Rent_Benchmarks'!$C:$C,MATCH(D152,'09_Rent_Benchmarks'!$A:$A,0)),'01_Global_Assumptions'!$B$10),"")</f>
        <v/>
      </c>
      <c r="M152" s="34" t="str">
        <f t="shared" si="1"/>
        <v/>
      </c>
      <c r="N152" s="34" t="str">
        <f>IF(H152&gt;0,'01_Global_Assumptions'!$B$11,"")</f>
        <v/>
      </c>
      <c r="O152" s="34" t="str">
        <f t="shared" si="2"/>
        <v/>
      </c>
      <c r="P152" s="35" t="str">
        <f>IF(H152&gt;0,'01_Global_Assumptions'!$B$7,"")</f>
        <v/>
      </c>
      <c r="Q152" s="35" t="str">
        <f>IF(H152&gt;0,'01_Global_Assumptions'!$B$8,"")</f>
        <v/>
      </c>
      <c r="R152" s="35" t="str">
        <f>IF(H152&gt;0,'01_Global_Assumptions'!$B$9,"")</f>
        <v/>
      </c>
      <c r="S152" s="34" t="str">
        <f>IF(H152&gt;0,H152*'01_Global_Assumptions'!$B$12,"")</f>
        <v/>
      </c>
      <c r="T152" s="34" t="str">
        <f>IF(H152&gt;0,'01_Global_Assumptions'!$B$23,"")</f>
        <v/>
      </c>
      <c r="U152" s="34" t="str">
        <f>IF(H152&gt;0,S152/('01_Global_Assumptions'!$B$13*12),"")</f>
        <v/>
      </c>
      <c r="V152" s="34" t="str">
        <f>IF(H152&gt;0,I152*('01_Global_Assumptions'!$B$19+'01_Global_Assumptions'!$B$20+'01_Global_Assumptions'!$B$21)+'01_Global_Assumptions'!$B$22,"")</f>
        <v/>
      </c>
      <c r="W152" s="34" t="str">
        <f>IF(H152&gt;0,S152*'01_Global_Assumptions'!$B$14/12,"")</f>
        <v/>
      </c>
      <c r="X152" s="34" t="str">
        <f>IF(H152&gt;0,H152*'01_Global_Assumptions'!$B$16/('01_Global_Assumptions'!$B$17*12),"")</f>
        <v/>
      </c>
      <c r="Y152" s="35" t="str">
        <f>IF(H152&gt;0,'01_Global_Assumptions'!$B$18,"")</f>
        <v/>
      </c>
      <c r="Z152" s="34" t="str">
        <f t="shared" si="3"/>
        <v/>
      </c>
      <c r="AA152" s="34" t="str">
        <f t="shared" si="4"/>
        <v/>
      </c>
      <c r="AB152" s="34" t="str">
        <f t="shared" si="5"/>
        <v/>
      </c>
      <c r="AC152" s="35" t="str">
        <f t="shared" si="6"/>
        <v/>
      </c>
      <c r="AD152" s="34" t="str">
        <f t="shared" si="7"/>
        <v/>
      </c>
      <c r="AE152" s="34" t="str">
        <f t="shared" si="8"/>
        <v/>
      </c>
      <c r="AF152" s="34" t="str">
        <f t="shared" si="9"/>
        <v/>
      </c>
      <c r="AG152" s="34" t="str">
        <f t="shared" si="10"/>
        <v/>
      </c>
      <c r="AH152" s="34" t="str">
        <f t="shared" si="11"/>
        <v/>
      </c>
      <c r="AI152" s="34" t="str">
        <f t="shared" si="12"/>
        <v/>
      </c>
      <c r="AJ152" s="34" t="str">
        <f t="shared" si="13"/>
        <v/>
      </c>
      <c r="AK152" s="11" t="str">
        <f t="shared" si="14"/>
        <v/>
      </c>
      <c r="AL152" s="11" t="str">
        <f>IF(H152&gt;0,H152*(1-'01_Global_Assumptions'!$B$16),"")</f>
        <v/>
      </c>
      <c r="AM152" s="11" t="str">
        <f>IF(H152&gt;0,'01_Global_Assumptions'!$B$13*'01_Global_Assumptions'!$B$15,"")</f>
        <v/>
      </c>
      <c r="AN152" s="11" t="str">
        <f t="shared" si="15"/>
        <v/>
      </c>
      <c r="AO152" s="11" t="str">
        <f t="shared" si="16"/>
        <v/>
      </c>
      <c r="AP152" s="11" t="str">
        <f t="shared" si="17"/>
        <v/>
      </c>
      <c r="AQ152" s="11" t="str">
        <f t="shared" si="18"/>
        <v/>
      </c>
      <c r="AR152" s="37" t="str">
        <f t="shared" si="19"/>
        <v/>
      </c>
      <c r="AS152" s="11" t="str">
        <f t="shared" si="20"/>
        <v/>
      </c>
      <c r="AT152" s="11" t="str">
        <f t="shared" si="21"/>
        <v/>
      </c>
      <c r="AU152" s="11" t="str">
        <f t="shared" si="22"/>
        <v/>
      </c>
      <c r="AV152" s="11" t="str">
        <f t="shared" si="23"/>
        <v/>
      </c>
      <c r="AW152" s="11" t="str">
        <f t="shared" si="24"/>
        <v/>
      </c>
      <c r="AX152" s="11" t="str">
        <f t="shared" si="25"/>
        <v/>
      </c>
      <c r="AY152" s="11" t="str">
        <f t="shared" si="26"/>
        <v/>
      </c>
      <c r="AZ152" s="11" t="str">
        <f t="array" ref="AZ152">INDEX('10_Redfin_Source_Data'!$X:$X,$A152+4)</f>
        <v/>
      </c>
    </row>
    <row r="153" ht="15.75" customHeight="1">
      <c r="A153" s="11">
        <v>149.0</v>
      </c>
      <c r="B153" s="11" t="str">
        <f t="array" ref="B153">IF(INDEX('10_Redfin_Source_Data'!$E:$E,$A153+4)="","","SF-"&amp;TEXT($A153,"000"))</f>
        <v/>
      </c>
      <c r="C153" s="11" t="str">
        <f t="array" ref="C153">INDEX('10_Redfin_Source_Data'!$E:$E,$A153+4)</f>
        <v/>
      </c>
      <c r="D153" s="11" t="str">
        <f t="array" ref="D153">INDEX('10_Redfin_Source_Data'!$G:$G,$A153+4)</f>
        <v/>
      </c>
      <c r="E153" s="11" t="str">
        <f t="array" ref="E153">INDEX('10_Redfin_Source_Data'!$N:$N,$A153+4)</f>
        <v/>
      </c>
      <c r="F153" s="11" t="str">
        <f t="array" ref="F153">INDEX('10_Redfin_Source_Data'!$C:$C,$A153+4)</f>
        <v/>
      </c>
      <c r="G153" s="11" t="str">
        <f t="array" ref="G153">INDEX('10_Redfin_Source_Data'!$Z:$Z,$A153+4)</f>
        <v/>
      </c>
      <c r="H153" s="34">
        <f t="array" ref="H153">N(INDEX('10_Redfin_Source_Data'!$H:$H,$A153+4))</f>
        <v>0</v>
      </c>
      <c r="I153" s="34">
        <f t="array" ref="I153">N(INDEX('10_Redfin_Source_Data'!$M:$M,$A153+4))</f>
        <v>0</v>
      </c>
      <c r="J153" s="34" t="str">
        <f t="array" ref="J153">IF(H153&gt;0,MAX(I153,IFERROR(N(INDEX('10_Redfin_Source_Data'!$I:$I,$A153+4)),0)),"")</f>
        <v/>
      </c>
      <c r="K153" s="34">
        <f t="array" ref="K153">N(INDEX('10_Redfin_Source_Data'!$K:$K,$A153+4))</f>
        <v>0</v>
      </c>
      <c r="L153" s="34" t="str">
        <f t="array" ref="L153">IF(H153&gt;0,IFERROR(INDEX('09_Rent_Benchmarks'!$C:$C,MATCH(D153,'09_Rent_Benchmarks'!$A:$A,0)),'01_Global_Assumptions'!$B$10),"")</f>
        <v/>
      </c>
      <c r="M153" s="34" t="str">
        <f t="shared" si="1"/>
        <v/>
      </c>
      <c r="N153" s="34" t="str">
        <f>IF(H153&gt;0,'01_Global_Assumptions'!$B$11,"")</f>
        <v/>
      </c>
      <c r="O153" s="34" t="str">
        <f t="shared" si="2"/>
        <v/>
      </c>
      <c r="P153" s="35" t="str">
        <f>IF(H153&gt;0,'01_Global_Assumptions'!$B$7,"")</f>
        <v/>
      </c>
      <c r="Q153" s="35" t="str">
        <f>IF(H153&gt;0,'01_Global_Assumptions'!$B$8,"")</f>
        <v/>
      </c>
      <c r="R153" s="35" t="str">
        <f>IF(H153&gt;0,'01_Global_Assumptions'!$B$9,"")</f>
        <v/>
      </c>
      <c r="S153" s="34" t="str">
        <f>IF(H153&gt;0,H153*'01_Global_Assumptions'!$B$12,"")</f>
        <v/>
      </c>
      <c r="T153" s="34" t="str">
        <f>IF(H153&gt;0,'01_Global_Assumptions'!$B$23,"")</f>
        <v/>
      </c>
      <c r="U153" s="34" t="str">
        <f>IF(H153&gt;0,S153/('01_Global_Assumptions'!$B$13*12),"")</f>
        <v/>
      </c>
      <c r="V153" s="34" t="str">
        <f>IF(H153&gt;0,I153*('01_Global_Assumptions'!$B$19+'01_Global_Assumptions'!$B$20+'01_Global_Assumptions'!$B$21)+'01_Global_Assumptions'!$B$22,"")</f>
        <v/>
      </c>
      <c r="W153" s="34" t="str">
        <f>IF(H153&gt;0,S153*'01_Global_Assumptions'!$B$14/12,"")</f>
        <v/>
      </c>
      <c r="X153" s="34" t="str">
        <f>IF(H153&gt;0,H153*'01_Global_Assumptions'!$B$16/('01_Global_Assumptions'!$B$17*12),"")</f>
        <v/>
      </c>
      <c r="Y153" s="35" t="str">
        <f>IF(H153&gt;0,'01_Global_Assumptions'!$B$18,"")</f>
        <v/>
      </c>
      <c r="Z153" s="34" t="str">
        <f t="shared" si="3"/>
        <v/>
      </c>
      <c r="AA153" s="34" t="str">
        <f t="shared" si="4"/>
        <v/>
      </c>
      <c r="AB153" s="34" t="str">
        <f t="shared" si="5"/>
        <v/>
      </c>
      <c r="AC153" s="35" t="str">
        <f t="shared" si="6"/>
        <v/>
      </c>
      <c r="AD153" s="34" t="str">
        <f t="shared" si="7"/>
        <v/>
      </c>
      <c r="AE153" s="34" t="str">
        <f t="shared" si="8"/>
        <v/>
      </c>
      <c r="AF153" s="34" t="str">
        <f t="shared" si="9"/>
        <v/>
      </c>
      <c r="AG153" s="34" t="str">
        <f t="shared" si="10"/>
        <v/>
      </c>
      <c r="AH153" s="34" t="str">
        <f t="shared" si="11"/>
        <v/>
      </c>
      <c r="AI153" s="34" t="str">
        <f t="shared" si="12"/>
        <v/>
      </c>
      <c r="AJ153" s="34" t="str">
        <f t="shared" si="13"/>
        <v/>
      </c>
      <c r="AK153" s="11" t="str">
        <f t="shared" si="14"/>
        <v/>
      </c>
      <c r="AL153" s="11" t="str">
        <f>IF(H153&gt;0,H153*(1-'01_Global_Assumptions'!$B$16),"")</f>
        <v/>
      </c>
      <c r="AM153" s="11" t="str">
        <f>IF(H153&gt;0,'01_Global_Assumptions'!$B$13*'01_Global_Assumptions'!$B$15,"")</f>
        <v/>
      </c>
      <c r="AN153" s="11" t="str">
        <f t="shared" si="15"/>
        <v/>
      </c>
      <c r="AO153" s="11" t="str">
        <f t="shared" si="16"/>
        <v/>
      </c>
      <c r="AP153" s="11" t="str">
        <f t="shared" si="17"/>
        <v/>
      </c>
      <c r="AQ153" s="11" t="str">
        <f t="shared" si="18"/>
        <v/>
      </c>
      <c r="AR153" s="37" t="str">
        <f t="shared" si="19"/>
        <v/>
      </c>
      <c r="AS153" s="11" t="str">
        <f t="shared" si="20"/>
        <v/>
      </c>
      <c r="AT153" s="11" t="str">
        <f t="shared" si="21"/>
        <v/>
      </c>
      <c r="AU153" s="11" t="str">
        <f t="shared" si="22"/>
        <v/>
      </c>
      <c r="AV153" s="11" t="str">
        <f t="shared" si="23"/>
        <v/>
      </c>
      <c r="AW153" s="11" t="str">
        <f t="shared" si="24"/>
        <v/>
      </c>
      <c r="AX153" s="11" t="str">
        <f t="shared" si="25"/>
        <v/>
      </c>
      <c r="AY153" s="11" t="str">
        <f t="shared" si="26"/>
        <v/>
      </c>
      <c r="AZ153" s="11" t="str">
        <f t="array" ref="AZ153">INDEX('10_Redfin_Source_Data'!$X:$X,$A153+4)</f>
        <v/>
      </c>
    </row>
    <row r="154" ht="15.75" customHeight="1">
      <c r="A154" s="11">
        <v>150.0</v>
      </c>
      <c r="B154" s="11" t="str">
        <f t="array" ref="B154">IF(INDEX('10_Redfin_Source_Data'!$E:$E,$A154+4)="","","SF-"&amp;TEXT($A154,"000"))</f>
        <v/>
      </c>
      <c r="C154" s="11" t="str">
        <f t="array" ref="C154">INDEX('10_Redfin_Source_Data'!$E:$E,$A154+4)</f>
        <v/>
      </c>
      <c r="D154" s="11" t="str">
        <f t="array" ref="D154">INDEX('10_Redfin_Source_Data'!$G:$G,$A154+4)</f>
        <v/>
      </c>
      <c r="E154" s="11" t="str">
        <f t="array" ref="E154">INDEX('10_Redfin_Source_Data'!$N:$N,$A154+4)</f>
        <v/>
      </c>
      <c r="F154" s="11" t="str">
        <f t="array" ref="F154">INDEX('10_Redfin_Source_Data'!$C:$C,$A154+4)</f>
        <v/>
      </c>
      <c r="G154" s="11" t="str">
        <f t="array" ref="G154">INDEX('10_Redfin_Source_Data'!$Z:$Z,$A154+4)</f>
        <v/>
      </c>
      <c r="H154" s="34">
        <f t="array" ref="H154">N(INDEX('10_Redfin_Source_Data'!$H:$H,$A154+4))</f>
        <v>0</v>
      </c>
      <c r="I154" s="34">
        <f t="array" ref="I154">N(INDEX('10_Redfin_Source_Data'!$M:$M,$A154+4))</f>
        <v>0</v>
      </c>
      <c r="J154" s="34" t="str">
        <f t="array" ref="J154">IF(H154&gt;0,MAX(I154,IFERROR(N(INDEX('10_Redfin_Source_Data'!$I:$I,$A154+4)),0)),"")</f>
        <v/>
      </c>
      <c r="K154" s="34">
        <f t="array" ref="K154">N(INDEX('10_Redfin_Source_Data'!$K:$K,$A154+4))</f>
        <v>0</v>
      </c>
      <c r="L154" s="34" t="str">
        <f t="array" ref="L154">IF(H154&gt;0,IFERROR(INDEX('09_Rent_Benchmarks'!$C:$C,MATCH(D154,'09_Rent_Benchmarks'!$A:$A,0)),'01_Global_Assumptions'!$B$10),"")</f>
        <v/>
      </c>
      <c r="M154" s="34" t="str">
        <f t="shared" si="1"/>
        <v/>
      </c>
      <c r="N154" s="34" t="str">
        <f>IF(H154&gt;0,'01_Global_Assumptions'!$B$11,"")</f>
        <v/>
      </c>
      <c r="O154" s="34" t="str">
        <f t="shared" si="2"/>
        <v/>
      </c>
      <c r="P154" s="35" t="str">
        <f>IF(H154&gt;0,'01_Global_Assumptions'!$B$7,"")</f>
        <v/>
      </c>
      <c r="Q154" s="35" t="str">
        <f>IF(H154&gt;0,'01_Global_Assumptions'!$B$8,"")</f>
        <v/>
      </c>
      <c r="R154" s="35" t="str">
        <f>IF(H154&gt;0,'01_Global_Assumptions'!$B$9,"")</f>
        <v/>
      </c>
      <c r="S154" s="34" t="str">
        <f>IF(H154&gt;0,H154*'01_Global_Assumptions'!$B$12,"")</f>
        <v/>
      </c>
      <c r="T154" s="34" t="str">
        <f>IF(H154&gt;0,'01_Global_Assumptions'!$B$23,"")</f>
        <v/>
      </c>
      <c r="U154" s="34" t="str">
        <f>IF(H154&gt;0,S154/('01_Global_Assumptions'!$B$13*12),"")</f>
        <v/>
      </c>
      <c r="V154" s="34" t="str">
        <f>IF(H154&gt;0,I154*('01_Global_Assumptions'!$B$19+'01_Global_Assumptions'!$B$20+'01_Global_Assumptions'!$B$21)+'01_Global_Assumptions'!$B$22,"")</f>
        <v/>
      </c>
      <c r="W154" s="34" t="str">
        <f>IF(H154&gt;0,S154*'01_Global_Assumptions'!$B$14/12,"")</f>
        <v/>
      </c>
      <c r="X154" s="34" t="str">
        <f>IF(H154&gt;0,H154*'01_Global_Assumptions'!$B$16/('01_Global_Assumptions'!$B$17*12),"")</f>
        <v/>
      </c>
      <c r="Y154" s="35" t="str">
        <f>IF(H154&gt;0,'01_Global_Assumptions'!$B$18,"")</f>
        <v/>
      </c>
      <c r="Z154" s="34" t="str">
        <f t="shared" si="3"/>
        <v/>
      </c>
      <c r="AA154" s="34" t="str">
        <f t="shared" si="4"/>
        <v/>
      </c>
      <c r="AB154" s="34" t="str">
        <f t="shared" si="5"/>
        <v/>
      </c>
      <c r="AC154" s="35" t="str">
        <f t="shared" si="6"/>
        <v/>
      </c>
      <c r="AD154" s="34" t="str">
        <f t="shared" si="7"/>
        <v/>
      </c>
      <c r="AE154" s="34" t="str">
        <f t="shared" si="8"/>
        <v/>
      </c>
      <c r="AF154" s="34" t="str">
        <f t="shared" si="9"/>
        <v/>
      </c>
      <c r="AG154" s="34" t="str">
        <f t="shared" si="10"/>
        <v/>
      </c>
      <c r="AH154" s="34" t="str">
        <f t="shared" si="11"/>
        <v/>
      </c>
      <c r="AI154" s="34" t="str">
        <f t="shared" si="12"/>
        <v/>
      </c>
      <c r="AJ154" s="34" t="str">
        <f t="shared" si="13"/>
        <v/>
      </c>
      <c r="AK154" s="11" t="str">
        <f t="shared" si="14"/>
        <v/>
      </c>
      <c r="AL154" s="11" t="str">
        <f>IF(H154&gt;0,H154*(1-'01_Global_Assumptions'!$B$16),"")</f>
        <v/>
      </c>
      <c r="AM154" s="11" t="str">
        <f>IF(H154&gt;0,'01_Global_Assumptions'!$B$13*'01_Global_Assumptions'!$B$15,"")</f>
        <v/>
      </c>
      <c r="AN154" s="11" t="str">
        <f t="shared" si="15"/>
        <v/>
      </c>
      <c r="AO154" s="11" t="str">
        <f t="shared" si="16"/>
        <v/>
      </c>
      <c r="AP154" s="11" t="str">
        <f t="shared" si="17"/>
        <v/>
      </c>
      <c r="AQ154" s="11" t="str">
        <f t="shared" si="18"/>
        <v/>
      </c>
      <c r="AR154" s="37" t="str">
        <f t="shared" si="19"/>
        <v/>
      </c>
      <c r="AS154" s="11" t="str">
        <f t="shared" si="20"/>
        <v/>
      </c>
      <c r="AT154" s="11" t="str">
        <f t="shared" si="21"/>
        <v/>
      </c>
      <c r="AU154" s="11" t="str">
        <f t="shared" si="22"/>
        <v/>
      </c>
      <c r="AV154" s="11" t="str">
        <f t="shared" si="23"/>
        <v/>
      </c>
      <c r="AW154" s="11" t="str">
        <f t="shared" si="24"/>
        <v/>
      </c>
      <c r="AX154" s="11" t="str">
        <f t="shared" si="25"/>
        <v/>
      </c>
      <c r="AY154" s="11" t="str">
        <f t="shared" si="26"/>
        <v/>
      </c>
      <c r="AZ154" s="11" t="str">
        <f t="array" ref="AZ154">INDEX('10_Redfin_Source_Data'!$X:$X,$A154+4)</f>
        <v/>
      </c>
    </row>
    <row r="155" ht="15.75" customHeight="1">
      <c r="A155" s="11">
        <v>151.0</v>
      </c>
      <c r="B155" s="11" t="str">
        <f t="array" ref="B155">IF(INDEX('10_Redfin_Source_Data'!$E:$E,$A155+4)="","","SF-"&amp;TEXT($A155,"000"))</f>
        <v/>
      </c>
      <c r="C155" s="11" t="str">
        <f t="array" ref="C155">INDEX('10_Redfin_Source_Data'!$E:$E,$A155+4)</f>
        <v/>
      </c>
      <c r="D155" s="11" t="str">
        <f t="array" ref="D155">INDEX('10_Redfin_Source_Data'!$G:$G,$A155+4)</f>
        <v/>
      </c>
      <c r="E155" s="11" t="str">
        <f t="array" ref="E155">INDEX('10_Redfin_Source_Data'!$N:$N,$A155+4)</f>
        <v/>
      </c>
      <c r="F155" s="11" t="str">
        <f t="array" ref="F155">INDEX('10_Redfin_Source_Data'!$C:$C,$A155+4)</f>
        <v/>
      </c>
      <c r="G155" s="11" t="str">
        <f t="array" ref="G155">INDEX('10_Redfin_Source_Data'!$Z:$Z,$A155+4)</f>
        <v/>
      </c>
      <c r="H155" s="34">
        <f t="array" ref="H155">N(INDEX('10_Redfin_Source_Data'!$H:$H,$A155+4))</f>
        <v>0</v>
      </c>
      <c r="I155" s="34">
        <f t="array" ref="I155">N(INDEX('10_Redfin_Source_Data'!$M:$M,$A155+4))</f>
        <v>0</v>
      </c>
      <c r="J155" s="34" t="str">
        <f t="array" ref="J155">IF(H155&gt;0,MAX(I155,IFERROR(N(INDEX('10_Redfin_Source_Data'!$I:$I,$A155+4)),0)),"")</f>
        <v/>
      </c>
      <c r="K155" s="34">
        <f t="array" ref="K155">N(INDEX('10_Redfin_Source_Data'!$K:$K,$A155+4))</f>
        <v>0</v>
      </c>
      <c r="L155" s="34" t="str">
        <f t="array" ref="L155">IF(H155&gt;0,IFERROR(INDEX('09_Rent_Benchmarks'!$C:$C,MATCH(D155,'09_Rent_Benchmarks'!$A:$A,0)),'01_Global_Assumptions'!$B$10),"")</f>
        <v/>
      </c>
      <c r="M155" s="34" t="str">
        <f t="shared" si="1"/>
        <v/>
      </c>
      <c r="N155" s="34" t="str">
        <f>IF(H155&gt;0,'01_Global_Assumptions'!$B$11,"")</f>
        <v/>
      </c>
      <c r="O155" s="34" t="str">
        <f t="shared" si="2"/>
        <v/>
      </c>
      <c r="P155" s="35" t="str">
        <f>IF(H155&gt;0,'01_Global_Assumptions'!$B$7,"")</f>
        <v/>
      </c>
      <c r="Q155" s="35" t="str">
        <f>IF(H155&gt;0,'01_Global_Assumptions'!$B$8,"")</f>
        <v/>
      </c>
      <c r="R155" s="35" t="str">
        <f>IF(H155&gt;0,'01_Global_Assumptions'!$B$9,"")</f>
        <v/>
      </c>
      <c r="S155" s="34" t="str">
        <f>IF(H155&gt;0,H155*'01_Global_Assumptions'!$B$12,"")</f>
        <v/>
      </c>
      <c r="T155" s="34" t="str">
        <f>IF(H155&gt;0,'01_Global_Assumptions'!$B$23,"")</f>
        <v/>
      </c>
      <c r="U155" s="34" t="str">
        <f>IF(H155&gt;0,S155/('01_Global_Assumptions'!$B$13*12),"")</f>
        <v/>
      </c>
      <c r="V155" s="34" t="str">
        <f>IF(H155&gt;0,I155*('01_Global_Assumptions'!$B$19+'01_Global_Assumptions'!$B$20+'01_Global_Assumptions'!$B$21)+'01_Global_Assumptions'!$B$22,"")</f>
        <v/>
      </c>
      <c r="W155" s="34" t="str">
        <f>IF(H155&gt;0,S155*'01_Global_Assumptions'!$B$14/12,"")</f>
        <v/>
      </c>
      <c r="X155" s="34" t="str">
        <f>IF(H155&gt;0,H155*'01_Global_Assumptions'!$B$16/('01_Global_Assumptions'!$B$17*12),"")</f>
        <v/>
      </c>
      <c r="Y155" s="35" t="str">
        <f>IF(H155&gt;0,'01_Global_Assumptions'!$B$18,"")</f>
        <v/>
      </c>
      <c r="Z155" s="34" t="str">
        <f t="shared" si="3"/>
        <v/>
      </c>
      <c r="AA155" s="34" t="str">
        <f t="shared" si="4"/>
        <v/>
      </c>
      <c r="AB155" s="34" t="str">
        <f t="shared" si="5"/>
        <v/>
      </c>
      <c r="AC155" s="35" t="str">
        <f t="shared" si="6"/>
        <v/>
      </c>
      <c r="AD155" s="34" t="str">
        <f t="shared" si="7"/>
        <v/>
      </c>
      <c r="AE155" s="34" t="str">
        <f t="shared" si="8"/>
        <v/>
      </c>
      <c r="AF155" s="34" t="str">
        <f t="shared" si="9"/>
        <v/>
      </c>
      <c r="AG155" s="34" t="str">
        <f t="shared" si="10"/>
        <v/>
      </c>
      <c r="AH155" s="34" t="str">
        <f t="shared" si="11"/>
        <v/>
      </c>
      <c r="AI155" s="34" t="str">
        <f t="shared" si="12"/>
        <v/>
      </c>
      <c r="AJ155" s="34" t="str">
        <f t="shared" si="13"/>
        <v/>
      </c>
      <c r="AK155" s="11" t="str">
        <f t="shared" si="14"/>
        <v/>
      </c>
      <c r="AL155" s="11" t="str">
        <f>IF(H155&gt;0,H155*(1-'01_Global_Assumptions'!$B$16),"")</f>
        <v/>
      </c>
      <c r="AM155" s="11" t="str">
        <f>IF(H155&gt;0,'01_Global_Assumptions'!$B$13*'01_Global_Assumptions'!$B$15,"")</f>
        <v/>
      </c>
      <c r="AN155" s="11" t="str">
        <f t="shared" si="15"/>
        <v/>
      </c>
      <c r="AO155" s="11" t="str">
        <f t="shared" si="16"/>
        <v/>
      </c>
      <c r="AP155" s="11" t="str">
        <f t="shared" si="17"/>
        <v/>
      </c>
      <c r="AQ155" s="11" t="str">
        <f t="shared" si="18"/>
        <v/>
      </c>
      <c r="AR155" s="37" t="str">
        <f t="shared" si="19"/>
        <v/>
      </c>
      <c r="AS155" s="11" t="str">
        <f t="shared" si="20"/>
        <v/>
      </c>
      <c r="AT155" s="11" t="str">
        <f t="shared" si="21"/>
        <v/>
      </c>
      <c r="AU155" s="11" t="str">
        <f t="shared" si="22"/>
        <v/>
      </c>
      <c r="AV155" s="11" t="str">
        <f t="shared" si="23"/>
        <v/>
      </c>
      <c r="AW155" s="11" t="str">
        <f t="shared" si="24"/>
        <v/>
      </c>
      <c r="AX155" s="11" t="str">
        <f t="shared" si="25"/>
        <v/>
      </c>
      <c r="AY155" s="11" t="str">
        <f t="shared" si="26"/>
        <v/>
      </c>
      <c r="AZ155" s="11" t="str">
        <f t="array" ref="AZ155">INDEX('10_Redfin_Source_Data'!$X:$X,$A155+4)</f>
        <v/>
      </c>
    </row>
    <row r="156" ht="15.75" customHeight="1">
      <c r="A156" s="11">
        <v>152.0</v>
      </c>
      <c r="B156" s="11" t="str">
        <f t="array" ref="B156">IF(INDEX('10_Redfin_Source_Data'!$E:$E,$A156+4)="","","SF-"&amp;TEXT($A156,"000"))</f>
        <v/>
      </c>
      <c r="C156" s="11" t="str">
        <f t="array" ref="C156">INDEX('10_Redfin_Source_Data'!$E:$E,$A156+4)</f>
        <v/>
      </c>
      <c r="D156" s="11" t="str">
        <f t="array" ref="D156">INDEX('10_Redfin_Source_Data'!$G:$G,$A156+4)</f>
        <v/>
      </c>
      <c r="E156" s="11" t="str">
        <f t="array" ref="E156">INDEX('10_Redfin_Source_Data'!$N:$N,$A156+4)</f>
        <v/>
      </c>
      <c r="F156" s="11" t="str">
        <f t="array" ref="F156">INDEX('10_Redfin_Source_Data'!$C:$C,$A156+4)</f>
        <v/>
      </c>
      <c r="G156" s="11" t="str">
        <f t="array" ref="G156">INDEX('10_Redfin_Source_Data'!$Z:$Z,$A156+4)</f>
        <v/>
      </c>
      <c r="H156" s="34">
        <f t="array" ref="H156">N(INDEX('10_Redfin_Source_Data'!$H:$H,$A156+4))</f>
        <v>0</v>
      </c>
      <c r="I156" s="34">
        <f t="array" ref="I156">N(INDEX('10_Redfin_Source_Data'!$M:$M,$A156+4))</f>
        <v>0</v>
      </c>
      <c r="J156" s="34" t="str">
        <f t="array" ref="J156">IF(H156&gt;0,MAX(I156,IFERROR(N(INDEX('10_Redfin_Source_Data'!$I:$I,$A156+4)),0)),"")</f>
        <v/>
      </c>
      <c r="K156" s="34">
        <f t="array" ref="K156">N(INDEX('10_Redfin_Source_Data'!$K:$K,$A156+4))</f>
        <v>0</v>
      </c>
      <c r="L156" s="34" t="str">
        <f t="array" ref="L156">IF(H156&gt;0,IFERROR(INDEX('09_Rent_Benchmarks'!$C:$C,MATCH(D156,'09_Rent_Benchmarks'!$A:$A,0)),'01_Global_Assumptions'!$B$10),"")</f>
        <v/>
      </c>
      <c r="M156" s="34" t="str">
        <f t="shared" si="1"/>
        <v/>
      </c>
      <c r="N156" s="34" t="str">
        <f>IF(H156&gt;0,'01_Global_Assumptions'!$B$11,"")</f>
        <v/>
      </c>
      <c r="O156" s="34" t="str">
        <f t="shared" si="2"/>
        <v/>
      </c>
      <c r="P156" s="35" t="str">
        <f>IF(H156&gt;0,'01_Global_Assumptions'!$B$7,"")</f>
        <v/>
      </c>
      <c r="Q156" s="35" t="str">
        <f>IF(H156&gt;0,'01_Global_Assumptions'!$B$8,"")</f>
        <v/>
      </c>
      <c r="R156" s="35" t="str">
        <f>IF(H156&gt;0,'01_Global_Assumptions'!$B$9,"")</f>
        <v/>
      </c>
      <c r="S156" s="34" t="str">
        <f>IF(H156&gt;0,H156*'01_Global_Assumptions'!$B$12,"")</f>
        <v/>
      </c>
      <c r="T156" s="34" t="str">
        <f>IF(H156&gt;0,'01_Global_Assumptions'!$B$23,"")</f>
        <v/>
      </c>
      <c r="U156" s="34" t="str">
        <f>IF(H156&gt;0,S156/('01_Global_Assumptions'!$B$13*12),"")</f>
        <v/>
      </c>
      <c r="V156" s="34" t="str">
        <f>IF(H156&gt;0,I156*('01_Global_Assumptions'!$B$19+'01_Global_Assumptions'!$B$20+'01_Global_Assumptions'!$B$21)+'01_Global_Assumptions'!$B$22,"")</f>
        <v/>
      </c>
      <c r="W156" s="34" t="str">
        <f>IF(H156&gt;0,S156*'01_Global_Assumptions'!$B$14/12,"")</f>
        <v/>
      </c>
      <c r="X156" s="34" t="str">
        <f>IF(H156&gt;0,H156*'01_Global_Assumptions'!$B$16/('01_Global_Assumptions'!$B$17*12),"")</f>
        <v/>
      </c>
      <c r="Y156" s="35" t="str">
        <f>IF(H156&gt;0,'01_Global_Assumptions'!$B$18,"")</f>
        <v/>
      </c>
      <c r="Z156" s="34" t="str">
        <f t="shared" si="3"/>
        <v/>
      </c>
      <c r="AA156" s="34" t="str">
        <f t="shared" si="4"/>
        <v/>
      </c>
      <c r="AB156" s="34" t="str">
        <f t="shared" si="5"/>
        <v/>
      </c>
      <c r="AC156" s="35" t="str">
        <f t="shared" si="6"/>
        <v/>
      </c>
      <c r="AD156" s="34" t="str">
        <f t="shared" si="7"/>
        <v/>
      </c>
      <c r="AE156" s="34" t="str">
        <f t="shared" si="8"/>
        <v/>
      </c>
      <c r="AF156" s="34" t="str">
        <f t="shared" si="9"/>
        <v/>
      </c>
      <c r="AG156" s="34" t="str">
        <f t="shared" si="10"/>
        <v/>
      </c>
      <c r="AH156" s="34" t="str">
        <f t="shared" si="11"/>
        <v/>
      </c>
      <c r="AI156" s="34" t="str">
        <f t="shared" si="12"/>
        <v/>
      </c>
      <c r="AJ156" s="34" t="str">
        <f t="shared" si="13"/>
        <v/>
      </c>
      <c r="AK156" s="11" t="str">
        <f t="shared" si="14"/>
        <v/>
      </c>
      <c r="AL156" s="11" t="str">
        <f>IF(H156&gt;0,H156*(1-'01_Global_Assumptions'!$B$16),"")</f>
        <v/>
      </c>
      <c r="AM156" s="11" t="str">
        <f>IF(H156&gt;0,'01_Global_Assumptions'!$B$13*'01_Global_Assumptions'!$B$15,"")</f>
        <v/>
      </c>
      <c r="AN156" s="11" t="str">
        <f t="shared" si="15"/>
        <v/>
      </c>
      <c r="AO156" s="11" t="str">
        <f t="shared" si="16"/>
        <v/>
      </c>
      <c r="AP156" s="11" t="str">
        <f t="shared" si="17"/>
        <v/>
      </c>
      <c r="AQ156" s="11" t="str">
        <f t="shared" si="18"/>
        <v/>
      </c>
      <c r="AR156" s="37" t="str">
        <f t="shared" si="19"/>
        <v/>
      </c>
      <c r="AS156" s="11" t="str">
        <f t="shared" si="20"/>
        <v/>
      </c>
      <c r="AT156" s="11" t="str">
        <f t="shared" si="21"/>
        <v/>
      </c>
      <c r="AU156" s="11" t="str">
        <f t="shared" si="22"/>
        <v/>
      </c>
      <c r="AV156" s="11" t="str">
        <f t="shared" si="23"/>
        <v/>
      </c>
      <c r="AW156" s="11" t="str">
        <f t="shared" si="24"/>
        <v/>
      </c>
      <c r="AX156" s="11" t="str">
        <f t="shared" si="25"/>
        <v/>
      </c>
      <c r="AY156" s="11" t="str">
        <f t="shared" si="26"/>
        <v/>
      </c>
      <c r="AZ156" s="11" t="str">
        <f t="array" ref="AZ156">INDEX('10_Redfin_Source_Data'!$X:$X,$A156+4)</f>
        <v/>
      </c>
    </row>
    <row r="157" ht="15.75" customHeight="1">
      <c r="A157" s="11">
        <v>153.0</v>
      </c>
      <c r="B157" s="11" t="str">
        <f t="array" ref="B157">IF(INDEX('10_Redfin_Source_Data'!$E:$E,$A157+4)="","","SF-"&amp;TEXT($A157,"000"))</f>
        <v/>
      </c>
      <c r="C157" s="11" t="str">
        <f t="array" ref="C157">INDEX('10_Redfin_Source_Data'!$E:$E,$A157+4)</f>
        <v/>
      </c>
      <c r="D157" s="11" t="str">
        <f t="array" ref="D157">INDEX('10_Redfin_Source_Data'!$G:$G,$A157+4)</f>
        <v/>
      </c>
      <c r="E157" s="11" t="str">
        <f t="array" ref="E157">INDEX('10_Redfin_Source_Data'!$N:$N,$A157+4)</f>
        <v/>
      </c>
      <c r="F157" s="11" t="str">
        <f t="array" ref="F157">INDEX('10_Redfin_Source_Data'!$C:$C,$A157+4)</f>
        <v/>
      </c>
      <c r="G157" s="11" t="str">
        <f t="array" ref="G157">INDEX('10_Redfin_Source_Data'!$Z:$Z,$A157+4)</f>
        <v/>
      </c>
      <c r="H157" s="34">
        <f t="array" ref="H157">N(INDEX('10_Redfin_Source_Data'!$H:$H,$A157+4))</f>
        <v>0</v>
      </c>
      <c r="I157" s="34">
        <f t="array" ref="I157">N(INDEX('10_Redfin_Source_Data'!$M:$M,$A157+4))</f>
        <v>0</v>
      </c>
      <c r="J157" s="34" t="str">
        <f t="array" ref="J157">IF(H157&gt;0,MAX(I157,IFERROR(N(INDEX('10_Redfin_Source_Data'!$I:$I,$A157+4)),0)),"")</f>
        <v/>
      </c>
      <c r="K157" s="34">
        <f t="array" ref="K157">N(INDEX('10_Redfin_Source_Data'!$K:$K,$A157+4))</f>
        <v>0</v>
      </c>
      <c r="L157" s="34" t="str">
        <f t="array" ref="L157">IF(H157&gt;0,IFERROR(INDEX('09_Rent_Benchmarks'!$C:$C,MATCH(D157,'09_Rent_Benchmarks'!$A:$A,0)),'01_Global_Assumptions'!$B$10),"")</f>
        <v/>
      </c>
      <c r="M157" s="34" t="str">
        <f t="shared" si="1"/>
        <v/>
      </c>
      <c r="N157" s="34" t="str">
        <f>IF(H157&gt;0,'01_Global_Assumptions'!$B$11,"")</f>
        <v/>
      </c>
      <c r="O157" s="34" t="str">
        <f t="shared" si="2"/>
        <v/>
      </c>
      <c r="P157" s="35" t="str">
        <f>IF(H157&gt;0,'01_Global_Assumptions'!$B$7,"")</f>
        <v/>
      </c>
      <c r="Q157" s="35" t="str">
        <f>IF(H157&gt;0,'01_Global_Assumptions'!$B$8,"")</f>
        <v/>
      </c>
      <c r="R157" s="35" t="str">
        <f>IF(H157&gt;0,'01_Global_Assumptions'!$B$9,"")</f>
        <v/>
      </c>
      <c r="S157" s="34" t="str">
        <f>IF(H157&gt;0,H157*'01_Global_Assumptions'!$B$12,"")</f>
        <v/>
      </c>
      <c r="T157" s="34" t="str">
        <f>IF(H157&gt;0,'01_Global_Assumptions'!$B$23,"")</f>
        <v/>
      </c>
      <c r="U157" s="34" t="str">
        <f>IF(H157&gt;0,S157/('01_Global_Assumptions'!$B$13*12),"")</f>
        <v/>
      </c>
      <c r="V157" s="34" t="str">
        <f>IF(H157&gt;0,I157*('01_Global_Assumptions'!$B$19+'01_Global_Assumptions'!$B$20+'01_Global_Assumptions'!$B$21)+'01_Global_Assumptions'!$B$22,"")</f>
        <v/>
      </c>
      <c r="W157" s="34" t="str">
        <f>IF(H157&gt;0,S157*'01_Global_Assumptions'!$B$14/12,"")</f>
        <v/>
      </c>
      <c r="X157" s="34" t="str">
        <f>IF(H157&gt;0,H157*'01_Global_Assumptions'!$B$16/('01_Global_Assumptions'!$B$17*12),"")</f>
        <v/>
      </c>
      <c r="Y157" s="35" t="str">
        <f>IF(H157&gt;0,'01_Global_Assumptions'!$B$18,"")</f>
        <v/>
      </c>
      <c r="Z157" s="34" t="str">
        <f t="shared" si="3"/>
        <v/>
      </c>
      <c r="AA157" s="34" t="str">
        <f t="shared" si="4"/>
        <v/>
      </c>
      <c r="AB157" s="34" t="str">
        <f t="shared" si="5"/>
        <v/>
      </c>
      <c r="AC157" s="35" t="str">
        <f t="shared" si="6"/>
        <v/>
      </c>
      <c r="AD157" s="34" t="str">
        <f t="shared" si="7"/>
        <v/>
      </c>
      <c r="AE157" s="34" t="str">
        <f t="shared" si="8"/>
        <v/>
      </c>
      <c r="AF157" s="34" t="str">
        <f t="shared" si="9"/>
        <v/>
      </c>
      <c r="AG157" s="34" t="str">
        <f t="shared" si="10"/>
        <v/>
      </c>
      <c r="AH157" s="34" t="str">
        <f t="shared" si="11"/>
        <v/>
      </c>
      <c r="AI157" s="34" t="str">
        <f t="shared" si="12"/>
        <v/>
      </c>
      <c r="AJ157" s="34" t="str">
        <f t="shared" si="13"/>
        <v/>
      </c>
      <c r="AK157" s="11" t="str">
        <f t="shared" si="14"/>
        <v/>
      </c>
      <c r="AL157" s="11" t="str">
        <f>IF(H157&gt;0,H157*(1-'01_Global_Assumptions'!$B$16),"")</f>
        <v/>
      </c>
      <c r="AM157" s="11" t="str">
        <f>IF(H157&gt;0,'01_Global_Assumptions'!$B$13*'01_Global_Assumptions'!$B$15,"")</f>
        <v/>
      </c>
      <c r="AN157" s="11" t="str">
        <f t="shared" si="15"/>
        <v/>
      </c>
      <c r="AO157" s="11" t="str">
        <f t="shared" si="16"/>
        <v/>
      </c>
      <c r="AP157" s="11" t="str">
        <f t="shared" si="17"/>
        <v/>
      </c>
      <c r="AQ157" s="11" t="str">
        <f t="shared" si="18"/>
        <v/>
      </c>
      <c r="AR157" s="37" t="str">
        <f t="shared" si="19"/>
        <v/>
      </c>
      <c r="AS157" s="11" t="str">
        <f t="shared" si="20"/>
        <v/>
      </c>
      <c r="AT157" s="11" t="str">
        <f t="shared" si="21"/>
        <v/>
      </c>
      <c r="AU157" s="11" t="str">
        <f t="shared" si="22"/>
        <v/>
      </c>
      <c r="AV157" s="11" t="str">
        <f t="shared" si="23"/>
        <v/>
      </c>
      <c r="AW157" s="11" t="str">
        <f t="shared" si="24"/>
        <v/>
      </c>
      <c r="AX157" s="11" t="str">
        <f t="shared" si="25"/>
        <v/>
      </c>
      <c r="AY157" s="11" t="str">
        <f t="shared" si="26"/>
        <v/>
      </c>
      <c r="AZ157" s="11" t="str">
        <f t="array" ref="AZ157">INDEX('10_Redfin_Source_Data'!$X:$X,$A157+4)</f>
        <v/>
      </c>
    </row>
    <row r="158" ht="15.75" customHeight="1">
      <c r="A158" s="11">
        <v>154.0</v>
      </c>
      <c r="B158" s="11" t="str">
        <f t="array" ref="B158">IF(INDEX('10_Redfin_Source_Data'!$E:$E,$A158+4)="","","SF-"&amp;TEXT($A158,"000"))</f>
        <v/>
      </c>
      <c r="C158" s="11" t="str">
        <f t="array" ref="C158">INDEX('10_Redfin_Source_Data'!$E:$E,$A158+4)</f>
        <v/>
      </c>
      <c r="D158" s="11" t="str">
        <f t="array" ref="D158">INDEX('10_Redfin_Source_Data'!$G:$G,$A158+4)</f>
        <v/>
      </c>
      <c r="E158" s="11" t="str">
        <f t="array" ref="E158">INDEX('10_Redfin_Source_Data'!$N:$N,$A158+4)</f>
        <v/>
      </c>
      <c r="F158" s="11" t="str">
        <f t="array" ref="F158">INDEX('10_Redfin_Source_Data'!$C:$C,$A158+4)</f>
        <v/>
      </c>
      <c r="G158" s="11" t="str">
        <f t="array" ref="G158">INDEX('10_Redfin_Source_Data'!$Z:$Z,$A158+4)</f>
        <v/>
      </c>
      <c r="H158" s="34">
        <f t="array" ref="H158">N(INDEX('10_Redfin_Source_Data'!$H:$H,$A158+4))</f>
        <v>0</v>
      </c>
      <c r="I158" s="34">
        <f t="array" ref="I158">N(INDEX('10_Redfin_Source_Data'!$M:$M,$A158+4))</f>
        <v>0</v>
      </c>
      <c r="J158" s="34" t="str">
        <f t="array" ref="J158">IF(H158&gt;0,MAX(I158,IFERROR(N(INDEX('10_Redfin_Source_Data'!$I:$I,$A158+4)),0)),"")</f>
        <v/>
      </c>
      <c r="K158" s="34">
        <f t="array" ref="K158">N(INDEX('10_Redfin_Source_Data'!$K:$K,$A158+4))</f>
        <v>0</v>
      </c>
      <c r="L158" s="34" t="str">
        <f t="array" ref="L158">IF(H158&gt;0,IFERROR(INDEX('09_Rent_Benchmarks'!$C:$C,MATCH(D158,'09_Rent_Benchmarks'!$A:$A,0)),'01_Global_Assumptions'!$B$10),"")</f>
        <v/>
      </c>
      <c r="M158" s="34" t="str">
        <f t="shared" si="1"/>
        <v/>
      </c>
      <c r="N158" s="34" t="str">
        <f>IF(H158&gt;0,'01_Global_Assumptions'!$B$11,"")</f>
        <v/>
      </c>
      <c r="O158" s="34" t="str">
        <f t="shared" si="2"/>
        <v/>
      </c>
      <c r="P158" s="35" t="str">
        <f>IF(H158&gt;0,'01_Global_Assumptions'!$B$7,"")</f>
        <v/>
      </c>
      <c r="Q158" s="35" t="str">
        <f>IF(H158&gt;0,'01_Global_Assumptions'!$B$8,"")</f>
        <v/>
      </c>
      <c r="R158" s="35" t="str">
        <f>IF(H158&gt;0,'01_Global_Assumptions'!$B$9,"")</f>
        <v/>
      </c>
      <c r="S158" s="34" t="str">
        <f>IF(H158&gt;0,H158*'01_Global_Assumptions'!$B$12,"")</f>
        <v/>
      </c>
      <c r="T158" s="34" t="str">
        <f>IF(H158&gt;0,'01_Global_Assumptions'!$B$23,"")</f>
        <v/>
      </c>
      <c r="U158" s="34" t="str">
        <f>IF(H158&gt;0,S158/('01_Global_Assumptions'!$B$13*12),"")</f>
        <v/>
      </c>
      <c r="V158" s="34" t="str">
        <f>IF(H158&gt;0,I158*('01_Global_Assumptions'!$B$19+'01_Global_Assumptions'!$B$20+'01_Global_Assumptions'!$B$21)+'01_Global_Assumptions'!$B$22,"")</f>
        <v/>
      </c>
      <c r="W158" s="34" t="str">
        <f>IF(H158&gt;0,S158*'01_Global_Assumptions'!$B$14/12,"")</f>
        <v/>
      </c>
      <c r="X158" s="34" t="str">
        <f>IF(H158&gt;0,H158*'01_Global_Assumptions'!$B$16/('01_Global_Assumptions'!$B$17*12),"")</f>
        <v/>
      </c>
      <c r="Y158" s="35" t="str">
        <f>IF(H158&gt;0,'01_Global_Assumptions'!$B$18,"")</f>
        <v/>
      </c>
      <c r="Z158" s="34" t="str">
        <f t="shared" si="3"/>
        <v/>
      </c>
      <c r="AA158" s="34" t="str">
        <f t="shared" si="4"/>
        <v/>
      </c>
      <c r="AB158" s="34" t="str">
        <f t="shared" si="5"/>
        <v/>
      </c>
      <c r="AC158" s="35" t="str">
        <f t="shared" si="6"/>
        <v/>
      </c>
      <c r="AD158" s="34" t="str">
        <f t="shared" si="7"/>
        <v/>
      </c>
      <c r="AE158" s="34" t="str">
        <f t="shared" si="8"/>
        <v/>
      </c>
      <c r="AF158" s="34" t="str">
        <f t="shared" si="9"/>
        <v/>
      </c>
      <c r="AG158" s="34" t="str">
        <f t="shared" si="10"/>
        <v/>
      </c>
      <c r="AH158" s="34" t="str">
        <f t="shared" si="11"/>
        <v/>
      </c>
      <c r="AI158" s="34" t="str">
        <f t="shared" si="12"/>
        <v/>
      </c>
      <c r="AJ158" s="34" t="str">
        <f t="shared" si="13"/>
        <v/>
      </c>
      <c r="AK158" s="11" t="str">
        <f t="shared" si="14"/>
        <v/>
      </c>
      <c r="AL158" s="11" t="str">
        <f>IF(H158&gt;0,H158*(1-'01_Global_Assumptions'!$B$16),"")</f>
        <v/>
      </c>
      <c r="AM158" s="11" t="str">
        <f>IF(H158&gt;0,'01_Global_Assumptions'!$B$13*'01_Global_Assumptions'!$B$15,"")</f>
        <v/>
      </c>
      <c r="AN158" s="11" t="str">
        <f t="shared" si="15"/>
        <v/>
      </c>
      <c r="AO158" s="11" t="str">
        <f t="shared" si="16"/>
        <v/>
      </c>
      <c r="AP158" s="11" t="str">
        <f t="shared" si="17"/>
        <v/>
      </c>
      <c r="AQ158" s="11" t="str">
        <f t="shared" si="18"/>
        <v/>
      </c>
      <c r="AR158" s="37" t="str">
        <f t="shared" si="19"/>
        <v/>
      </c>
      <c r="AS158" s="11" t="str">
        <f t="shared" si="20"/>
        <v/>
      </c>
      <c r="AT158" s="11" t="str">
        <f t="shared" si="21"/>
        <v/>
      </c>
      <c r="AU158" s="11" t="str">
        <f t="shared" si="22"/>
        <v/>
      </c>
      <c r="AV158" s="11" t="str">
        <f t="shared" si="23"/>
        <v/>
      </c>
      <c r="AW158" s="11" t="str">
        <f t="shared" si="24"/>
        <v/>
      </c>
      <c r="AX158" s="11" t="str">
        <f t="shared" si="25"/>
        <v/>
      </c>
      <c r="AY158" s="11" t="str">
        <f t="shared" si="26"/>
        <v/>
      </c>
      <c r="AZ158" s="11" t="str">
        <f t="array" ref="AZ158">INDEX('10_Redfin_Source_Data'!$X:$X,$A158+4)</f>
        <v/>
      </c>
    </row>
    <row r="159" ht="15.75" customHeight="1">
      <c r="A159" s="11">
        <v>155.0</v>
      </c>
      <c r="B159" s="11" t="str">
        <f t="array" ref="B159">IF(INDEX('10_Redfin_Source_Data'!$E:$E,$A159+4)="","","SF-"&amp;TEXT($A159,"000"))</f>
        <v/>
      </c>
      <c r="C159" s="11" t="str">
        <f t="array" ref="C159">INDEX('10_Redfin_Source_Data'!$E:$E,$A159+4)</f>
        <v/>
      </c>
      <c r="D159" s="11" t="str">
        <f t="array" ref="D159">INDEX('10_Redfin_Source_Data'!$G:$G,$A159+4)</f>
        <v/>
      </c>
      <c r="E159" s="11" t="str">
        <f t="array" ref="E159">INDEX('10_Redfin_Source_Data'!$N:$N,$A159+4)</f>
        <v/>
      </c>
      <c r="F159" s="11" t="str">
        <f t="array" ref="F159">INDEX('10_Redfin_Source_Data'!$C:$C,$A159+4)</f>
        <v/>
      </c>
      <c r="G159" s="11" t="str">
        <f t="array" ref="G159">INDEX('10_Redfin_Source_Data'!$Z:$Z,$A159+4)</f>
        <v/>
      </c>
      <c r="H159" s="34">
        <f t="array" ref="H159">N(INDEX('10_Redfin_Source_Data'!$H:$H,$A159+4))</f>
        <v>0</v>
      </c>
      <c r="I159" s="34">
        <f t="array" ref="I159">N(INDEX('10_Redfin_Source_Data'!$M:$M,$A159+4))</f>
        <v>0</v>
      </c>
      <c r="J159" s="34" t="str">
        <f t="array" ref="J159">IF(H159&gt;0,MAX(I159,IFERROR(N(INDEX('10_Redfin_Source_Data'!$I:$I,$A159+4)),0)),"")</f>
        <v/>
      </c>
      <c r="K159" s="34">
        <f t="array" ref="K159">N(INDEX('10_Redfin_Source_Data'!$K:$K,$A159+4))</f>
        <v>0</v>
      </c>
      <c r="L159" s="34" t="str">
        <f t="array" ref="L159">IF(H159&gt;0,IFERROR(INDEX('09_Rent_Benchmarks'!$C:$C,MATCH(D159,'09_Rent_Benchmarks'!$A:$A,0)),'01_Global_Assumptions'!$B$10),"")</f>
        <v/>
      </c>
      <c r="M159" s="34" t="str">
        <f t="shared" si="1"/>
        <v/>
      </c>
      <c r="N159" s="34" t="str">
        <f>IF(H159&gt;0,'01_Global_Assumptions'!$B$11,"")</f>
        <v/>
      </c>
      <c r="O159" s="34" t="str">
        <f t="shared" si="2"/>
        <v/>
      </c>
      <c r="P159" s="35" t="str">
        <f>IF(H159&gt;0,'01_Global_Assumptions'!$B$7,"")</f>
        <v/>
      </c>
      <c r="Q159" s="35" t="str">
        <f>IF(H159&gt;0,'01_Global_Assumptions'!$B$8,"")</f>
        <v/>
      </c>
      <c r="R159" s="35" t="str">
        <f>IF(H159&gt;0,'01_Global_Assumptions'!$B$9,"")</f>
        <v/>
      </c>
      <c r="S159" s="34" t="str">
        <f>IF(H159&gt;0,H159*'01_Global_Assumptions'!$B$12,"")</f>
        <v/>
      </c>
      <c r="T159" s="34" t="str">
        <f>IF(H159&gt;0,'01_Global_Assumptions'!$B$23,"")</f>
        <v/>
      </c>
      <c r="U159" s="34" t="str">
        <f>IF(H159&gt;0,S159/('01_Global_Assumptions'!$B$13*12),"")</f>
        <v/>
      </c>
      <c r="V159" s="34" t="str">
        <f>IF(H159&gt;0,I159*('01_Global_Assumptions'!$B$19+'01_Global_Assumptions'!$B$20+'01_Global_Assumptions'!$B$21)+'01_Global_Assumptions'!$B$22,"")</f>
        <v/>
      </c>
      <c r="W159" s="34" t="str">
        <f>IF(H159&gt;0,S159*'01_Global_Assumptions'!$B$14/12,"")</f>
        <v/>
      </c>
      <c r="X159" s="34" t="str">
        <f>IF(H159&gt;0,H159*'01_Global_Assumptions'!$B$16/('01_Global_Assumptions'!$B$17*12),"")</f>
        <v/>
      </c>
      <c r="Y159" s="35" t="str">
        <f>IF(H159&gt;0,'01_Global_Assumptions'!$B$18,"")</f>
        <v/>
      </c>
      <c r="Z159" s="34" t="str">
        <f t="shared" si="3"/>
        <v/>
      </c>
      <c r="AA159" s="34" t="str">
        <f t="shared" si="4"/>
        <v/>
      </c>
      <c r="AB159" s="34" t="str">
        <f t="shared" si="5"/>
        <v/>
      </c>
      <c r="AC159" s="35" t="str">
        <f t="shared" si="6"/>
        <v/>
      </c>
      <c r="AD159" s="34" t="str">
        <f t="shared" si="7"/>
        <v/>
      </c>
      <c r="AE159" s="34" t="str">
        <f t="shared" si="8"/>
        <v/>
      </c>
      <c r="AF159" s="34" t="str">
        <f t="shared" si="9"/>
        <v/>
      </c>
      <c r="AG159" s="34" t="str">
        <f t="shared" si="10"/>
        <v/>
      </c>
      <c r="AH159" s="34" t="str">
        <f t="shared" si="11"/>
        <v/>
      </c>
      <c r="AI159" s="34" t="str">
        <f t="shared" si="12"/>
        <v/>
      </c>
      <c r="AJ159" s="34" t="str">
        <f t="shared" si="13"/>
        <v/>
      </c>
      <c r="AK159" s="11" t="str">
        <f t="shared" si="14"/>
        <v/>
      </c>
      <c r="AL159" s="11" t="str">
        <f>IF(H159&gt;0,H159*(1-'01_Global_Assumptions'!$B$16),"")</f>
        <v/>
      </c>
      <c r="AM159" s="11" t="str">
        <f>IF(H159&gt;0,'01_Global_Assumptions'!$B$13*'01_Global_Assumptions'!$B$15,"")</f>
        <v/>
      </c>
      <c r="AN159" s="11" t="str">
        <f t="shared" si="15"/>
        <v/>
      </c>
      <c r="AO159" s="11" t="str">
        <f t="shared" si="16"/>
        <v/>
      </c>
      <c r="AP159" s="11" t="str">
        <f t="shared" si="17"/>
        <v/>
      </c>
      <c r="AQ159" s="11" t="str">
        <f t="shared" si="18"/>
        <v/>
      </c>
      <c r="AR159" s="37" t="str">
        <f t="shared" si="19"/>
        <v/>
      </c>
      <c r="AS159" s="11" t="str">
        <f t="shared" si="20"/>
        <v/>
      </c>
      <c r="AT159" s="11" t="str">
        <f t="shared" si="21"/>
        <v/>
      </c>
      <c r="AU159" s="11" t="str">
        <f t="shared" si="22"/>
        <v/>
      </c>
      <c r="AV159" s="11" t="str">
        <f t="shared" si="23"/>
        <v/>
      </c>
      <c r="AW159" s="11" t="str">
        <f t="shared" si="24"/>
        <v/>
      </c>
      <c r="AX159" s="11" t="str">
        <f t="shared" si="25"/>
        <v/>
      </c>
      <c r="AY159" s="11" t="str">
        <f t="shared" si="26"/>
        <v/>
      </c>
      <c r="AZ159" s="11" t="str">
        <f t="array" ref="AZ159">INDEX('10_Redfin_Source_Data'!$X:$X,$A159+4)</f>
        <v/>
      </c>
    </row>
    <row r="160" ht="15.75" customHeight="1">
      <c r="A160" s="11">
        <v>156.0</v>
      </c>
      <c r="B160" s="11" t="str">
        <f t="array" ref="B160">IF(INDEX('10_Redfin_Source_Data'!$E:$E,$A160+4)="","","SF-"&amp;TEXT($A160,"000"))</f>
        <v/>
      </c>
      <c r="C160" s="11" t="str">
        <f t="array" ref="C160">INDEX('10_Redfin_Source_Data'!$E:$E,$A160+4)</f>
        <v/>
      </c>
      <c r="D160" s="11" t="str">
        <f t="array" ref="D160">INDEX('10_Redfin_Source_Data'!$G:$G,$A160+4)</f>
        <v/>
      </c>
      <c r="E160" s="11" t="str">
        <f t="array" ref="E160">INDEX('10_Redfin_Source_Data'!$N:$N,$A160+4)</f>
        <v/>
      </c>
      <c r="F160" s="11" t="str">
        <f t="array" ref="F160">INDEX('10_Redfin_Source_Data'!$C:$C,$A160+4)</f>
        <v/>
      </c>
      <c r="G160" s="11" t="str">
        <f t="array" ref="G160">INDEX('10_Redfin_Source_Data'!$Z:$Z,$A160+4)</f>
        <v/>
      </c>
      <c r="H160" s="34">
        <f t="array" ref="H160">N(INDEX('10_Redfin_Source_Data'!$H:$H,$A160+4))</f>
        <v>0</v>
      </c>
      <c r="I160" s="34">
        <f t="array" ref="I160">N(INDEX('10_Redfin_Source_Data'!$M:$M,$A160+4))</f>
        <v>0</v>
      </c>
      <c r="J160" s="34" t="str">
        <f t="array" ref="J160">IF(H160&gt;0,MAX(I160,IFERROR(N(INDEX('10_Redfin_Source_Data'!$I:$I,$A160+4)),0)),"")</f>
        <v/>
      </c>
      <c r="K160" s="34">
        <f t="array" ref="K160">N(INDEX('10_Redfin_Source_Data'!$K:$K,$A160+4))</f>
        <v>0</v>
      </c>
      <c r="L160" s="34" t="str">
        <f t="array" ref="L160">IF(H160&gt;0,IFERROR(INDEX('09_Rent_Benchmarks'!$C:$C,MATCH(D160,'09_Rent_Benchmarks'!$A:$A,0)),'01_Global_Assumptions'!$B$10),"")</f>
        <v/>
      </c>
      <c r="M160" s="34" t="str">
        <f t="shared" si="1"/>
        <v/>
      </c>
      <c r="N160" s="34" t="str">
        <f>IF(H160&gt;0,'01_Global_Assumptions'!$B$11,"")</f>
        <v/>
      </c>
      <c r="O160" s="34" t="str">
        <f t="shared" si="2"/>
        <v/>
      </c>
      <c r="P160" s="35" t="str">
        <f>IF(H160&gt;0,'01_Global_Assumptions'!$B$7,"")</f>
        <v/>
      </c>
      <c r="Q160" s="35" t="str">
        <f>IF(H160&gt;0,'01_Global_Assumptions'!$B$8,"")</f>
        <v/>
      </c>
      <c r="R160" s="35" t="str">
        <f>IF(H160&gt;0,'01_Global_Assumptions'!$B$9,"")</f>
        <v/>
      </c>
      <c r="S160" s="34" t="str">
        <f>IF(H160&gt;0,H160*'01_Global_Assumptions'!$B$12,"")</f>
        <v/>
      </c>
      <c r="T160" s="34" t="str">
        <f>IF(H160&gt;0,'01_Global_Assumptions'!$B$23,"")</f>
        <v/>
      </c>
      <c r="U160" s="34" t="str">
        <f>IF(H160&gt;0,S160/('01_Global_Assumptions'!$B$13*12),"")</f>
        <v/>
      </c>
      <c r="V160" s="34" t="str">
        <f>IF(H160&gt;0,I160*('01_Global_Assumptions'!$B$19+'01_Global_Assumptions'!$B$20+'01_Global_Assumptions'!$B$21)+'01_Global_Assumptions'!$B$22,"")</f>
        <v/>
      </c>
      <c r="W160" s="34" t="str">
        <f>IF(H160&gt;0,S160*'01_Global_Assumptions'!$B$14/12,"")</f>
        <v/>
      </c>
      <c r="X160" s="34" t="str">
        <f>IF(H160&gt;0,H160*'01_Global_Assumptions'!$B$16/('01_Global_Assumptions'!$B$17*12),"")</f>
        <v/>
      </c>
      <c r="Y160" s="35" t="str">
        <f>IF(H160&gt;0,'01_Global_Assumptions'!$B$18,"")</f>
        <v/>
      </c>
      <c r="Z160" s="34" t="str">
        <f t="shared" si="3"/>
        <v/>
      </c>
      <c r="AA160" s="34" t="str">
        <f t="shared" si="4"/>
        <v/>
      </c>
      <c r="AB160" s="34" t="str">
        <f t="shared" si="5"/>
        <v/>
      </c>
      <c r="AC160" s="35" t="str">
        <f t="shared" si="6"/>
        <v/>
      </c>
      <c r="AD160" s="34" t="str">
        <f t="shared" si="7"/>
        <v/>
      </c>
      <c r="AE160" s="34" t="str">
        <f t="shared" si="8"/>
        <v/>
      </c>
      <c r="AF160" s="34" t="str">
        <f t="shared" si="9"/>
        <v/>
      </c>
      <c r="AG160" s="34" t="str">
        <f t="shared" si="10"/>
        <v/>
      </c>
      <c r="AH160" s="34" t="str">
        <f t="shared" si="11"/>
        <v/>
      </c>
      <c r="AI160" s="34" t="str">
        <f t="shared" si="12"/>
        <v/>
      </c>
      <c r="AJ160" s="34" t="str">
        <f t="shared" si="13"/>
        <v/>
      </c>
      <c r="AK160" s="11" t="str">
        <f t="shared" si="14"/>
        <v/>
      </c>
      <c r="AL160" s="11" t="str">
        <f>IF(H160&gt;0,H160*(1-'01_Global_Assumptions'!$B$16),"")</f>
        <v/>
      </c>
      <c r="AM160" s="11" t="str">
        <f>IF(H160&gt;0,'01_Global_Assumptions'!$B$13*'01_Global_Assumptions'!$B$15,"")</f>
        <v/>
      </c>
      <c r="AN160" s="11" t="str">
        <f t="shared" si="15"/>
        <v/>
      </c>
      <c r="AO160" s="11" t="str">
        <f t="shared" si="16"/>
        <v/>
      </c>
      <c r="AP160" s="11" t="str">
        <f t="shared" si="17"/>
        <v/>
      </c>
      <c r="AQ160" s="11" t="str">
        <f t="shared" si="18"/>
        <v/>
      </c>
      <c r="AR160" s="37" t="str">
        <f t="shared" si="19"/>
        <v/>
      </c>
      <c r="AS160" s="11" t="str">
        <f t="shared" si="20"/>
        <v/>
      </c>
      <c r="AT160" s="11" t="str">
        <f t="shared" si="21"/>
        <v/>
      </c>
      <c r="AU160" s="11" t="str">
        <f t="shared" si="22"/>
        <v/>
      </c>
      <c r="AV160" s="11" t="str">
        <f t="shared" si="23"/>
        <v/>
      </c>
      <c r="AW160" s="11" t="str">
        <f t="shared" si="24"/>
        <v/>
      </c>
      <c r="AX160" s="11" t="str">
        <f t="shared" si="25"/>
        <v/>
      </c>
      <c r="AY160" s="11" t="str">
        <f t="shared" si="26"/>
        <v/>
      </c>
      <c r="AZ160" s="11" t="str">
        <f t="array" ref="AZ160">INDEX('10_Redfin_Source_Data'!$X:$X,$A160+4)</f>
        <v/>
      </c>
    </row>
    <row r="161" ht="15.75" customHeight="1">
      <c r="A161" s="11">
        <v>157.0</v>
      </c>
      <c r="B161" s="11" t="str">
        <f t="array" ref="B161">IF(INDEX('10_Redfin_Source_Data'!$E:$E,$A161+4)="","","SF-"&amp;TEXT($A161,"000"))</f>
        <v/>
      </c>
      <c r="C161" s="11" t="str">
        <f t="array" ref="C161">INDEX('10_Redfin_Source_Data'!$E:$E,$A161+4)</f>
        <v/>
      </c>
      <c r="D161" s="11" t="str">
        <f t="array" ref="D161">INDEX('10_Redfin_Source_Data'!$G:$G,$A161+4)</f>
        <v/>
      </c>
      <c r="E161" s="11" t="str">
        <f t="array" ref="E161">INDEX('10_Redfin_Source_Data'!$N:$N,$A161+4)</f>
        <v/>
      </c>
      <c r="F161" s="11" t="str">
        <f t="array" ref="F161">INDEX('10_Redfin_Source_Data'!$C:$C,$A161+4)</f>
        <v/>
      </c>
      <c r="G161" s="11" t="str">
        <f t="array" ref="G161">INDEX('10_Redfin_Source_Data'!$Z:$Z,$A161+4)</f>
        <v/>
      </c>
      <c r="H161" s="34">
        <f t="array" ref="H161">N(INDEX('10_Redfin_Source_Data'!$H:$H,$A161+4))</f>
        <v>0</v>
      </c>
      <c r="I161" s="34">
        <f t="array" ref="I161">N(INDEX('10_Redfin_Source_Data'!$M:$M,$A161+4))</f>
        <v>0</v>
      </c>
      <c r="J161" s="34" t="str">
        <f t="array" ref="J161">IF(H161&gt;0,MAX(I161,IFERROR(N(INDEX('10_Redfin_Source_Data'!$I:$I,$A161+4)),0)),"")</f>
        <v/>
      </c>
      <c r="K161" s="34">
        <f t="array" ref="K161">N(INDEX('10_Redfin_Source_Data'!$K:$K,$A161+4))</f>
        <v>0</v>
      </c>
      <c r="L161" s="34" t="str">
        <f t="array" ref="L161">IF(H161&gt;0,IFERROR(INDEX('09_Rent_Benchmarks'!$C:$C,MATCH(D161,'09_Rent_Benchmarks'!$A:$A,0)),'01_Global_Assumptions'!$B$10),"")</f>
        <v/>
      </c>
      <c r="M161" s="34" t="str">
        <f t="shared" si="1"/>
        <v/>
      </c>
      <c r="N161" s="34" t="str">
        <f>IF(H161&gt;0,'01_Global_Assumptions'!$B$11,"")</f>
        <v/>
      </c>
      <c r="O161" s="34" t="str">
        <f t="shared" si="2"/>
        <v/>
      </c>
      <c r="P161" s="35" t="str">
        <f>IF(H161&gt;0,'01_Global_Assumptions'!$B$7,"")</f>
        <v/>
      </c>
      <c r="Q161" s="35" t="str">
        <f>IF(H161&gt;0,'01_Global_Assumptions'!$B$8,"")</f>
        <v/>
      </c>
      <c r="R161" s="35" t="str">
        <f>IF(H161&gt;0,'01_Global_Assumptions'!$B$9,"")</f>
        <v/>
      </c>
      <c r="S161" s="34" t="str">
        <f>IF(H161&gt;0,H161*'01_Global_Assumptions'!$B$12,"")</f>
        <v/>
      </c>
      <c r="T161" s="34" t="str">
        <f>IF(H161&gt;0,'01_Global_Assumptions'!$B$23,"")</f>
        <v/>
      </c>
      <c r="U161" s="34" t="str">
        <f>IF(H161&gt;0,S161/('01_Global_Assumptions'!$B$13*12),"")</f>
        <v/>
      </c>
      <c r="V161" s="34" t="str">
        <f>IF(H161&gt;0,I161*('01_Global_Assumptions'!$B$19+'01_Global_Assumptions'!$B$20+'01_Global_Assumptions'!$B$21)+'01_Global_Assumptions'!$B$22,"")</f>
        <v/>
      </c>
      <c r="W161" s="34" t="str">
        <f>IF(H161&gt;0,S161*'01_Global_Assumptions'!$B$14/12,"")</f>
        <v/>
      </c>
      <c r="X161" s="34" t="str">
        <f>IF(H161&gt;0,H161*'01_Global_Assumptions'!$B$16/('01_Global_Assumptions'!$B$17*12),"")</f>
        <v/>
      </c>
      <c r="Y161" s="35" t="str">
        <f>IF(H161&gt;0,'01_Global_Assumptions'!$B$18,"")</f>
        <v/>
      </c>
      <c r="Z161" s="34" t="str">
        <f t="shared" si="3"/>
        <v/>
      </c>
      <c r="AA161" s="34" t="str">
        <f t="shared" si="4"/>
        <v/>
      </c>
      <c r="AB161" s="34" t="str">
        <f t="shared" si="5"/>
        <v/>
      </c>
      <c r="AC161" s="35" t="str">
        <f t="shared" si="6"/>
        <v/>
      </c>
      <c r="AD161" s="34" t="str">
        <f t="shared" si="7"/>
        <v/>
      </c>
      <c r="AE161" s="34" t="str">
        <f t="shared" si="8"/>
        <v/>
      </c>
      <c r="AF161" s="34" t="str">
        <f t="shared" si="9"/>
        <v/>
      </c>
      <c r="AG161" s="34" t="str">
        <f t="shared" si="10"/>
        <v/>
      </c>
      <c r="AH161" s="34" t="str">
        <f t="shared" si="11"/>
        <v/>
      </c>
      <c r="AI161" s="34" t="str">
        <f t="shared" si="12"/>
        <v/>
      </c>
      <c r="AJ161" s="34" t="str">
        <f t="shared" si="13"/>
        <v/>
      </c>
      <c r="AK161" s="11" t="str">
        <f t="shared" si="14"/>
        <v/>
      </c>
      <c r="AL161" s="11" t="str">
        <f>IF(H161&gt;0,H161*(1-'01_Global_Assumptions'!$B$16),"")</f>
        <v/>
      </c>
      <c r="AM161" s="11" t="str">
        <f>IF(H161&gt;0,'01_Global_Assumptions'!$B$13*'01_Global_Assumptions'!$B$15,"")</f>
        <v/>
      </c>
      <c r="AN161" s="11" t="str">
        <f t="shared" si="15"/>
        <v/>
      </c>
      <c r="AO161" s="11" t="str">
        <f t="shared" si="16"/>
        <v/>
      </c>
      <c r="AP161" s="11" t="str">
        <f t="shared" si="17"/>
        <v/>
      </c>
      <c r="AQ161" s="11" t="str">
        <f t="shared" si="18"/>
        <v/>
      </c>
      <c r="AR161" s="37" t="str">
        <f t="shared" si="19"/>
        <v/>
      </c>
      <c r="AS161" s="11" t="str">
        <f t="shared" si="20"/>
        <v/>
      </c>
      <c r="AT161" s="11" t="str">
        <f t="shared" si="21"/>
        <v/>
      </c>
      <c r="AU161" s="11" t="str">
        <f t="shared" si="22"/>
        <v/>
      </c>
      <c r="AV161" s="11" t="str">
        <f t="shared" si="23"/>
        <v/>
      </c>
      <c r="AW161" s="11" t="str">
        <f t="shared" si="24"/>
        <v/>
      </c>
      <c r="AX161" s="11" t="str">
        <f t="shared" si="25"/>
        <v/>
      </c>
      <c r="AY161" s="11" t="str">
        <f t="shared" si="26"/>
        <v/>
      </c>
      <c r="AZ161" s="11" t="str">
        <f t="array" ref="AZ161">INDEX('10_Redfin_Source_Data'!$X:$X,$A161+4)</f>
        <v/>
      </c>
    </row>
    <row r="162" ht="15.75" customHeight="1">
      <c r="A162" s="11">
        <v>158.0</v>
      </c>
      <c r="B162" s="11" t="str">
        <f t="array" ref="B162">IF(INDEX('10_Redfin_Source_Data'!$E:$E,$A162+4)="","","SF-"&amp;TEXT($A162,"000"))</f>
        <v/>
      </c>
      <c r="C162" s="11" t="str">
        <f t="array" ref="C162">INDEX('10_Redfin_Source_Data'!$E:$E,$A162+4)</f>
        <v/>
      </c>
      <c r="D162" s="11" t="str">
        <f t="array" ref="D162">INDEX('10_Redfin_Source_Data'!$G:$G,$A162+4)</f>
        <v/>
      </c>
      <c r="E162" s="11" t="str">
        <f t="array" ref="E162">INDEX('10_Redfin_Source_Data'!$N:$N,$A162+4)</f>
        <v/>
      </c>
      <c r="F162" s="11" t="str">
        <f t="array" ref="F162">INDEX('10_Redfin_Source_Data'!$C:$C,$A162+4)</f>
        <v/>
      </c>
      <c r="G162" s="11" t="str">
        <f t="array" ref="G162">INDEX('10_Redfin_Source_Data'!$Z:$Z,$A162+4)</f>
        <v/>
      </c>
      <c r="H162" s="34">
        <f t="array" ref="H162">N(INDEX('10_Redfin_Source_Data'!$H:$H,$A162+4))</f>
        <v>0</v>
      </c>
      <c r="I162" s="34">
        <f t="array" ref="I162">N(INDEX('10_Redfin_Source_Data'!$M:$M,$A162+4))</f>
        <v>0</v>
      </c>
      <c r="J162" s="34" t="str">
        <f t="array" ref="J162">IF(H162&gt;0,MAX(I162,IFERROR(N(INDEX('10_Redfin_Source_Data'!$I:$I,$A162+4)),0)),"")</f>
        <v/>
      </c>
      <c r="K162" s="34">
        <f t="array" ref="K162">N(INDEX('10_Redfin_Source_Data'!$K:$K,$A162+4))</f>
        <v>0</v>
      </c>
      <c r="L162" s="34" t="str">
        <f t="array" ref="L162">IF(H162&gt;0,IFERROR(INDEX('09_Rent_Benchmarks'!$C:$C,MATCH(D162,'09_Rent_Benchmarks'!$A:$A,0)),'01_Global_Assumptions'!$B$10),"")</f>
        <v/>
      </c>
      <c r="M162" s="34" t="str">
        <f t="shared" si="1"/>
        <v/>
      </c>
      <c r="N162" s="34" t="str">
        <f>IF(H162&gt;0,'01_Global_Assumptions'!$B$11,"")</f>
        <v/>
      </c>
      <c r="O162" s="34" t="str">
        <f t="shared" si="2"/>
        <v/>
      </c>
      <c r="P162" s="35" t="str">
        <f>IF(H162&gt;0,'01_Global_Assumptions'!$B$7,"")</f>
        <v/>
      </c>
      <c r="Q162" s="35" t="str">
        <f>IF(H162&gt;0,'01_Global_Assumptions'!$B$8,"")</f>
        <v/>
      </c>
      <c r="R162" s="35" t="str">
        <f>IF(H162&gt;0,'01_Global_Assumptions'!$B$9,"")</f>
        <v/>
      </c>
      <c r="S162" s="34" t="str">
        <f>IF(H162&gt;0,H162*'01_Global_Assumptions'!$B$12,"")</f>
        <v/>
      </c>
      <c r="T162" s="34" t="str">
        <f>IF(H162&gt;0,'01_Global_Assumptions'!$B$23,"")</f>
        <v/>
      </c>
      <c r="U162" s="34" t="str">
        <f>IF(H162&gt;0,S162/('01_Global_Assumptions'!$B$13*12),"")</f>
        <v/>
      </c>
      <c r="V162" s="34" t="str">
        <f>IF(H162&gt;0,I162*('01_Global_Assumptions'!$B$19+'01_Global_Assumptions'!$B$20+'01_Global_Assumptions'!$B$21)+'01_Global_Assumptions'!$B$22,"")</f>
        <v/>
      </c>
      <c r="W162" s="34" t="str">
        <f>IF(H162&gt;0,S162*'01_Global_Assumptions'!$B$14/12,"")</f>
        <v/>
      </c>
      <c r="X162" s="34" t="str">
        <f>IF(H162&gt;0,H162*'01_Global_Assumptions'!$B$16/('01_Global_Assumptions'!$B$17*12),"")</f>
        <v/>
      </c>
      <c r="Y162" s="35" t="str">
        <f>IF(H162&gt;0,'01_Global_Assumptions'!$B$18,"")</f>
        <v/>
      </c>
      <c r="Z162" s="34" t="str">
        <f t="shared" si="3"/>
        <v/>
      </c>
      <c r="AA162" s="34" t="str">
        <f t="shared" si="4"/>
        <v/>
      </c>
      <c r="AB162" s="34" t="str">
        <f t="shared" si="5"/>
        <v/>
      </c>
      <c r="AC162" s="35" t="str">
        <f t="shared" si="6"/>
        <v/>
      </c>
      <c r="AD162" s="34" t="str">
        <f t="shared" si="7"/>
        <v/>
      </c>
      <c r="AE162" s="34" t="str">
        <f t="shared" si="8"/>
        <v/>
      </c>
      <c r="AF162" s="34" t="str">
        <f t="shared" si="9"/>
        <v/>
      </c>
      <c r="AG162" s="34" t="str">
        <f t="shared" si="10"/>
        <v/>
      </c>
      <c r="AH162" s="34" t="str">
        <f t="shared" si="11"/>
        <v/>
      </c>
      <c r="AI162" s="34" t="str">
        <f t="shared" si="12"/>
        <v/>
      </c>
      <c r="AJ162" s="34" t="str">
        <f t="shared" si="13"/>
        <v/>
      </c>
      <c r="AK162" s="11" t="str">
        <f t="shared" si="14"/>
        <v/>
      </c>
      <c r="AL162" s="11" t="str">
        <f>IF(H162&gt;0,H162*(1-'01_Global_Assumptions'!$B$16),"")</f>
        <v/>
      </c>
      <c r="AM162" s="11" t="str">
        <f>IF(H162&gt;0,'01_Global_Assumptions'!$B$13*'01_Global_Assumptions'!$B$15,"")</f>
        <v/>
      </c>
      <c r="AN162" s="11" t="str">
        <f t="shared" si="15"/>
        <v/>
      </c>
      <c r="AO162" s="11" t="str">
        <f t="shared" si="16"/>
        <v/>
      </c>
      <c r="AP162" s="11" t="str">
        <f t="shared" si="17"/>
        <v/>
      </c>
      <c r="AQ162" s="11" t="str">
        <f t="shared" si="18"/>
        <v/>
      </c>
      <c r="AR162" s="37" t="str">
        <f t="shared" si="19"/>
        <v/>
      </c>
      <c r="AS162" s="11" t="str">
        <f t="shared" si="20"/>
        <v/>
      </c>
      <c r="AT162" s="11" t="str">
        <f t="shared" si="21"/>
        <v/>
      </c>
      <c r="AU162" s="11" t="str">
        <f t="shared" si="22"/>
        <v/>
      </c>
      <c r="AV162" s="11" t="str">
        <f t="shared" si="23"/>
        <v/>
      </c>
      <c r="AW162" s="11" t="str">
        <f t="shared" si="24"/>
        <v/>
      </c>
      <c r="AX162" s="11" t="str">
        <f t="shared" si="25"/>
        <v/>
      </c>
      <c r="AY162" s="11" t="str">
        <f t="shared" si="26"/>
        <v/>
      </c>
      <c r="AZ162" s="11" t="str">
        <f t="array" ref="AZ162">INDEX('10_Redfin_Source_Data'!$X:$X,$A162+4)</f>
        <v/>
      </c>
    </row>
    <row r="163" ht="15.75" customHeight="1">
      <c r="A163" s="11">
        <v>159.0</v>
      </c>
      <c r="B163" s="11" t="str">
        <f t="array" ref="B163">IF(INDEX('10_Redfin_Source_Data'!$E:$E,$A163+4)="","","SF-"&amp;TEXT($A163,"000"))</f>
        <v/>
      </c>
      <c r="C163" s="11" t="str">
        <f t="array" ref="C163">INDEX('10_Redfin_Source_Data'!$E:$E,$A163+4)</f>
        <v/>
      </c>
      <c r="D163" s="11" t="str">
        <f t="array" ref="D163">INDEX('10_Redfin_Source_Data'!$G:$G,$A163+4)</f>
        <v/>
      </c>
      <c r="E163" s="11" t="str">
        <f t="array" ref="E163">INDEX('10_Redfin_Source_Data'!$N:$N,$A163+4)</f>
        <v/>
      </c>
      <c r="F163" s="11" t="str">
        <f t="array" ref="F163">INDEX('10_Redfin_Source_Data'!$C:$C,$A163+4)</f>
        <v/>
      </c>
      <c r="G163" s="11" t="str">
        <f t="array" ref="G163">INDEX('10_Redfin_Source_Data'!$Z:$Z,$A163+4)</f>
        <v/>
      </c>
      <c r="H163" s="34">
        <f t="array" ref="H163">N(INDEX('10_Redfin_Source_Data'!$H:$H,$A163+4))</f>
        <v>0</v>
      </c>
      <c r="I163" s="34">
        <f t="array" ref="I163">N(INDEX('10_Redfin_Source_Data'!$M:$M,$A163+4))</f>
        <v>0</v>
      </c>
      <c r="J163" s="34" t="str">
        <f t="array" ref="J163">IF(H163&gt;0,MAX(I163,IFERROR(N(INDEX('10_Redfin_Source_Data'!$I:$I,$A163+4)),0)),"")</f>
        <v/>
      </c>
      <c r="K163" s="34">
        <f t="array" ref="K163">N(INDEX('10_Redfin_Source_Data'!$K:$K,$A163+4))</f>
        <v>0</v>
      </c>
      <c r="L163" s="34" t="str">
        <f t="array" ref="L163">IF(H163&gt;0,IFERROR(INDEX('09_Rent_Benchmarks'!$C:$C,MATCH(D163,'09_Rent_Benchmarks'!$A:$A,0)),'01_Global_Assumptions'!$B$10),"")</f>
        <v/>
      </c>
      <c r="M163" s="34" t="str">
        <f t="shared" si="1"/>
        <v/>
      </c>
      <c r="N163" s="34" t="str">
        <f>IF(H163&gt;0,'01_Global_Assumptions'!$B$11,"")</f>
        <v/>
      </c>
      <c r="O163" s="34" t="str">
        <f t="shared" si="2"/>
        <v/>
      </c>
      <c r="P163" s="35" t="str">
        <f>IF(H163&gt;0,'01_Global_Assumptions'!$B$7,"")</f>
        <v/>
      </c>
      <c r="Q163" s="35" t="str">
        <f>IF(H163&gt;0,'01_Global_Assumptions'!$B$8,"")</f>
        <v/>
      </c>
      <c r="R163" s="35" t="str">
        <f>IF(H163&gt;0,'01_Global_Assumptions'!$B$9,"")</f>
        <v/>
      </c>
      <c r="S163" s="34" t="str">
        <f>IF(H163&gt;0,H163*'01_Global_Assumptions'!$B$12,"")</f>
        <v/>
      </c>
      <c r="T163" s="34" t="str">
        <f>IF(H163&gt;0,'01_Global_Assumptions'!$B$23,"")</f>
        <v/>
      </c>
      <c r="U163" s="34" t="str">
        <f>IF(H163&gt;0,S163/('01_Global_Assumptions'!$B$13*12),"")</f>
        <v/>
      </c>
      <c r="V163" s="34" t="str">
        <f>IF(H163&gt;0,I163*('01_Global_Assumptions'!$B$19+'01_Global_Assumptions'!$B$20+'01_Global_Assumptions'!$B$21)+'01_Global_Assumptions'!$B$22,"")</f>
        <v/>
      </c>
      <c r="W163" s="34" t="str">
        <f>IF(H163&gt;0,S163*'01_Global_Assumptions'!$B$14/12,"")</f>
        <v/>
      </c>
      <c r="X163" s="34" t="str">
        <f>IF(H163&gt;0,H163*'01_Global_Assumptions'!$B$16/('01_Global_Assumptions'!$B$17*12),"")</f>
        <v/>
      </c>
      <c r="Y163" s="35" t="str">
        <f>IF(H163&gt;0,'01_Global_Assumptions'!$B$18,"")</f>
        <v/>
      </c>
      <c r="Z163" s="34" t="str">
        <f t="shared" si="3"/>
        <v/>
      </c>
      <c r="AA163" s="34" t="str">
        <f t="shared" si="4"/>
        <v/>
      </c>
      <c r="AB163" s="34" t="str">
        <f t="shared" si="5"/>
        <v/>
      </c>
      <c r="AC163" s="35" t="str">
        <f t="shared" si="6"/>
        <v/>
      </c>
      <c r="AD163" s="34" t="str">
        <f t="shared" si="7"/>
        <v/>
      </c>
      <c r="AE163" s="34" t="str">
        <f t="shared" si="8"/>
        <v/>
      </c>
      <c r="AF163" s="34" t="str">
        <f t="shared" si="9"/>
        <v/>
      </c>
      <c r="AG163" s="34" t="str">
        <f t="shared" si="10"/>
        <v/>
      </c>
      <c r="AH163" s="34" t="str">
        <f t="shared" si="11"/>
        <v/>
      </c>
      <c r="AI163" s="34" t="str">
        <f t="shared" si="12"/>
        <v/>
      </c>
      <c r="AJ163" s="34" t="str">
        <f t="shared" si="13"/>
        <v/>
      </c>
      <c r="AK163" s="11" t="str">
        <f t="shared" si="14"/>
        <v/>
      </c>
      <c r="AL163" s="11" t="str">
        <f>IF(H163&gt;0,H163*(1-'01_Global_Assumptions'!$B$16),"")</f>
        <v/>
      </c>
      <c r="AM163" s="11" t="str">
        <f>IF(H163&gt;0,'01_Global_Assumptions'!$B$13*'01_Global_Assumptions'!$B$15,"")</f>
        <v/>
      </c>
      <c r="AN163" s="11" t="str">
        <f t="shared" si="15"/>
        <v/>
      </c>
      <c r="AO163" s="11" t="str">
        <f t="shared" si="16"/>
        <v/>
      </c>
      <c r="AP163" s="11" t="str">
        <f t="shared" si="17"/>
        <v/>
      </c>
      <c r="AQ163" s="11" t="str">
        <f t="shared" si="18"/>
        <v/>
      </c>
      <c r="AR163" s="37" t="str">
        <f t="shared" si="19"/>
        <v/>
      </c>
      <c r="AS163" s="11" t="str">
        <f t="shared" si="20"/>
        <v/>
      </c>
      <c r="AT163" s="11" t="str">
        <f t="shared" si="21"/>
        <v/>
      </c>
      <c r="AU163" s="11" t="str">
        <f t="shared" si="22"/>
        <v/>
      </c>
      <c r="AV163" s="11" t="str">
        <f t="shared" si="23"/>
        <v/>
      </c>
      <c r="AW163" s="11" t="str">
        <f t="shared" si="24"/>
        <v/>
      </c>
      <c r="AX163" s="11" t="str">
        <f t="shared" si="25"/>
        <v/>
      </c>
      <c r="AY163" s="11" t="str">
        <f t="shared" si="26"/>
        <v/>
      </c>
      <c r="AZ163" s="11" t="str">
        <f t="array" ref="AZ163">INDEX('10_Redfin_Source_Data'!$X:$X,$A163+4)</f>
        <v/>
      </c>
    </row>
    <row r="164" ht="15.75" customHeight="1">
      <c r="A164" s="11">
        <v>160.0</v>
      </c>
      <c r="B164" s="11" t="str">
        <f t="array" ref="B164">IF(INDEX('10_Redfin_Source_Data'!$E:$E,$A164+4)="","","SF-"&amp;TEXT($A164,"000"))</f>
        <v/>
      </c>
      <c r="C164" s="11" t="str">
        <f t="array" ref="C164">INDEX('10_Redfin_Source_Data'!$E:$E,$A164+4)</f>
        <v/>
      </c>
      <c r="D164" s="11" t="str">
        <f t="array" ref="D164">INDEX('10_Redfin_Source_Data'!$G:$G,$A164+4)</f>
        <v/>
      </c>
      <c r="E164" s="11" t="str">
        <f t="array" ref="E164">INDEX('10_Redfin_Source_Data'!$N:$N,$A164+4)</f>
        <v/>
      </c>
      <c r="F164" s="11" t="str">
        <f t="array" ref="F164">INDEX('10_Redfin_Source_Data'!$C:$C,$A164+4)</f>
        <v/>
      </c>
      <c r="G164" s="11" t="str">
        <f t="array" ref="G164">INDEX('10_Redfin_Source_Data'!$Z:$Z,$A164+4)</f>
        <v/>
      </c>
      <c r="H164" s="34">
        <f t="array" ref="H164">N(INDEX('10_Redfin_Source_Data'!$H:$H,$A164+4))</f>
        <v>0</v>
      </c>
      <c r="I164" s="34">
        <f t="array" ref="I164">N(INDEX('10_Redfin_Source_Data'!$M:$M,$A164+4))</f>
        <v>0</v>
      </c>
      <c r="J164" s="34" t="str">
        <f t="array" ref="J164">IF(H164&gt;0,MAX(I164,IFERROR(N(INDEX('10_Redfin_Source_Data'!$I:$I,$A164+4)),0)),"")</f>
        <v/>
      </c>
      <c r="K164" s="34">
        <f t="array" ref="K164">N(INDEX('10_Redfin_Source_Data'!$K:$K,$A164+4))</f>
        <v>0</v>
      </c>
      <c r="L164" s="34" t="str">
        <f t="array" ref="L164">IF(H164&gt;0,IFERROR(INDEX('09_Rent_Benchmarks'!$C:$C,MATCH(D164,'09_Rent_Benchmarks'!$A:$A,0)),'01_Global_Assumptions'!$B$10),"")</f>
        <v/>
      </c>
      <c r="M164" s="34" t="str">
        <f t="shared" si="1"/>
        <v/>
      </c>
      <c r="N164" s="34" t="str">
        <f>IF(H164&gt;0,'01_Global_Assumptions'!$B$11,"")</f>
        <v/>
      </c>
      <c r="O164" s="34" t="str">
        <f t="shared" si="2"/>
        <v/>
      </c>
      <c r="P164" s="35" t="str">
        <f>IF(H164&gt;0,'01_Global_Assumptions'!$B$7,"")</f>
        <v/>
      </c>
      <c r="Q164" s="35" t="str">
        <f>IF(H164&gt;0,'01_Global_Assumptions'!$B$8,"")</f>
        <v/>
      </c>
      <c r="R164" s="35" t="str">
        <f>IF(H164&gt;0,'01_Global_Assumptions'!$B$9,"")</f>
        <v/>
      </c>
      <c r="S164" s="34" t="str">
        <f>IF(H164&gt;0,H164*'01_Global_Assumptions'!$B$12,"")</f>
        <v/>
      </c>
      <c r="T164" s="34" t="str">
        <f>IF(H164&gt;0,'01_Global_Assumptions'!$B$23,"")</f>
        <v/>
      </c>
      <c r="U164" s="34" t="str">
        <f>IF(H164&gt;0,S164/('01_Global_Assumptions'!$B$13*12),"")</f>
        <v/>
      </c>
      <c r="V164" s="34" t="str">
        <f>IF(H164&gt;0,I164*('01_Global_Assumptions'!$B$19+'01_Global_Assumptions'!$B$20+'01_Global_Assumptions'!$B$21)+'01_Global_Assumptions'!$B$22,"")</f>
        <v/>
      </c>
      <c r="W164" s="34" t="str">
        <f>IF(H164&gt;0,S164*'01_Global_Assumptions'!$B$14/12,"")</f>
        <v/>
      </c>
      <c r="X164" s="34" t="str">
        <f>IF(H164&gt;0,H164*'01_Global_Assumptions'!$B$16/('01_Global_Assumptions'!$B$17*12),"")</f>
        <v/>
      </c>
      <c r="Y164" s="35" t="str">
        <f>IF(H164&gt;0,'01_Global_Assumptions'!$B$18,"")</f>
        <v/>
      </c>
      <c r="Z164" s="34" t="str">
        <f t="shared" si="3"/>
        <v/>
      </c>
      <c r="AA164" s="34" t="str">
        <f t="shared" si="4"/>
        <v/>
      </c>
      <c r="AB164" s="34" t="str">
        <f t="shared" si="5"/>
        <v/>
      </c>
      <c r="AC164" s="35" t="str">
        <f t="shared" si="6"/>
        <v/>
      </c>
      <c r="AD164" s="34" t="str">
        <f t="shared" si="7"/>
        <v/>
      </c>
      <c r="AE164" s="34" t="str">
        <f t="shared" si="8"/>
        <v/>
      </c>
      <c r="AF164" s="34" t="str">
        <f t="shared" si="9"/>
        <v/>
      </c>
      <c r="AG164" s="34" t="str">
        <f t="shared" si="10"/>
        <v/>
      </c>
      <c r="AH164" s="34" t="str">
        <f t="shared" si="11"/>
        <v/>
      </c>
      <c r="AI164" s="34" t="str">
        <f t="shared" si="12"/>
        <v/>
      </c>
      <c r="AJ164" s="34" t="str">
        <f t="shared" si="13"/>
        <v/>
      </c>
      <c r="AK164" s="11" t="str">
        <f t="shared" si="14"/>
        <v/>
      </c>
      <c r="AL164" s="11" t="str">
        <f>IF(H164&gt;0,H164*(1-'01_Global_Assumptions'!$B$16),"")</f>
        <v/>
      </c>
      <c r="AM164" s="11" t="str">
        <f>IF(H164&gt;0,'01_Global_Assumptions'!$B$13*'01_Global_Assumptions'!$B$15,"")</f>
        <v/>
      </c>
      <c r="AN164" s="11" t="str">
        <f t="shared" si="15"/>
        <v/>
      </c>
      <c r="AO164" s="11" t="str">
        <f t="shared" si="16"/>
        <v/>
      </c>
      <c r="AP164" s="11" t="str">
        <f t="shared" si="17"/>
        <v/>
      </c>
      <c r="AQ164" s="11" t="str">
        <f t="shared" si="18"/>
        <v/>
      </c>
      <c r="AR164" s="37" t="str">
        <f t="shared" si="19"/>
        <v/>
      </c>
      <c r="AS164" s="11" t="str">
        <f t="shared" si="20"/>
        <v/>
      </c>
      <c r="AT164" s="11" t="str">
        <f t="shared" si="21"/>
        <v/>
      </c>
      <c r="AU164" s="11" t="str">
        <f t="shared" si="22"/>
        <v/>
      </c>
      <c r="AV164" s="11" t="str">
        <f t="shared" si="23"/>
        <v/>
      </c>
      <c r="AW164" s="11" t="str">
        <f t="shared" si="24"/>
        <v/>
      </c>
      <c r="AX164" s="11" t="str">
        <f t="shared" si="25"/>
        <v/>
      </c>
      <c r="AY164" s="11" t="str">
        <f t="shared" si="26"/>
        <v/>
      </c>
      <c r="AZ164" s="11" t="str">
        <f t="array" ref="AZ164">INDEX('10_Redfin_Source_Data'!$X:$X,$A164+4)</f>
        <v/>
      </c>
    </row>
    <row r="165" ht="15.75" customHeight="1">
      <c r="A165" s="11">
        <v>161.0</v>
      </c>
      <c r="B165" s="11" t="str">
        <f t="array" ref="B165">IF(INDEX('10_Redfin_Source_Data'!$E:$E,$A165+4)="","","SF-"&amp;TEXT($A165,"000"))</f>
        <v/>
      </c>
      <c r="C165" s="11" t="str">
        <f t="array" ref="C165">INDEX('10_Redfin_Source_Data'!$E:$E,$A165+4)</f>
        <v/>
      </c>
      <c r="D165" s="11" t="str">
        <f t="array" ref="D165">INDEX('10_Redfin_Source_Data'!$G:$G,$A165+4)</f>
        <v/>
      </c>
      <c r="E165" s="11" t="str">
        <f t="array" ref="E165">INDEX('10_Redfin_Source_Data'!$N:$N,$A165+4)</f>
        <v/>
      </c>
      <c r="F165" s="11" t="str">
        <f t="array" ref="F165">INDEX('10_Redfin_Source_Data'!$C:$C,$A165+4)</f>
        <v/>
      </c>
      <c r="G165" s="11" t="str">
        <f t="array" ref="G165">INDEX('10_Redfin_Source_Data'!$Z:$Z,$A165+4)</f>
        <v/>
      </c>
      <c r="H165" s="34">
        <f t="array" ref="H165">N(INDEX('10_Redfin_Source_Data'!$H:$H,$A165+4))</f>
        <v>0</v>
      </c>
      <c r="I165" s="34">
        <f t="array" ref="I165">N(INDEX('10_Redfin_Source_Data'!$M:$M,$A165+4))</f>
        <v>0</v>
      </c>
      <c r="J165" s="34" t="str">
        <f t="array" ref="J165">IF(H165&gt;0,MAX(I165,IFERROR(N(INDEX('10_Redfin_Source_Data'!$I:$I,$A165+4)),0)),"")</f>
        <v/>
      </c>
      <c r="K165" s="34">
        <f t="array" ref="K165">N(INDEX('10_Redfin_Source_Data'!$K:$K,$A165+4))</f>
        <v>0</v>
      </c>
      <c r="L165" s="34" t="str">
        <f t="array" ref="L165">IF(H165&gt;0,IFERROR(INDEX('09_Rent_Benchmarks'!$C:$C,MATCH(D165,'09_Rent_Benchmarks'!$A:$A,0)),'01_Global_Assumptions'!$B$10),"")</f>
        <v/>
      </c>
      <c r="M165" s="34" t="str">
        <f t="shared" si="1"/>
        <v/>
      </c>
      <c r="N165" s="34" t="str">
        <f>IF(H165&gt;0,'01_Global_Assumptions'!$B$11,"")</f>
        <v/>
      </c>
      <c r="O165" s="34" t="str">
        <f t="shared" si="2"/>
        <v/>
      </c>
      <c r="P165" s="35" t="str">
        <f>IF(H165&gt;0,'01_Global_Assumptions'!$B$7,"")</f>
        <v/>
      </c>
      <c r="Q165" s="35" t="str">
        <f>IF(H165&gt;0,'01_Global_Assumptions'!$B$8,"")</f>
        <v/>
      </c>
      <c r="R165" s="35" t="str">
        <f>IF(H165&gt;0,'01_Global_Assumptions'!$B$9,"")</f>
        <v/>
      </c>
      <c r="S165" s="34" t="str">
        <f>IF(H165&gt;0,H165*'01_Global_Assumptions'!$B$12,"")</f>
        <v/>
      </c>
      <c r="T165" s="34" t="str">
        <f>IF(H165&gt;0,'01_Global_Assumptions'!$B$23,"")</f>
        <v/>
      </c>
      <c r="U165" s="34" t="str">
        <f>IF(H165&gt;0,S165/('01_Global_Assumptions'!$B$13*12),"")</f>
        <v/>
      </c>
      <c r="V165" s="34" t="str">
        <f>IF(H165&gt;0,I165*('01_Global_Assumptions'!$B$19+'01_Global_Assumptions'!$B$20+'01_Global_Assumptions'!$B$21)+'01_Global_Assumptions'!$B$22,"")</f>
        <v/>
      </c>
      <c r="W165" s="34" t="str">
        <f>IF(H165&gt;0,S165*'01_Global_Assumptions'!$B$14/12,"")</f>
        <v/>
      </c>
      <c r="X165" s="34" t="str">
        <f>IF(H165&gt;0,H165*'01_Global_Assumptions'!$B$16/('01_Global_Assumptions'!$B$17*12),"")</f>
        <v/>
      </c>
      <c r="Y165" s="35" t="str">
        <f>IF(H165&gt;0,'01_Global_Assumptions'!$B$18,"")</f>
        <v/>
      </c>
      <c r="Z165" s="34" t="str">
        <f t="shared" si="3"/>
        <v/>
      </c>
      <c r="AA165" s="34" t="str">
        <f t="shared" si="4"/>
        <v/>
      </c>
      <c r="AB165" s="34" t="str">
        <f t="shared" si="5"/>
        <v/>
      </c>
      <c r="AC165" s="35" t="str">
        <f t="shared" si="6"/>
        <v/>
      </c>
      <c r="AD165" s="34" t="str">
        <f t="shared" si="7"/>
        <v/>
      </c>
      <c r="AE165" s="34" t="str">
        <f t="shared" si="8"/>
        <v/>
      </c>
      <c r="AF165" s="34" t="str">
        <f t="shared" si="9"/>
        <v/>
      </c>
      <c r="AG165" s="34" t="str">
        <f t="shared" si="10"/>
        <v/>
      </c>
      <c r="AH165" s="34" t="str">
        <f t="shared" si="11"/>
        <v/>
      </c>
      <c r="AI165" s="34" t="str">
        <f t="shared" si="12"/>
        <v/>
      </c>
      <c r="AJ165" s="34" t="str">
        <f t="shared" si="13"/>
        <v/>
      </c>
      <c r="AK165" s="11" t="str">
        <f t="shared" si="14"/>
        <v/>
      </c>
      <c r="AL165" s="11" t="str">
        <f>IF(H165&gt;0,H165*(1-'01_Global_Assumptions'!$B$16),"")</f>
        <v/>
      </c>
      <c r="AM165" s="11" t="str">
        <f>IF(H165&gt;0,'01_Global_Assumptions'!$B$13*'01_Global_Assumptions'!$B$15,"")</f>
        <v/>
      </c>
      <c r="AN165" s="11" t="str">
        <f t="shared" si="15"/>
        <v/>
      </c>
      <c r="AO165" s="11" t="str">
        <f t="shared" si="16"/>
        <v/>
      </c>
      <c r="AP165" s="11" t="str">
        <f t="shared" si="17"/>
        <v/>
      </c>
      <c r="AQ165" s="11" t="str">
        <f t="shared" si="18"/>
        <v/>
      </c>
      <c r="AR165" s="37" t="str">
        <f t="shared" si="19"/>
        <v/>
      </c>
      <c r="AS165" s="11" t="str">
        <f t="shared" si="20"/>
        <v/>
      </c>
      <c r="AT165" s="11" t="str">
        <f t="shared" si="21"/>
        <v/>
      </c>
      <c r="AU165" s="11" t="str">
        <f t="shared" si="22"/>
        <v/>
      </c>
      <c r="AV165" s="11" t="str">
        <f t="shared" si="23"/>
        <v/>
      </c>
      <c r="AW165" s="11" t="str">
        <f t="shared" si="24"/>
        <v/>
      </c>
      <c r="AX165" s="11" t="str">
        <f t="shared" si="25"/>
        <v/>
      </c>
      <c r="AY165" s="11" t="str">
        <f t="shared" si="26"/>
        <v/>
      </c>
      <c r="AZ165" s="11" t="str">
        <f t="array" ref="AZ165">INDEX('10_Redfin_Source_Data'!$X:$X,$A165+4)</f>
        <v/>
      </c>
    </row>
    <row r="166" ht="15.75" customHeight="1">
      <c r="A166" s="11">
        <v>162.0</v>
      </c>
      <c r="B166" s="11" t="str">
        <f t="array" ref="B166">IF(INDEX('10_Redfin_Source_Data'!$E:$E,$A166+4)="","","SF-"&amp;TEXT($A166,"000"))</f>
        <v/>
      </c>
      <c r="C166" s="11" t="str">
        <f t="array" ref="C166">INDEX('10_Redfin_Source_Data'!$E:$E,$A166+4)</f>
        <v/>
      </c>
      <c r="D166" s="11" t="str">
        <f t="array" ref="D166">INDEX('10_Redfin_Source_Data'!$G:$G,$A166+4)</f>
        <v/>
      </c>
      <c r="E166" s="11" t="str">
        <f t="array" ref="E166">INDEX('10_Redfin_Source_Data'!$N:$N,$A166+4)</f>
        <v/>
      </c>
      <c r="F166" s="11" t="str">
        <f t="array" ref="F166">INDEX('10_Redfin_Source_Data'!$C:$C,$A166+4)</f>
        <v/>
      </c>
      <c r="G166" s="11" t="str">
        <f t="array" ref="G166">INDEX('10_Redfin_Source_Data'!$Z:$Z,$A166+4)</f>
        <v/>
      </c>
      <c r="H166" s="34">
        <f t="array" ref="H166">N(INDEX('10_Redfin_Source_Data'!$H:$H,$A166+4))</f>
        <v>0</v>
      </c>
      <c r="I166" s="34">
        <f t="array" ref="I166">N(INDEX('10_Redfin_Source_Data'!$M:$M,$A166+4))</f>
        <v>0</v>
      </c>
      <c r="J166" s="34" t="str">
        <f t="array" ref="J166">IF(H166&gt;0,MAX(I166,IFERROR(N(INDEX('10_Redfin_Source_Data'!$I:$I,$A166+4)),0)),"")</f>
        <v/>
      </c>
      <c r="K166" s="34">
        <f t="array" ref="K166">N(INDEX('10_Redfin_Source_Data'!$K:$K,$A166+4))</f>
        <v>0</v>
      </c>
      <c r="L166" s="34" t="str">
        <f t="array" ref="L166">IF(H166&gt;0,IFERROR(INDEX('09_Rent_Benchmarks'!$C:$C,MATCH(D166,'09_Rent_Benchmarks'!$A:$A,0)),'01_Global_Assumptions'!$B$10),"")</f>
        <v/>
      </c>
      <c r="M166" s="34" t="str">
        <f t="shared" si="1"/>
        <v/>
      </c>
      <c r="N166" s="34" t="str">
        <f>IF(H166&gt;0,'01_Global_Assumptions'!$B$11,"")</f>
        <v/>
      </c>
      <c r="O166" s="34" t="str">
        <f t="shared" si="2"/>
        <v/>
      </c>
      <c r="P166" s="35" t="str">
        <f>IF(H166&gt;0,'01_Global_Assumptions'!$B$7,"")</f>
        <v/>
      </c>
      <c r="Q166" s="35" t="str">
        <f>IF(H166&gt;0,'01_Global_Assumptions'!$B$8,"")</f>
        <v/>
      </c>
      <c r="R166" s="35" t="str">
        <f>IF(H166&gt;0,'01_Global_Assumptions'!$B$9,"")</f>
        <v/>
      </c>
      <c r="S166" s="34" t="str">
        <f>IF(H166&gt;0,H166*'01_Global_Assumptions'!$B$12,"")</f>
        <v/>
      </c>
      <c r="T166" s="34" t="str">
        <f>IF(H166&gt;0,'01_Global_Assumptions'!$B$23,"")</f>
        <v/>
      </c>
      <c r="U166" s="34" t="str">
        <f>IF(H166&gt;0,S166/('01_Global_Assumptions'!$B$13*12),"")</f>
        <v/>
      </c>
      <c r="V166" s="34" t="str">
        <f>IF(H166&gt;0,I166*('01_Global_Assumptions'!$B$19+'01_Global_Assumptions'!$B$20+'01_Global_Assumptions'!$B$21)+'01_Global_Assumptions'!$B$22,"")</f>
        <v/>
      </c>
      <c r="W166" s="34" t="str">
        <f>IF(H166&gt;0,S166*'01_Global_Assumptions'!$B$14/12,"")</f>
        <v/>
      </c>
      <c r="X166" s="34" t="str">
        <f>IF(H166&gt;0,H166*'01_Global_Assumptions'!$B$16/('01_Global_Assumptions'!$B$17*12),"")</f>
        <v/>
      </c>
      <c r="Y166" s="35" t="str">
        <f>IF(H166&gt;0,'01_Global_Assumptions'!$B$18,"")</f>
        <v/>
      </c>
      <c r="Z166" s="34" t="str">
        <f t="shared" si="3"/>
        <v/>
      </c>
      <c r="AA166" s="34" t="str">
        <f t="shared" si="4"/>
        <v/>
      </c>
      <c r="AB166" s="34" t="str">
        <f t="shared" si="5"/>
        <v/>
      </c>
      <c r="AC166" s="35" t="str">
        <f t="shared" si="6"/>
        <v/>
      </c>
      <c r="AD166" s="34" t="str">
        <f t="shared" si="7"/>
        <v/>
      </c>
      <c r="AE166" s="34" t="str">
        <f t="shared" si="8"/>
        <v/>
      </c>
      <c r="AF166" s="34" t="str">
        <f t="shared" si="9"/>
        <v/>
      </c>
      <c r="AG166" s="34" t="str">
        <f t="shared" si="10"/>
        <v/>
      </c>
      <c r="AH166" s="34" t="str">
        <f t="shared" si="11"/>
        <v/>
      </c>
      <c r="AI166" s="34" t="str">
        <f t="shared" si="12"/>
        <v/>
      </c>
      <c r="AJ166" s="34" t="str">
        <f t="shared" si="13"/>
        <v/>
      </c>
      <c r="AK166" s="11" t="str">
        <f t="shared" si="14"/>
        <v/>
      </c>
      <c r="AL166" s="11" t="str">
        <f>IF(H166&gt;0,H166*(1-'01_Global_Assumptions'!$B$16),"")</f>
        <v/>
      </c>
      <c r="AM166" s="11" t="str">
        <f>IF(H166&gt;0,'01_Global_Assumptions'!$B$13*'01_Global_Assumptions'!$B$15,"")</f>
        <v/>
      </c>
      <c r="AN166" s="11" t="str">
        <f t="shared" si="15"/>
        <v/>
      </c>
      <c r="AO166" s="11" t="str">
        <f t="shared" si="16"/>
        <v/>
      </c>
      <c r="AP166" s="11" t="str">
        <f t="shared" si="17"/>
        <v/>
      </c>
      <c r="AQ166" s="11" t="str">
        <f t="shared" si="18"/>
        <v/>
      </c>
      <c r="AR166" s="37" t="str">
        <f t="shared" si="19"/>
        <v/>
      </c>
      <c r="AS166" s="11" t="str">
        <f t="shared" si="20"/>
        <v/>
      </c>
      <c r="AT166" s="11" t="str">
        <f t="shared" si="21"/>
        <v/>
      </c>
      <c r="AU166" s="11" t="str">
        <f t="shared" si="22"/>
        <v/>
      </c>
      <c r="AV166" s="11" t="str">
        <f t="shared" si="23"/>
        <v/>
      </c>
      <c r="AW166" s="11" t="str">
        <f t="shared" si="24"/>
        <v/>
      </c>
      <c r="AX166" s="11" t="str">
        <f t="shared" si="25"/>
        <v/>
      </c>
      <c r="AY166" s="11" t="str">
        <f t="shared" si="26"/>
        <v/>
      </c>
      <c r="AZ166" s="11" t="str">
        <f t="array" ref="AZ166">INDEX('10_Redfin_Source_Data'!$X:$X,$A166+4)</f>
        <v/>
      </c>
    </row>
    <row r="167" ht="15.75" customHeight="1">
      <c r="A167" s="11">
        <v>163.0</v>
      </c>
      <c r="B167" s="11" t="str">
        <f t="array" ref="B167">IF(INDEX('10_Redfin_Source_Data'!$E:$E,$A167+4)="","","SF-"&amp;TEXT($A167,"000"))</f>
        <v/>
      </c>
      <c r="C167" s="11" t="str">
        <f t="array" ref="C167">INDEX('10_Redfin_Source_Data'!$E:$E,$A167+4)</f>
        <v/>
      </c>
      <c r="D167" s="11" t="str">
        <f t="array" ref="D167">INDEX('10_Redfin_Source_Data'!$G:$G,$A167+4)</f>
        <v/>
      </c>
      <c r="E167" s="11" t="str">
        <f t="array" ref="E167">INDEX('10_Redfin_Source_Data'!$N:$N,$A167+4)</f>
        <v/>
      </c>
      <c r="F167" s="11" t="str">
        <f t="array" ref="F167">INDEX('10_Redfin_Source_Data'!$C:$C,$A167+4)</f>
        <v/>
      </c>
      <c r="G167" s="11" t="str">
        <f t="array" ref="G167">INDEX('10_Redfin_Source_Data'!$Z:$Z,$A167+4)</f>
        <v/>
      </c>
      <c r="H167" s="34">
        <f t="array" ref="H167">N(INDEX('10_Redfin_Source_Data'!$H:$H,$A167+4))</f>
        <v>0</v>
      </c>
      <c r="I167" s="34">
        <f t="array" ref="I167">N(INDEX('10_Redfin_Source_Data'!$M:$M,$A167+4))</f>
        <v>0</v>
      </c>
      <c r="J167" s="34" t="str">
        <f t="array" ref="J167">IF(H167&gt;0,MAX(I167,IFERROR(N(INDEX('10_Redfin_Source_Data'!$I:$I,$A167+4)),0)),"")</f>
        <v/>
      </c>
      <c r="K167" s="34">
        <f t="array" ref="K167">N(INDEX('10_Redfin_Source_Data'!$K:$K,$A167+4))</f>
        <v>0</v>
      </c>
      <c r="L167" s="34" t="str">
        <f t="array" ref="L167">IF(H167&gt;0,IFERROR(INDEX('09_Rent_Benchmarks'!$C:$C,MATCH(D167,'09_Rent_Benchmarks'!$A:$A,0)),'01_Global_Assumptions'!$B$10),"")</f>
        <v/>
      </c>
      <c r="M167" s="34" t="str">
        <f t="shared" si="1"/>
        <v/>
      </c>
      <c r="N167" s="34" t="str">
        <f>IF(H167&gt;0,'01_Global_Assumptions'!$B$11,"")</f>
        <v/>
      </c>
      <c r="O167" s="34" t="str">
        <f t="shared" si="2"/>
        <v/>
      </c>
      <c r="P167" s="35" t="str">
        <f>IF(H167&gt;0,'01_Global_Assumptions'!$B$7,"")</f>
        <v/>
      </c>
      <c r="Q167" s="35" t="str">
        <f>IF(H167&gt;0,'01_Global_Assumptions'!$B$8,"")</f>
        <v/>
      </c>
      <c r="R167" s="35" t="str">
        <f>IF(H167&gt;0,'01_Global_Assumptions'!$B$9,"")</f>
        <v/>
      </c>
      <c r="S167" s="34" t="str">
        <f>IF(H167&gt;0,H167*'01_Global_Assumptions'!$B$12,"")</f>
        <v/>
      </c>
      <c r="T167" s="34" t="str">
        <f>IF(H167&gt;0,'01_Global_Assumptions'!$B$23,"")</f>
        <v/>
      </c>
      <c r="U167" s="34" t="str">
        <f>IF(H167&gt;0,S167/('01_Global_Assumptions'!$B$13*12),"")</f>
        <v/>
      </c>
      <c r="V167" s="34" t="str">
        <f>IF(H167&gt;0,I167*('01_Global_Assumptions'!$B$19+'01_Global_Assumptions'!$B$20+'01_Global_Assumptions'!$B$21)+'01_Global_Assumptions'!$B$22,"")</f>
        <v/>
      </c>
      <c r="W167" s="34" t="str">
        <f>IF(H167&gt;0,S167*'01_Global_Assumptions'!$B$14/12,"")</f>
        <v/>
      </c>
      <c r="X167" s="34" t="str">
        <f>IF(H167&gt;0,H167*'01_Global_Assumptions'!$B$16/('01_Global_Assumptions'!$B$17*12),"")</f>
        <v/>
      </c>
      <c r="Y167" s="35" t="str">
        <f>IF(H167&gt;0,'01_Global_Assumptions'!$B$18,"")</f>
        <v/>
      </c>
      <c r="Z167" s="34" t="str">
        <f t="shared" si="3"/>
        <v/>
      </c>
      <c r="AA167" s="34" t="str">
        <f t="shared" si="4"/>
        <v/>
      </c>
      <c r="AB167" s="34" t="str">
        <f t="shared" si="5"/>
        <v/>
      </c>
      <c r="AC167" s="35" t="str">
        <f t="shared" si="6"/>
        <v/>
      </c>
      <c r="AD167" s="34" t="str">
        <f t="shared" si="7"/>
        <v/>
      </c>
      <c r="AE167" s="34" t="str">
        <f t="shared" si="8"/>
        <v/>
      </c>
      <c r="AF167" s="34" t="str">
        <f t="shared" si="9"/>
        <v/>
      </c>
      <c r="AG167" s="34" t="str">
        <f t="shared" si="10"/>
        <v/>
      </c>
      <c r="AH167" s="34" t="str">
        <f t="shared" si="11"/>
        <v/>
      </c>
      <c r="AI167" s="34" t="str">
        <f t="shared" si="12"/>
        <v/>
      </c>
      <c r="AJ167" s="34" t="str">
        <f t="shared" si="13"/>
        <v/>
      </c>
      <c r="AK167" s="11" t="str">
        <f t="shared" si="14"/>
        <v/>
      </c>
      <c r="AL167" s="11" t="str">
        <f>IF(H167&gt;0,H167*(1-'01_Global_Assumptions'!$B$16),"")</f>
        <v/>
      </c>
      <c r="AM167" s="11" t="str">
        <f>IF(H167&gt;0,'01_Global_Assumptions'!$B$13*'01_Global_Assumptions'!$B$15,"")</f>
        <v/>
      </c>
      <c r="AN167" s="11" t="str">
        <f t="shared" si="15"/>
        <v/>
      </c>
      <c r="AO167" s="11" t="str">
        <f t="shared" si="16"/>
        <v/>
      </c>
      <c r="AP167" s="11" t="str">
        <f t="shared" si="17"/>
        <v/>
      </c>
      <c r="AQ167" s="11" t="str">
        <f t="shared" si="18"/>
        <v/>
      </c>
      <c r="AR167" s="37" t="str">
        <f t="shared" si="19"/>
        <v/>
      </c>
      <c r="AS167" s="11" t="str">
        <f t="shared" si="20"/>
        <v/>
      </c>
      <c r="AT167" s="11" t="str">
        <f t="shared" si="21"/>
        <v/>
      </c>
      <c r="AU167" s="11" t="str">
        <f t="shared" si="22"/>
        <v/>
      </c>
      <c r="AV167" s="11" t="str">
        <f t="shared" si="23"/>
        <v/>
      </c>
      <c r="AW167" s="11" t="str">
        <f t="shared" si="24"/>
        <v/>
      </c>
      <c r="AX167" s="11" t="str">
        <f t="shared" si="25"/>
        <v/>
      </c>
      <c r="AY167" s="11" t="str">
        <f t="shared" si="26"/>
        <v/>
      </c>
      <c r="AZ167" s="11" t="str">
        <f t="array" ref="AZ167">INDEX('10_Redfin_Source_Data'!$X:$X,$A167+4)</f>
        <v/>
      </c>
    </row>
    <row r="168" ht="15.75" customHeight="1">
      <c r="A168" s="11">
        <v>164.0</v>
      </c>
      <c r="B168" s="11" t="str">
        <f t="array" ref="B168">IF(INDEX('10_Redfin_Source_Data'!$E:$E,$A168+4)="","","SF-"&amp;TEXT($A168,"000"))</f>
        <v/>
      </c>
      <c r="C168" s="11" t="str">
        <f t="array" ref="C168">INDEX('10_Redfin_Source_Data'!$E:$E,$A168+4)</f>
        <v/>
      </c>
      <c r="D168" s="11" t="str">
        <f t="array" ref="D168">INDEX('10_Redfin_Source_Data'!$G:$G,$A168+4)</f>
        <v/>
      </c>
      <c r="E168" s="11" t="str">
        <f t="array" ref="E168">INDEX('10_Redfin_Source_Data'!$N:$N,$A168+4)</f>
        <v/>
      </c>
      <c r="F168" s="11" t="str">
        <f t="array" ref="F168">INDEX('10_Redfin_Source_Data'!$C:$C,$A168+4)</f>
        <v/>
      </c>
      <c r="G168" s="11" t="str">
        <f t="array" ref="G168">INDEX('10_Redfin_Source_Data'!$Z:$Z,$A168+4)</f>
        <v/>
      </c>
      <c r="H168" s="34">
        <f t="array" ref="H168">N(INDEX('10_Redfin_Source_Data'!$H:$H,$A168+4))</f>
        <v>0</v>
      </c>
      <c r="I168" s="34">
        <f t="array" ref="I168">N(INDEX('10_Redfin_Source_Data'!$M:$M,$A168+4))</f>
        <v>0</v>
      </c>
      <c r="J168" s="34" t="str">
        <f t="array" ref="J168">IF(H168&gt;0,MAX(I168,IFERROR(N(INDEX('10_Redfin_Source_Data'!$I:$I,$A168+4)),0)),"")</f>
        <v/>
      </c>
      <c r="K168" s="34">
        <f t="array" ref="K168">N(INDEX('10_Redfin_Source_Data'!$K:$K,$A168+4))</f>
        <v>0</v>
      </c>
      <c r="L168" s="34" t="str">
        <f t="array" ref="L168">IF(H168&gt;0,IFERROR(INDEX('09_Rent_Benchmarks'!$C:$C,MATCH(D168,'09_Rent_Benchmarks'!$A:$A,0)),'01_Global_Assumptions'!$B$10),"")</f>
        <v/>
      </c>
      <c r="M168" s="34" t="str">
        <f t="shared" si="1"/>
        <v/>
      </c>
      <c r="N168" s="34" t="str">
        <f>IF(H168&gt;0,'01_Global_Assumptions'!$B$11,"")</f>
        <v/>
      </c>
      <c r="O168" s="34" t="str">
        <f t="shared" si="2"/>
        <v/>
      </c>
      <c r="P168" s="35" t="str">
        <f>IF(H168&gt;0,'01_Global_Assumptions'!$B$7,"")</f>
        <v/>
      </c>
      <c r="Q168" s="35" t="str">
        <f>IF(H168&gt;0,'01_Global_Assumptions'!$B$8,"")</f>
        <v/>
      </c>
      <c r="R168" s="35" t="str">
        <f>IF(H168&gt;0,'01_Global_Assumptions'!$B$9,"")</f>
        <v/>
      </c>
      <c r="S168" s="34" t="str">
        <f>IF(H168&gt;0,H168*'01_Global_Assumptions'!$B$12,"")</f>
        <v/>
      </c>
      <c r="T168" s="34" t="str">
        <f>IF(H168&gt;0,'01_Global_Assumptions'!$B$23,"")</f>
        <v/>
      </c>
      <c r="U168" s="34" t="str">
        <f>IF(H168&gt;0,S168/('01_Global_Assumptions'!$B$13*12),"")</f>
        <v/>
      </c>
      <c r="V168" s="34" t="str">
        <f>IF(H168&gt;0,I168*('01_Global_Assumptions'!$B$19+'01_Global_Assumptions'!$B$20+'01_Global_Assumptions'!$B$21)+'01_Global_Assumptions'!$B$22,"")</f>
        <v/>
      </c>
      <c r="W168" s="34" t="str">
        <f>IF(H168&gt;0,S168*'01_Global_Assumptions'!$B$14/12,"")</f>
        <v/>
      </c>
      <c r="X168" s="34" t="str">
        <f>IF(H168&gt;0,H168*'01_Global_Assumptions'!$B$16/('01_Global_Assumptions'!$B$17*12),"")</f>
        <v/>
      </c>
      <c r="Y168" s="35" t="str">
        <f>IF(H168&gt;0,'01_Global_Assumptions'!$B$18,"")</f>
        <v/>
      </c>
      <c r="Z168" s="34" t="str">
        <f t="shared" si="3"/>
        <v/>
      </c>
      <c r="AA168" s="34" t="str">
        <f t="shared" si="4"/>
        <v/>
      </c>
      <c r="AB168" s="34" t="str">
        <f t="shared" si="5"/>
        <v/>
      </c>
      <c r="AC168" s="35" t="str">
        <f t="shared" si="6"/>
        <v/>
      </c>
      <c r="AD168" s="34" t="str">
        <f t="shared" si="7"/>
        <v/>
      </c>
      <c r="AE168" s="34" t="str">
        <f t="shared" si="8"/>
        <v/>
      </c>
      <c r="AF168" s="34" t="str">
        <f t="shared" si="9"/>
        <v/>
      </c>
      <c r="AG168" s="34" t="str">
        <f t="shared" si="10"/>
        <v/>
      </c>
      <c r="AH168" s="34" t="str">
        <f t="shared" si="11"/>
        <v/>
      </c>
      <c r="AI168" s="34" t="str">
        <f t="shared" si="12"/>
        <v/>
      </c>
      <c r="AJ168" s="34" t="str">
        <f t="shared" si="13"/>
        <v/>
      </c>
      <c r="AK168" s="11" t="str">
        <f t="shared" si="14"/>
        <v/>
      </c>
      <c r="AL168" s="11" t="str">
        <f>IF(H168&gt;0,H168*(1-'01_Global_Assumptions'!$B$16),"")</f>
        <v/>
      </c>
      <c r="AM168" s="11" t="str">
        <f>IF(H168&gt;0,'01_Global_Assumptions'!$B$13*'01_Global_Assumptions'!$B$15,"")</f>
        <v/>
      </c>
      <c r="AN168" s="11" t="str">
        <f t="shared" si="15"/>
        <v/>
      </c>
      <c r="AO168" s="11" t="str">
        <f t="shared" si="16"/>
        <v/>
      </c>
      <c r="AP168" s="11" t="str">
        <f t="shared" si="17"/>
        <v/>
      </c>
      <c r="AQ168" s="11" t="str">
        <f t="shared" si="18"/>
        <v/>
      </c>
      <c r="AR168" s="37" t="str">
        <f t="shared" si="19"/>
        <v/>
      </c>
      <c r="AS168" s="11" t="str">
        <f t="shared" si="20"/>
        <v/>
      </c>
      <c r="AT168" s="11" t="str">
        <f t="shared" si="21"/>
        <v/>
      </c>
      <c r="AU168" s="11" t="str">
        <f t="shared" si="22"/>
        <v/>
      </c>
      <c r="AV168" s="11" t="str">
        <f t="shared" si="23"/>
        <v/>
      </c>
      <c r="AW168" s="11" t="str">
        <f t="shared" si="24"/>
        <v/>
      </c>
      <c r="AX168" s="11" t="str">
        <f t="shared" si="25"/>
        <v/>
      </c>
      <c r="AY168" s="11" t="str">
        <f t="shared" si="26"/>
        <v/>
      </c>
      <c r="AZ168" s="11" t="str">
        <f t="array" ref="AZ168">INDEX('10_Redfin_Source_Data'!$X:$X,$A168+4)</f>
        <v/>
      </c>
    </row>
    <row r="169" ht="15.75" customHeight="1">
      <c r="A169" s="11">
        <v>165.0</v>
      </c>
      <c r="B169" s="11" t="str">
        <f t="array" ref="B169">IF(INDEX('10_Redfin_Source_Data'!$E:$E,$A169+4)="","","SF-"&amp;TEXT($A169,"000"))</f>
        <v/>
      </c>
      <c r="C169" s="11" t="str">
        <f t="array" ref="C169">INDEX('10_Redfin_Source_Data'!$E:$E,$A169+4)</f>
        <v/>
      </c>
      <c r="D169" s="11" t="str">
        <f t="array" ref="D169">INDEX('10_Redfin_Source_Data'!$G:$G,$A169+4)</f>
        <v/>
      </c>
      <c r="E169" s="11" t="str">
        <f t="array" ref="E169">INDEX('10_Redfin_Source_Data'!$N:$N,$A169+4)</f>
        <v/>
      </c>
      <c r="F169" s="11" t="str">
        <f t="array" ref="F169">INDEX('10_Redfin_Source_Data'!$C:$C,$A169+4)</f>
        <v/>
      </c>
      <c r="G169" s="11" t="str">
        <f t="array" ref="G169">INDEX('10_Redfin_Source_Data'!$Z:$Z,$A169+4)</f>
        <v/>
      </c>
      <c r="H169" s="34">
        <f t="array" ref="H169">N(INDEX('10_Redfin_Source_Data'!$H:$H,$A169+4))</f>
        <v>0</v>
      </c>
      <c r="I169" s="34">
        <f t="array" ref="I169">N(INDEX('10_Redfin_Source_Data'!$M:$M,$A169+4))</f>
        <v>0</v>
      </c>
      <c r="J169" s="34" t="str">
        <f t="array" ref="J169">IF(H169&gt;0,MAX(I169,IFERROR(N(INDEX('10_Redfin_Source_Data'!$I:$I,$A169+4)),0)),"")</f>
        <v/>
      </c>
      <c r="K169" s="34">
        <f t="array" ref="K169">N(INDEX('10_Redfin_Source_Data'!$K:$K,$A169+4))</f>
        <v>0</v>
      </c>
      <c r="L169" s="34" t="str">
        <f t="array" ref="L169">IF(H169&gt;0,IFERROR(INDEX('09_Rent_Benchmarks'!$C:$C,MATCH(D169,'09_Rent_Benchmarks'!$A:$A,0)),'01_Global_Assumptions'!$B$10),"")</f>
        <v/>
      </c>
      <c r="M169" s="34" t="str">
        <f t="shared" si="1"/>
        <v/>
      </c>
      <c r="N169" s="34" t="str">
        <f>IF(H169&gt;0,'01_Global_Assumptions'!$B$11,"")</f>
        <v/>
      </c>
      <c r="O169" s="34" t="str">
        <f t="shared" si="2"/>
        <v/>
      </c>
      <c r="P169" s="35" t="str">
        <f>IF(H169&gt;0,'01_Global_Assumptions'!$B$7,"")</f>
        <v/>
      </c>
      <c r="Q169" s="35" t="str">
        <f>IF(H169&gt;0,'01_Global_Assumptions'!$B$8,"")</f>
        <v/>
      </c>
      <c r="R169" s="35" t="str">
        <f>IF(H169&gt;0,'01_Global_Assumptions'!$B$9,"")</f>
        <v/>
      </c>
      <c r="S169" s="34" t="str">
        <f>IF(H169&gt;0,H169*'01_Global_Assumptions'!$B$12,"")</f>
        <v/>
      </c>
      <c r="T169" s="34" t="str">
        <f>IF(H169&gt;0,'01_Global_Assumptions'!$B$23,"")</f>
        <v/>
      </c>
      <c r="U169" s="34" t="str">
        <f>IF(H169&gt;0,S169/('01_Global_Assumptions'!$B$13*12),"")</f>
        <v/>
      </c>
      <c r="V169" s="34" t="str">
        <f>IF(H169&gt;0,I169*('01_Global_Assumptions'!$B$19+'01_Global_Assumptions'!$B$20+'01_Global_Assumptions'!$B$21)+'01_Global_Assumptions'!$B$22,"")</f>
        <v/>
      </c>
      <c r="W169" s="34" t="str">
        <f>IF(H169&gt;0,S169*'01_Global_Assumptions'!$B$14/12,"")</f>
        <v/>
      </c>
      <c r="X169" s="34" t="str">
        <f>IF(H169&gt;0,H169*'01_Global_Assumptions'!$B$16/('01_Global_Assumptions'!$B$17*12),"")</f>
        <v/>
      </c>
      <c r="Y169" s="35" t="str">
        <f>IF(H169&gt;0,'01_Global_Assumptions'!$B$18,"")</f>
        <v/>
      </c>
      <c r="Z169" s="34" t="str">
        <f t="shared" si="3"/>
        <v/>
      </c>
      <c r="AA169" s="34" t="str">
        <f t="shared" si="4"/>
        <v/>
      </c>
      <c r="AB169" s="34" t="str">
        <f t="shared" si="5"/>
        <v/>
      </c>
      <c r="AC169" s="35" t="str">
        <f t="shared" si="6"/>
        <v/>
      </c>
      <c r="AD169" s="34" t="str">
        <f t="shared" si="7"/>
        <v/>
      </c>
      <c r="AE169" s="34" t="str">
        <f t="shared" si="8"/>
        <v/>
      </c>
      <c r="AF169" s="34" t="str">
        <f t="shared" si="9"/>
        <v/>
      </c>
      <c r="AG169" s="34" t="str">
        <f t="shared" si="10"/>
        <v/>
      </c>
      <c r="AH169" s="34" t="str">
        <f t="shared" si="11"/>
        <v/>
      </c>
      <c r="AI169" s="34" t="str">
        <f t="shared" si="12"/>
        <v/>
      </c>
      <c r="AJ169" s="34" t="str">
        <f t="shared" si="13"/>
        <v/>
      </c>
      <c r="AK169" s="11" t="str">
        <f t="shared" si="14"/>
        <v/>
      </c>
      <c r="AL169" s="11" t="str">
        <f>IF(H169&gt;0,H169*(1-'01_Global_Assumptions'!$B$16),"")</f>
        <v/>
      </c>
      <c r="AM169" s="11" t="str">
        <f>IF(H169&gt;0,'01_Global_Assumptions'!$B$13*'01_Global_Assumptions'!$B$15,"")</f>
        <v/>
      </c>
      <c r="AN169" s="11" t="str">
        <f t="shared" si="15"/>
        <v/>
      </c>
      <c r="AO169" s="11" t="str">
        <f t="shared" si="16"/>
        <v/>
      </c>
      <c r="AP169" s="11" t="str">
        <f t="shared" si="17"/>
        <v/>
      </c>
      <c r="AQ169" s="11" t="str">
        <f t="shared" si="18"/>
        <v/>
      </c>
      <c r="AR169" s="37" t="str">
        <f t="shared" si="19"/>
        <v/>
      </c>
      <c r="AS169" s="11" t="str">
        <f t="shared" si="20"/>
        <v/>
      </c>
      <c r="AT169" s="11" t="str">
        <f t="shared" si="21"/>
        <v/>
      </c>
      <c r="AU169" s="11" t="str">
        <f t="shared" si="22"/>
        <v/>
      </c>
      <c r="AV169" s="11" t="str">
        <f t="shared" si="23"/>
        <v/>
      </c>
      <c r="AW169" s="11" t="str">
        <f t="shared" si="24"/>
        <v/>
      </c>
      <c r="AX169" s="11" t="str">
        <f t="shared" si="25"/>
        <v/>
      </c>
      <c r="AY169" s="11" t="str">
        <f t="shared" si="26"/>
        <v/>
      </c>
      <c r="AZ169" s="11" t="str">
        <f t="array" ref="AZ169">INDEX('10_Redfin_Source_Data'!$X:$X,$A169+4)</f>
        <v/>
      </c>
    </row>
    <row r="170" ht="15.75" customHeight="1">
      <c r="A170" s="11">
        <v>166.0</v>
      </c>
      <c r="B170" s="11" t="str">
        <f t="array" ref="B170">IF(INDEX('10_Redfin_Source_Data'!$E:$E,$A170+4)="","","SF-"&amp;TEXT($A170,"000"))</f>
        <v/>
      </c>
      <c r="C170" s="11" t="str">
        <f t="array" ref="C170">INDEX('10_Redfin_Source_Data'!$E:$E,$A170+4)</f>
        <v/>
      </c>
      <c r="D170" s="11" t="str">
        <f t="array" ref="D170">INDEX('10_Redfin_Source_Data'!$G:$G,$A170+4)</f>
        <v/>
      </c>
      <c r="E170" s="11" t="str">
        <f t="array" ref="E170">INDEX('10_Redfin_Source_Data'!$N:$N,$A170+4)</f>
        <v/>
      </c>
      <c r="F170" s="11" t="str">
        <f t="array" ref="F170">INDEX('10_Redfin_Source_Data'!$C:$C,$A170+4)</f>
        <v/>
      </c>
      <c r="G170" s="11" t="str">
        <f t="array" ref="G170">INDEX('10_Redfin_Source_Data'!$Z:$Z,$A170+4)</f>
        <v/>
      </c>
      <c r="H170" s="34">
        <f t="array" ref="H170">N(INDEX('10_Redfin_Source_Data'!$H:$H,$A170+4))</f>
        <v>0</v>
      </c>
      <c r="I170" s="34">
        <f t="array" ref="I170">N(INDEX('10_Redfin_Source_Data'!$M:$M,$A170+4))</f>
        <v>0</v>
      </c>
      <c r="J170" s="34" t="str">
        <f t="array" ref="J170">IF(H170&gt;0,MAX(I170,IFERROR(N(INDEX('10_Redfin_Source_Data'!$I:$I,$A170+4)),0)),"")</f>
        <v/>
      </c>
      <c r="K170" s="34">
        <f t="array" ref="K170">N(INDEX('10_Redfin_Source_Data'!$K:$K,$A170+4))</f>
        <v>0</v>
      </c>
      <c r="L170" s="34" t="str">
        <f t="array" ref="L170">IF(H170&gt;0,IFERROR(INDEX('09_Rent_Benchmarks'!$C:$C,MATCH(D170,'09_Rent_Benchmarks'!$A:$A,0)),'01_Global_Assumptions'!$B$10),"")</f>
        <v/>
      </c>
      <c r="M170" s="34" t="str">
        <f t="shared" si="1"/>
        <v/>
      </c>
      <c r="N170" s="34" t="str">
        <f>IF(H170&gt;0,'01_Global_Assumptions'!$B$11,"")</f>
        <v/>
      </c>
      <c r="O170" s="34" t="str">
        <f t="shared" si="2"/>
        <v/>
      </c>
      <c r="P170" s="35" t="str">
        <f>IF(H170&gt;0,'01_Global_Assumptions'!$B$7,"")</f>
        <v/>
      </c>
      <c r="Q170" s="35" t="str">
        <f>IF(H170&gt;0,'01_Global_Assumptions'!$B$8,"")</f>
        <v/>
      </c>
      <c r="R170" s="35" t="str">
        <f>IF(H170&gt;0,'01_Global_Assumptions'!$B$9,"")</f>
        <v/>
      </c>
      <c r="S170" s="34" t="str">
        <f>IF(H170&gt;0,H170*'01_Global_Assumptions'!$B$12,"")</f>
        <v/>
      </c>
      <c r="T170" s="34" t="str">
        <f>IF(H170&gt;0,'01_Global_Assumptions'!$B$23,"")</f>
        <v/>
      </c>
      <c r="U170" s="34" t="str">
        <f>IF(H170&gt;0,S170/('01_Global_Assumptions'!$B$13*12),"")</f>
        <v/>
      </c>
      <c r="V170" s="34" t="str">
        <f>IF(H170&gt;0,I170*('01_Global_Assumptions'!$B$19+'01_Global_Assumptions'!$B$20+'01_Global_Assumptions'!$B$21)+'01_Global_Assumptions'!$B$22,"")</f>
        <v/>
      </c>
      <c r="W170" s="34" t="str">
        <f>IF(H170&gt;0,S170*'01_Global_Assumptions'!$B$14/12,"")</f>
        <v/>
      </c>
      <c r="X170" s="34" t="str">
        <f>IF(H170&gt;0,H170*'01_Global_Assumptions'!$B$16/('01_Global_Assumptions'!$B$17*12),"")</f>
        <v/>
      </c>
      <c r="Y170" s="35" t="str">
        <f>IF(H170&gt;0,'01_Global_Assumptions'!$B$18,"")</f>
        <v/>
      </c>
      <c r="Z170" s="34" t="str">
        <f t="shared" si="3"/>
        <v/>
      </c>
      <c r="AA170" s="34" t="str">
        <f t="shared" si="4"/>
        <v/>
      </c>
      <c r="AB170" s="34" t="str">
        <f t="shared" si="5"/>
        <v/>
      </c>
      <c r="AC170" s="35" t="str">
        <f t="shared" si="6"/>
        <v/>
      </c>
      <c r="AD170" s="34" t="str">
        <f t="shared" si="7"/>
        <v/>
      </c>
      <c r="AE170" s="34" t="str">
        <f t="shared" si="8"/>
        <v/>
      </c>
      <c r="AF170" s="34" t="str">
        <f t="shared" si="9"/>
        <v/>
      </c>
      <c r="AG170" s="34" t="str">
        <f t="shared" si="10"/>
        <v/>
      </c>
      <c r="AH170" s="34" t="str">
        <f t="shared" si="11"/>
        <v/>
      </c>
      <c r="AI170" s="34" t="str">
        <f t="shared" si="12"/>
        <v/>
      </c>
      <c r="AJ170" s="34" t="str">
        <f t="shared" si="13"/>
        <v/>
      </c>
      <c r="AK170" s="11" t="str">
        <f t="shared" si="14"/>
        <v/>
      </c>
      <c r="AL170" s="11" t="str">
        <f>IF(H170&gt;0,H170*(1-'01_Global_Assumptions'!$B$16),"")</f>
        <v/>
      </c>
      <c r="AM170" s="11" t="str">
        <f>IF(H170&gt;0,'01_Global_Assumptions'!$B$13*'01_Global_Assumptions'!$B$15,"")</f>
        <v/>
      </c>
      <c r="AN170" s="11" t="str">
        <f t="shared" si="15"/>
        <v/>
      </c>
      <c r="AO170" s="11" t="str">
        <f t="shared" si="16"/>
        <v/>
      </c>
      <c r="AP170" s="11" t="str">
        <f t="shared" si="17"/>
        <v/>
      </c>
      <c r="AQ170" s="11" t="str">
        <f t="shared" si="18"/>
        <v/>
      </c>
      <c r="AR170" s="37" t="str">
        <f t="shared" si="19"/>
        <v/>
      </c>
      <c r="AS170" s="11" t="str">
        <f t="shared" si="20"/>
        <v/>
      </c>
      <c r="AT170" s="11" t="str">
        <f t="shared" si="21"/>
        <v/>
      </c>
      <c r="AU170" s="11" t="str">
        <f t="shared" si="22"/>
        <v/>
      </c>
      <c r="AV170" s="11" t="str">
        <f t="shared" si="23"/>
        <v/>
      </c>
      <c r="AW170" s="11" t="str">
        <f t="shared" si="24"/>
        <v/>
      </c>
      <c r="AX170" s="11" t="str">
        <f t="shared" si="25"/>
        <v/>
      </c>
      <c r="AY170" s="11" t="str">
        <f t="shared" si="26"/>
        <v/>
      </c>
      <c r="AZ170" s="11" t="str">
        <f t="array" ref="AZ170">INDEX('10_Redfin_Source_Data'!$X:$X,$A170+4)</f>
        <v/>
      </c>
    </row>
    <row r="171" ht="15.75" customHeight="1">
      <c r="A171" s="11">
        <v>167.0</v>
      </c>
      <c r="B171" s="11" t="str">
        <f t="array" ref="B171">IF(INDEX('10_Redfin_Source_Data'!$E:$E,$A171+4)="","","SF-"&amp;TEXT($A171,"000"))</f>
        <v/>
      </c>
      <c r="C171" s="11" t="str">
        <f t="array" ref="C171">INDEX('10_Redfin_Source_Data'!$E:$E,$A171+4)</f>
        <v/>
      </c>
      <c r="D171" s="11" t="str">
        <f t="array" ref="D171">INDEX('10_Redfin_Source_Data'!$G:$G,$A171+4)</f>
        <v/>
      </c>
      <c r="E171" s="11" t="str">
        <f t="array" ref="E171">INDEX('10_Redfin_Source_Data'!$N:$N,$A171+4)</f>
        <v/>
      </c>
      <c r="F171" s="11" t="str">
        <f t="array" ref="F171">INDEX('10_Redfin_Source_Data'!$C:$C,$A171+4)</f>
        <v/>
      </c>
      <c r="G171" s="11" t="str">
        <f t="array" ref="G171">INDEX('10_Redfin_Source_Data'!$Z:$Z,$A171+4)</f>
        <v/>
      </c>
      <c r="H171" s="34">
        <f t="array" ref="H171">N(INDEX('10_Redfin_Source_Data'!$H:$H,$A171+4))</f>
        <v>0</v>
      </c>
      <c r="I171" s="34">
        <f t="array" ref="I171">N(INDEX('10_Redfin_Source_Data'!$M:$M,$A171+4))</f>
        <v>0</v>
      </c>
      <c r="J171" s="34" t="str">
        <f t="array" ref="J171">IF(H171&gt;0,MAX(I171,IFERROR(N(INDEX('10_Redfin_Source_Data'!$I:$I,$A171+4)),0)),"")</f>
        <v/>
      </c>
      <c r="K171" s="34">
        <f t="array" ref="K171">N(INDEX('10_Redfin_Source_Data'!$K:$K,$A171+4))</f>
        <v>0</v>
      </c>
      <c r="L171" s="34" t="str">
        <f t="array" ref="L171">IF(H171&gt;0,IFERROR(INDEX('09_Rent_Benchmarks'!$C:$C,MATCH(D171,'09_Rent_Benchmarks'!$A:$A,0)),'01_Global_Assumptions'!$B$10),"")</f>
        <v/>
      </c>
      <c r="M171" s="34" t="str">
        <f t="shared" si="1"/>
        <v/>
      </c>
      <c r="N171" s="34" t="str">
        <f>IF(H171&gt;0,'01_Global_Assumptions'!$B$11,"")</f>
        <v/>
      </c>
      <c r="O171" s="34" t="str">
        <f t="shared" si="2"/>
        <v/>
      </c>
      <c r="P171" s="35" t="str">
        <f>IF(H171&gt;0,'01_Global_Assumptions'!$B$7,"")</f>
        <v/>
      </c>
      <c r="Q171" s="35" t="str">
        <f>IF(H171&gt;0,'01_Global_Assumptions'!$B$8,"")</f>
        <v/>
      </c>
      <c r="R171" s="35" t="str">
        <f>IF(H171&gt;0,'01_Global_Assumptions'!$B$9,"")</f>
        <v/>
      </c>
      <c r="S171" s="34" t="str">
        <f>IF(H171&gt;0,H171*'01_Global_Assumptions'!$B$12,"")</f>
        <v/>
      </c>
      <c r="T171" s="34" t="str">
        <f>IF(H171&gt;0,'01_Global_Assumptions'!$B$23,"")</f>
        <v/>
      </c>
      <c r="U171" s="34" t="str">
        <f>IF(H171&gt;0,S171/('01_Global_Assumptions'!$B$13*12),"")</f>
        <v/>
      </c>
      <c r="V171" s="34" t="str">
        <f>IF(H171&gt;0,I171*('01_Global_Assumptions'!$B$19+'01_Global_Assumptions'!$B$20+'01_Global_Assumptions'!$B$21)+'01_Global_Assumptions'!$B$22,"")</f>
        <v/>
      </c>
      <c r="W171" s="34" t="str">
        <f>IF(H171&gt;0,S171*'01_Global_Assumptions'!$B$14/12,"")</f>
        <v/>
      </c>
      <c r="X171" s="34" t="str">
        <f>IF(H171&gt;0,H171*'01_Global_Assumptions'!$B$16/('01_Global_Assumptions'!$B$17*12),"")</f>
        <v/>
      </c>
      <c r="Y171" s="35" t="str">
        <f>IF(H171&gt;0,'01_Global_Assumptions'!$B$18,"")</f>
        <v/>
      </c>
      <c r="Z171" s="34" t="str">
        <f t="shared" si="3"/>
        <v/>
      </c>
      <c r="AA171" s="34" t="str">
        <f t="shared" si="4"/>
        <v/>
      </c>
      <c r="AB171" s="34" t="str">
        <f t="shared" si="5"/>
        <v/>
      </c>
      <c r="AC171" s="35" t="str">
        <f t="shared" si="6"/>
        <v/>
      </c>
      <c r="AD171" s="34" t="str">
        <f t="shared" si="7"/>
        <v/>
      </c>
      <c r="AE171" s="34" t="str">
        <f t="shared" si="8"/>
        <v/>
      </c>
      <c r="AF171" s="34" t="str">
        <f t="shared" si="9"/>
        <v/>
      </c>
      <c r="AG171" s="34" t="str">
        <f t="shared" si="10"/>
        <v/>
      </c>
      <c r="AH171" s="34" t="str">
        <f t="shared" si="11"/>
        <v/>
      </c>
      <c r="AI171" s="34" t="str">
        <f t="shared" si="12"/>
        <v/>
      </c>
      <c r="AJ171" s="34" t="str">
        <f t="shared" si="13"/>
        <v/>
      </c>
      <c r="AK171" s="11" t="str">
        <f t="shared" si="14"/>
        <v/>
      </c>
      <c r="AL171" s="11" t="str">
        <f>IF(H171&gt;0,H171*(1-'01_Global_Assumptions'!$B$16),"")</f>
        <v/>
      </c>
      <c r="AM171" s="11" t="str">
        <f>IF(H171&gt;0,'01_Global_Assumptions'!$B$13*'01_Global_Assumptions'!$B$15,"")</f>
        <v/>
      </c>
      <c r="AN171" s="11" t="str">
        <f t="shared" si="15"/>
        <v/>
      </c>
      <c r="AO171" s="11" t="str">
        <f t="shared" si="16"/>
        <v/>
      </c>
      <c r="AP171" s="11" t="str">
        <f t="shared" si="17"/>
        <v/>
      </c>
      <c r="AQ171" s="11" t="str">
        <f t="shared" si="18"/>
        <v/>
      </c>
      <c r="AR171" s="37" t="str">
        <f t="shared" si="19"/>
        <v/>
      </c>
      <c r="AS171" s="11" t="str">
        <f t="shared" si="20"/>
        <v/>
      </c>
      <c r="AT171" s="11" t="str">
        <f t="shared" si="21"/>
        <v/>
      </c>
      <c r="AU171" s="11" t="str">
        <f t="shared" si="22"/>
        <v/>
      </c>
      <c r="AV171" s="11" t="str">
        <f t="shared" si="23"/>
        <v/>
      </c>
      <c r="AW171" s="11" t="str">
        <f t="shared" si="24"/>
        <v/>
      </c>
      <c r="AX171" s="11" t="str">
        <f t="shared" si="25"/>
        <v/>
      </c>
      <c r="AY171" s="11" t="str">
        <f t="shared" si="26"/>
        <v/>
      </c>
      <c r="AZ171" s="11" t="str">
        <f t="array" ref="AZ171">INDEX('10_Redfin_Source_Data'!$X:$X,$A171+4)</f>
        <v/>
      </c>
    </row>
    <row r="172" ht="15.75" customHeight="1">
      <c r="A172" s="11">
        <v>168.0</v>
      </c>
      <c r="B172" s="11" t="str">
        <f t="array" ref="B172">IF(INDEX('10_Redfin_Source_Data'!$E:$E,$A172+4)="","","SF-"&amp;TEXT($A172,"000"))</f>
        <v/>
      </c>
      <c r="C172" s="11" t="str">
        <f t="array" ref="C172">INDEX('10_Redfin_Source_Data'!$E:$E,$A172+4)</f>
        <v/>
      </c>
      <c r="D172" s="11" t="str">
        <f t="array" ref="D172">INDEX('10_Redfin_Source_Data'!$G:$G,$A172+4)</f>
        <v/>
      </c>
      <c r="E172" s="11" t="str">
        <f t="array" ref="E172">INDEX('10_Redfin_Source_Data'!$N:$N,$A172+4)</f>
        <v/>
      </c>
      <c r="F172" s="11" t="str">
        <f t="array" ref="F172">INDEX('10_Redfin_Source_Data'!$C:$C,$A172+4)</f>
        <v/>
      </c>
      <c r="G172" s="11" t="str">
        <f t="array" ref="G172">INDEX('10_Redfin_Source_Data'!$Z:$Z,$A172+4)</f>
        <v/>
      </c>
      <c r="H172" s="34">
        <f t="array" ref="H172">N(INDEX('10_Redfin_Source_Data'!$H:$H,$A172+4))</f>
        <v>0</v>
      </c>
      <c r="I172" s="34">
        <f t="array" ref="I172">N(INDEX('10_Redfin_Source_Data'!$M:$M,$A172+4))</f>
        <v>0</v>
      </c>
      <c r="J172" s="34" t="str">
        <f t="array" ref="J172">IF(H172&gt;0,MAX(I172,IFERROR(N(INDEX('10_Redfin_Source_Data'!$I:$I,$A172+4)),0)),"")</f>
        <v/>
      </c>
      <c r="K172" s="34">
        <f t="array" ref="K172">N(INDEX('10_Redfin_Source_Data'!$K:$K,$A172+4))</f>
        <v>0</v>
      </c>
      <c r="L172" s="34" t="str">
        <f t="array" ref="L172">IF(H172&gt;0,IFERROR(INDEX('09_Rent_Benchmarks'!$C:$C,MATCH(D172,'09_Rent_Benchmarks'!$A:$A,0)),'01_Global_Assumptions'!$B$10),"")</f>
        <v/>
      </c>
      <c r="M172" s="34" t="str">
        <f t="shared" si="1"/>
        <v/>
      </c>
      <c r="N172" s="34" t="str">
        <f>IF(H172&gt;0,'01_Global_Assumptions'!$B$11,"")</f>
        <v/>
      </c>
      <c r="O172" s="34" t="str">
        <f t="shared" si="2"/>
        <v/>
      </c>
      <c r="P172" s="35" t="str">
        <f>IF(H172&gt;0,'01_Global_Assumptions'!$B$7,"")</f>
        <v/>
      </c>
      <c r="Q172" s="35" t="str">
        <f>IF(H172&gt;0,'01_Global_Assumptions'!$B$8,"")</f>
        <v/>
      </c>
      <c r="R172" s="35" t="str">
        <f>IF(H172&gt;0,'01_Global_Assumptions'!$B$9,"")</f>
        <v/>
      </c>
      <c r="S172" s="34" t="str">
        <f>IF(H172&gt;0,H172*'01_Global_Assumptions'!$B$12,"")</f>
        <v/>
      </c>
      <c r="T172" s="34" t="str">
        <f>IF(H172&gt;0,'01_Global_Assumptions'!$B$23,"")</f>
        <v/>
      </c>
      <c r="U172" s="34" t="str">
        <f>IF(H172&gt;0,S172/('01_Global_Assumptions'!$B$13*12),"")</f>
        <v/>
      </c>
      <c r="V172" s="34" t="str">
        <f>IF(H172&gt;0,I172*('01_Global_Assumptions'!$B$19+'01_Global_Assumptions'!$B$20+'01_Global_Assumptions'!$B$21)+'01_Global_Assumptions'!$B$22,"")</f>
        <v/>
      </c>
      <c r="W172" s="34" t="str">
        <f>IF(H172&gt;0,S172*'01_Global_Assumptions'!$B$14/12,"")</f>
        <v/>
      </c>
      <c r="X172" s="34" t="str">
        <f>IF(H172&gt;0,H172*'01_Global_Assumptions'!$B$16/('01_Global_Assumptions'!$B$17*12),"")</f>
        <v/>
      </c>
      <c r="Y172" s="35" t="str">
        <f>IF(H172&gt;0,'01_Global_Assumptions'!$B$18,"")</f>
        <v/>
      </c>
      <c r="Z172" s="34" t="str">
        <f t="shared" si="3"/>
        <v/>
      </c>
      <c r="AA172" s="34" t="str">
        <f t="shared" si="4"/>
        <v/>
      </c>
      <c r="AB172" s="34" t="str">
        <f t="shared" si="5"/>
        <v/>
      </c>
      <c r="AC172" s="35" t="str">
        <f t="shared" si="6"/>
        <v/>
      </c>
      <c r="AD172" s="34" t="str">
        <f t="shared" si="7"/>
        <v/>
      </c>
      <c r="AE172" s="34" t="str">
        <f t="shared" si="8"/>
        <v/>
      </c>
      <c r="AF172" s="34" t="str">
        <f t="shared" si="9"/>
        <v/>
      </c>
      <c r="AG172" s="34" t="str">
        <f t="shared" si="10"/>
        <v/>
      </c>
      <c r="AH172" s="34" t="str">
        <f t="shared" si="11"/>
        <v/>
      </c>
      <c r="AI172" s="34" t="str">
        <f t="shared" si="12"/>
        <v/>
      </c>
      <c r="AJ172" s="34" t="str">
        <f t="shared" si="13"/>
        <v/>
      </c>
      <c r="AK172" s="11" t="str">
        <f t="shared" si="14"/>
        <v/>
      </c>
      <c r="AL172" s="11" t="str">
        <f>IF(H172&gt;0,H172*(1-'01_Global_Assumptions'!$B$16),"")</f>
        <v/>
      </c>
      <c r="AM172" s="11" t="str">
        <f>IF(H172&gt;0,'01_Global_Assumptions'!$B$13*'01_Global_Assumptions'!$B$15,"")</f>
        <v/>
      </c>
      <c r="AN172" s="11" t="str">
        <f t="shared" si="15"/>
        <v/>
      </c>
      <c r="AO172" s="11" t="str">
        <f t="shared" si="16"/>
        <v/>
      </c>
      <c r="AP172" s="11" t="str">
        <f t="shared" si="17"/>
        <v/>
      </c>
      <c r="AQ172" s="11" t="str">
        <f t="shared" si="18"/>
        <v/>
      </c>
      <c r="AR172" s="37" t="str">
        <f t="shared" si="19"/>
        <v/>
      </c>
      <c r="AS172" s="11" t="str">
        <f t="shared" si="20"/>
        <v/>
      </c>
      <c r="AT172" s="11" t="str">
        <f t="shared" si="21"/>
        <v/>
      </c>
      <c r="AU172" s="11" t="str">
        <f t="shared" si="22"/>
        <v/>
      </c>
      <c r="AV172" s="11" t="str">
        <f t="shared" si="23"/>
        <v/>
      </c>
      <c r="AW172" s="11" t="str">
        <f t="shared" si="24"/>
        <v/>
      </c>
      <c r="AX172" s="11" t="str">
        <f t="shared" si="25"/>
        <v/>
      </c>
      <c r="AY172" s="11" t="str">
        <f t="shared" si="26"/>
        <v/>
      </c>
      <c r="AZ172" s="11" t="str">
        <f t="array" ref="AZ172">INDEX('10_Redfin_Source_Data'!$X:$X,$A172+4)</f>
        <v/>
      </c>
    </row>
    <row r="173" ht="15.75" customHeight="1">
      <c r="A173" s="11">
        <v>169.0</v>
      </c>
      <c r="B173" s="11" t="str">
        <f t="array" ref="B173">IF(INDEX('10_Redfin_Source_Data'!$E:$E,$A173+4)="","","SF-"&amp;TEXT($A173,"000"))</f>
        <v/>
      </c>
      <c r="C173" s="11" t="str">
        <f t="array" ref="C173">INDEX('10_Redfin_Source_Data'!$E:$E,$A173+4)</f>
        <v/>
      </c>
      <c r="D173" s="11" t="str">
        <f t="array" ref="D173">INDEX('10_Redfin_Source_Data'!$G:$G,$A173+4)</f>
        <v/>
      </c>
      <c r="E173" s="11" t="str">
        <f t="array" ref="E173">INDEX('10_Redfin_Source_Data'!$N:$N,$A173+4)</f>
        <v/>
      </c>
      <c r="F173" s="11" t="str">
        <f t="array" ref="F173">INDEX('10_Redfin_Source_Data'!$C:$C,$A173+4)</f>
        <v/>
      </c>
      <c r="G173" s="11" t="str">
        <f t="array" ref="G173">INDEX('10_Redfin_Source_Data'!$Z:$Z,$A173+4)</f>
        <v/>
      </c>
      <c r="H173" s="34">
        <f t="array" ref="H173">N(INDEX('10_Redfin_Source_Data'!$H:$H,$A173+4))</f>
        <v>0</v>
      </c>
      <c r="I173" s="34">
        <f t="array" ref="I173">N(INDEX('10_Redfin_Source_Data'!$M:$M,$A173+4))</f>
        <v>0</v>
      </c>
      <c r="J173" s="34" t="str">
        <f t="array" ref="J173">IF(H173&gt;0,MAX(I173,IFERROR(N(INDEX('10_Redfin_Source_Data'!$I:$I,$A173+4)),0)),"")</f>
        <v/>
      </c>
      <c r="K173" s="34">
        <f t="array" ref="K173">N(INDEX('10_Redfin_Source_Data'!$K:$K,$A173+4))</f>
        <v>0</v>
      </c>
      <c r="L173" s="34" t="str">
        <f t="array" ref="L173">IF(H173&gt;0,IFERROR(INDEX('09_Rent_Benchmarks'!$C:$C,MATCH(D173,'09_Rent_Benchmarks'!$A:$A,0)),'01_Global_Assumptions'!$B$10),"")</f>
        <v/>
      </c>
      <c r="M173" s="34" t="str">
        <f t="shared" si="1"/>
        <v/>
      </c>
      <c r="N173" s="34" t="str">
        <f>IF(H173&gt;0,'01_Global_Assumptions'!$B$11,"")</f>
        <v/>
      </c>
      <c r="O173" s="34" t="str">
        <f t="shared" si="2"/>
        <v/>
      </c>
      <c r="P173" s="35" t="str">
        <f>IF(H173&gt;0,'01_Global_Assumptions'!$B$7,"")</f>
        <v/>
      </c>
      <c r="Q173" s="35" t="str">
        <f>IF(H173&gt;0,'01_Global_Assumptions'!$B$8,"")</f>
        <v/>
      </c>
      <c r="R173" s="35" t="str">
        <f>IF(H173&gt;0,'01_Global_Assumptions'!$B$9,"")</f>
        <v/>
      </c>
      <c r="S173" s="34" t="str">
        <f>IF(H173&gt;0,H173*'01_Global_Assumptions'!$B$12,"")</f>
        <v/>
      </c>
      <c r="T173" s="34" t="str">
        <f>IF(H173&gt;0,'01_Global_Assumptions'!$B$23,"")</f>
        <v/>
      </c>
      <c r="U173" s="34" t="str">
        <f>IF(H173&gt;0,S173/('01_Global_Assumptions'!$B$13*12),"")</f>
        <v/>
      </c>
      <c r="V173" s="34" t="str">
        <f>IF(H173&gt;0,I173*('01_Global_Assumptions'!$B$19+'01_Global_Assumptions'!$B$20+'01_Global_Assumptions'!$B$21)+'01_Global_Assumptions'!$B$22,"")</f>
        <v/>
      </c>
      <c r="W173" s="34" t="str">
        <f>IF(H173&gt;0,S173*'01_Global_Assumptions'!$B$14/12,"")</f>
        <v/>
      </c>
      <c r="X173" s="34" t="str">
        <f>IF(H173&gt;0,H173*'01_Global_Assumptions'!$B$16/('01_Global_Assumptions'!$B$17*12),"")</f>
        <v/>
      </c>
      <c r="Y173" s="35" t="str">
        <f>IF(H173&gt;0,'01_Global_Assumptions'!$B$18,"")</f>
        <v/>
      </c>
      <c r="Z173" s="34" t="str">
        <f t="shared" si="3"/>
        <v/>
      </c>
      <c r="AA173" s="34" t="str">
        <f t="shared" si="4"/>
        <v/>
      </c>
      <c r="AB173" s="34" t="str">
        <f t="shared" si="5"/>
        <v/>
      </c>
      <c r="AC173" s="35" t="str">
        <f t="shared" si="6"/>
        <v/>
      </c>
      <c r="AD173" s="34" t="str">
        <f t="shared" si="7"/>
        <v/>
      </c>
      <c r="AE173" s="34" t="str">
        <f t="shared" si="8"/>
        <v/>
      </c>
      <c r="AF173" s="34" t="str">
        <f t="shared" si="9"/>
        <v/>
      </c>
      <c r="AG173" s="34" t="str">
        <f t="shared" si="10"/>
        <v/>
      </c>
      <c r="AH173" s="34" t="str">
        <f t="shared" si="11"/>
        <v/>
      </c>
      <c r="AI173" s="34" t="str">
        <f t="shared" si="12"/>
        <v/>
      </c>
      <c r="AJ173" s="34" t="str">
        <f t="shared" si="13"/>
        <v/>
      </c>
      <c r="AK173" s="11" t="str">
        <f t="shared" si="14"/>
        <v/>
      </c>
      <c r="AL173" s="11" t="str">
        <f>IF(H173&gt;0,H173*(1-'01_Global_Assumptions'!$B$16),"")</f>
        <v/>
      </c>
      <c r="AM173" s="11" t="str">
        <f>IF(H173&gt;0,'01_Global_Assumptions'!$B$13*'01_Global_Assumptions'!$B$15,"")</f>
        <v/>
      </c>
      <c r="AN173" s="11" t="str">
        <f t="shared" si="15"/>
        <v/>
      </c>
      <c r="AO173" s="11" t="str">
        <f t="shared" si="16"/>
        <v/>
      </c>
      <c r="AP173" s="11" t="str">
        <f t="shared" si="17"/>
        <v/>
      </c>
      <c r="AQ173" s="11" t="str">
        <f t="shared" si="18"/>
        <v/>
      </c>
      <c r="AR173" s="37" t="str">
        <f t="shared" si="19"/>
        <v/>
      </c>
      <c r="AS173" s="11" t="str">
        <f t="shared" si="20"/>
        <v/>
      </c>
      <c r="AT173" s="11" t="str">
        <f t="shared" si="21"/>
        <v/>
      </c>
      <c r="AU173" s="11" t="str">
        <f t="shared" si="22"/>
        <v/>
      </c>
      <c r="AV173" s="11" t="str">
        <f t="shared" si="23"/>
        <v/>
      </c>
      <c r="AW173" s="11" t="str">
        <f t="shared" si="24"/>
        <v/>
      </c>
      <c r="AX173" s="11" t="str">
        <f t="shared" si="25"/>
        <v/>
      </c>
      <c r="AY173" s="11" t="str">
        <f t="shared" si="26"/>
        <v/>
      </c>
      <c r="AZ173" s="11" t="str">
        <f t="array" ref="AZ173">INDEX('10_Redfin_Source_Data'!$X:$X,$A173+4)</f>
        <v/>
      </c>
    </row>
    <row r="174" ht="15.75" customHeight="1">
      <c r="A174" s="11">
        <v>170.0</v>
      </c>
      <c r="B174" s="11" t="str">
        <f t="array" ref="B174">IF(INDEX('10_Redfin_Source_Data'!$E:$E,$A174+4)="","","SF-"&amp;TEXT($A174,"000"))</f>
        <v/>
      </c>
      <c r="C174" s="11" t="str">
        <f t="array" ref="C174">INDEX('10_Redfin_Source_Data'!$E:$E,$A174+4)</f>
        <v/>
      </c>
      <c r="D174" s="11" t="str">
        <f t="array" ref="D174">INDEX('10_Redfin_Source_Data'!$G:$G,$A174+4)</f>
        <v/>
      </c>
      <c r="E174" s="11" t="str">
        <f t="array" ref="E174">INDEX('10_Redfin_Source_Data'!$N:$N,$A174+4)</f>
        <v/>
      </c>
      <c r="F174" s="11" t="str">
        <f t="array" ref="F174">INDEX('10_Redfin_Source_Data'!$C:$C,$A174+4)</f>
        <v/>
      </c>
      <c r="G174" s="11" t="str">
        <f t="array" ref="G174">INDEX('10_Redfin_Source_Data'!$Z:$Z,$A174+4)</f>
        <v/>
      </c>
      <c r="H174" s="34">
        <f t="array" ref="H174">N(INDEX('10_Redfin_Source_Data'!$H:$H,$A174+4))</f>
        <v>0</v>
      </c>
      <c r="I174" s="34">
        <f t="array" ref="I174">N(INDEX('10_Redfin_Source_Data'!$M:$M,$A174+4))</f>
        <v>0</v>
      </c>
      <c r="J174" s="34" t="str">
        <f t="array" ref="J174">IF(H174&gt;0,MAX(I174,IFERROR(N(INDEX('10_Redfin_Source_Data'!$I:$I,$A174+4)),0)),"")</f>
        <v/>
      </c>
      <c r="K174" s="34">
        <f t="array" ref="K174">N(INDEX('10_Redfin_Source_Data'!$K:$K,$A174+4))</f>
        <v>0</v>
      </c>
      <c r="L174" s="34" t="str">
        <f t="array" ref="L174">IF(H174&gt;0,IFERROR(INDEX('09_Rent_Benchmarks'!$C:$C,MATCH(D174,'09_Rent_Benchmarks'!$A:$A,0)),'01_Global_Assumptions'!$B$10),"")</f>
        <v/>
      </c>
      <c r="M174" s="34" t="str">
        <f t="shared" si="1"/>
        <v/>
      </c>
      <c r="N174" s="34" t="str">
        <f>IF(H174&gt;0,'01_Global_Assumptions'!$B$11,"")</f>
        <v/>
      </c>
      <c r="O174" s="34" t="str">
        <f t="shared" si="2"/>
        <v/>
      </c>
      <c r="P174" s="35" t="str">
        <f>IF(H174&gt;0,'01_Global_Assumptions'!$B$7,"")</f>
        <v/>
      </c>
      <c r="Q174" s="35" t="str">
        <f>IF(H174&gt;0,'01_Global_Assumptions'!$B$8,"")</f>
        <v/>
      </c>
      <c r="R174" s="35" t="str">
        <f>IF(H174&gt;0,'01_Global_Assumptions'!$B$9,"")</f>
        <v/>
      </c>
      <c r="S174" s="34" t="str">
        <f>IF(H174&gt;0,H174*'01_Global_Assumptions'!$B$12,"")</f>
        <v/>
      </c>
      <c r="T174" s="34" t="str">
        <f>IF(H174&gt;0,'01_Global_Assumptions'!$B$23,"")</f>
        <v/>
      </c>
      <c r="U174" s="34" t="str">
        <f>IF(H174&gt;0,S174/('01_Global_Assumptions'!$B$13*12),"")</f>
        <v/>
      </c>
      <c r="V174" s="34" t="str">
        <f>IF(H174&gt;0,I174*('01_Global_Assumptions'!$B$19+'01_Global_Assumptions'!$B$20+'01_Global_Assumptions'!$B$21)+'01_Global_Assumptions'!$B$22,"")</f>
        <v/>
      </c>
      <c r="W174" s="34" t="str">
        <f>IF(H174&gt;0,S174*'01_Global_Assumptions'!$B$14/12,"")</f>
        <v/>
      </c>
      <c r="X174" s="34" t="str">
        <f>IF(H174&gt;0,H174*'01_Global_Assumptions'!$B$16/('01_Global_Assumptions'!$B$17*12),"")</f>
        <v/>
      </c>
      <c r="Y174" s="35" t="str">
        <f>IF(H174&gt;0,'01_Global_Assumptions'!$B$18,"")</f>
        <v/>
      </c>
      <c r="Z174" s="34" t="str">
        <f t="shared" si="3"/>
        <v/>
      </c>
      <c r="AA174" s="34" t="str">
        <f t="shared" si="4"/>
        <v/>
      </c>
      <c r="AB174" s="34" t="str">
        <f t="shared" si="5"/>
        <v/>
      </c>
      <c r="AC174" s="35" t="str">
        <f t="shared" si="6"/>
        <v/>
      </c>
      <c r="AD174" s="34" t="str">
        <f t="shared" si="7"/>
        <v/>
      </c>
      <c r="AE174" s="34" t="str">
        <f t="shared" si="8"/>
        <v/>
      </c>
      <c r="AF174" s="34" t="str">
        <f t="shared" si="9"/>
        <v/>
      </c>
      <c r="AG174" s="34" t="str">
        <f t="shared" si="10"/>
        <v/>
      </c>
      <c r="AH174" s="34" t="str">
        <f t="shared" si="11"/>
        <v/>
      </c>
      <c r="AI174" s="34" t="str">
        <f t="shared" si="12"/>
        <v/>
      </c>
      <c r="AJ174" s="34" t="str">
        <f t="shared" si="13"/>
        <v/>
      </c>
      <c r="AK174" s="11" t="str">
        <f t="shared" si="14"/>
        <v/>
      </c>
      <c r="AL174" s="11" t="str">
        <f>IF(H174&gt;0,H174*(1-'01_Global_Assumptions'!$B$16),"")</f>
        <v/>
      </c>
      <c r="AM174" s="11" t="str">
        <f>IF(H174&gt;0,'01_Global_Assumptions'!$B$13*'01_Global_Assumptions'!$B$15,"")</f>
        <v/>
      </c>
      <c r="AN174" s="11" t="str">
        <f t="shared" si="15"/>
        <v/>
      </c>
      <c r="AO174" s="11" t="str">
        <f t="shared" si="16"/>
        <v/>
      </c>
      <c r="AP174" s="11" t="str">
        <f t="shared" si="17"/>
        <v/>
      </c>
      <c r="AQ174" s="11" t="str">
        <f t="shared" si="18"/>
        <v/>
      </c>
      <c r="AR174" s="37" t="str">
        <f t="shared" si="19"/>
        <v/>
      </c>
      <c r="AS174" s="11" t="str">
        <f t="shared" si="20"/>
        <v/>
      </c>
      <c r="AT174" s="11" t="str">
        <f t="shared" si="21"/>
        <v/>
      </c>
      <c r="AU174" s="11" t="str">
        <f t="shared" si="22"/>
        <v/>
      </c>
      <c r="AV174" s="11" t="str">
        <f t="shared" si="23"/>
        <v/>
      </c>
      <c r="AW174" s="11" t="str">
        <f t="shared" si="24"/>
        <v/>
      </c>
      <c r="AX174" s="11" t="str">
        <f t="shared" si="25"/>
        <v/>
      </c>
      <c r="AY174" s="11" t="str">
        <f t="shared" si="26"/>
        <v/>
      </c>
      <c r="AZ174" s="11" t="str">
        <f t="array" ref="AZ174">INDEX('10_Redfin_Source_Data'!$X:$X,$A174+4)</f>
        <v/>
      </c>
    </row>
    <row r="175" ht="15.75" customHeight="1">
      <c r="A175" s="11">
        <v>171.0</v>
      </c>
      <c r="B175" s="11" t="str">
        <f t="array" ref="B175">IF(INDEX('10_Redfin_Source_Data'!$E:$E,$A175+4)="","","SF-"&amp;TEXT($A175,"000"))</f>
        <v/>
      </c>
      <c r="C175" s="11" t="str">
        <f t="array" ref="C175">INDEX('10_Redfin_Source_Data'!$E:$E,$A175+4)</f>
        <v/>
      </c>
      <c r="D175" s="11" t="str">
        <f t="array" ref="D175">INDEX('10_Redfin_Source_Data'!$G:$G,$A175+4)</f>
        <v/>
      </c>
      <c r="E175" s="11" t="str">
        <f t="array" ref="E175">INDEX('10_Redfin_Source_Data'!$N:$N,$A175+4)</f>
        <v/>
      </c>
      <c r="F175" s="11" t="str">
        <f t="array" ref="F175">INDEX('10_Redfin_Source_Data'!$C:$C,$A175+4)</f>
        <v/>
      </c>
      <c r="G175" s="11" t="str">
        <f t="array" ref="G175">INDEX('10_Redfin_Source_Data'!$Z:$Z,$A175+4)</f>
        <v/>
      </c>
      <c r="H175" s="34">
        <f t="array" ref="H175">N(INDEX('10_Redfin_Source_Data'!$H:$H,$A175+4))</f>
        <v>0</v>
      </c>
      <c r="I175" s="34">
        <f t="array" ref="I175">N(INDEX('10_Redfin_Source_Data'!$M:$M,$A175+4))</f>
        <v>0</v>
      </c>
      <c r="J175" s="34" t="str">
        <f t="array" ref="J175">IF(H175&gt;0,MAX(I175,IFERROR(N(INDEX('10_Redfin_Source_Data'!$I:$I,$A175+4)),0)),"")</f>
        <v/>
      </c>
      <c r="K175" s="34">
        <f t="array" ref="K175">N(INDEX('10_Redfin_Source_Data'!$K:$K,$A175+4))</f>
        <v>0</v>
      </c>
      <c r="L175" s="34" t="str">
        <f t="array" ref="L175">IF(H175&gt;0,IFERROR(INDEX('09_Rent_Benchmarks'!$C:$C,MATCH(D175,'09_Rent_Benchmarks'!$A:$A,0)),'01_Global_Assumptions'!$B$10),"")</f>
        <v/>
      </c>
      <c r="M175" s="34" t="str">
        <f t="shared" si="1"/>
        <v/>
      </c>
      <c r="N175" s="34" t="str">
        <f>IF(H175&gt;0,'01_Global_Assumptions'!$B$11,"")</f>
        <v/>
      </c>
      <c r="O175" s="34" t="str">
        <f t="shared" si="2"/>
        <v/>
      </c>
      <c r="P175" s="35" t="str">
        <f>IF(H175&gt;0,'01_Global_Assumptions'!$B$7,"")</f>
        <v/>
      </c>
      <c r="Q175" s="35" t="str">
        <f>IF(H175&gt;0,'01_Global_Assumptions'!$B$8,"")</f>
        <v/>
      </c>
      <c r="R175" s="35" t="str">
        <f>IF(H175&gt;0,'01_Global_Assumptions'!$B$9,"")</f>
        <v/>
      </c>
      <c r="S175" s="34" t="str">
        <f>IF(H175&gt;0,H175*'01_Global_Assumptions'!$B$12,"")</f>
        <v/>
      </c>
      <c r="T175" s="34" t="str">
        <f>IF(H175&gt;0,'01_Global_Assumptions'!$B$23,"")</f>
        <v/>
      </c>
      <c r="U175" s="34" t="str">
        <f>IF(H175&gt;0,S175/('01_Global_Assumptions'!$B$13*12),"")</f>
        <v/>
      </c>
      <c r="V175" s="34" t="str">
        <f>IF(H175&gt;0,I175*('01_Global_Assumptions'!$B$19+'01_Global_Assumptions'!$B$20+'01_Global_Assumptions'!$B$21)+'01_Global_Assumptions'!$B$22,"")</f>
        <v/>
      </c>
      <c r="W175" s="34" t="str">
        <f>IF(H175&gt;0,S175*'01_Global_Assumptions'!$B$14/12,"")</f>
        <v/>
      </c>
      <c r="X175" s="34" t="str">
        <f>IF(H175&gt;0,H175*'01_Global_Assumptions'!$B$16/('01_Global_Assumptions'!$B$17*12),"")</f>
        <v/>
      </c>
      <c r="Y175" s="35" t="str">
        <f>IF(H175&gt;0,'01_Global_Assumptions'!$B$18,"")</f>
        <v/>
      </c>
      <c r="Z175" s="34" t="str">
        <f t="shared" si="3"/>
        <v/>
      </c>
      <c r="AA175" s="34" t="str">
        <f t="shared" si="4"/>
        <v/>
      </c>
      <c r="AB175" s="34" t="str">
        <f t="shared" si="5"/>
        <v/>
      </c>
      <c r="AC175" s="35" t="str">
        <f t="shared" si="6"/>
        <v/>
      </c>
      <c r="AD175" s="34" t="str">
        <f t="shared" si="7"/>
        <v/>
      </c>
      <c r="AE175" s="34" t="str">
        <f t="shared" si="8"/>
        <v/>
      </c>
      <c r="AF175" s="34" t="str">
        <f t="shared" si="9"/>
        <v/>
      </c>
      <c r="AG175" s="34" t="str">
        <f t="shared" si="10"/>
        <v/>
      </c>
      <c r="AH175" s="34" t="str">
        <f t="shared" si="11"/>
        <v/>
      </c>
      <c r="AI175" s="34" t="str">
        <f t="shared" si="12"/>
        <v/>
      </c>
      <c r="AJ175" s="34" t="str">
        <f t="shared" si="13"/>
        <v/>
      </c>
      <c r="AK175" s="11" t="str">
        <f t="shared" si="14"/>
        <v/>
      </c>
      <c r="AL175" s="11" t="str">
        <f>IF(H175&gt;0,H175*(1-'01_Global_Assumptions'!$B$16),"")</f>
        <v/>
      </c>
      <c r="AM175" s="11" t="str">
        <f>IF(H175&gt;0,'01_Global_Assumptions'!$B$13*'01_Global_Assumptions'!$B$15,"")</f>
        <v/>
      </c>
      <c r="AN175" s="11" t="str">
        <f t="shared" si="15"/>
        <v/>
      </c>
      <c r="AO175" s="11" t="str">
        <f t="shared" si="16"/>
        <v/>
      </c>
      <c r="AP175" s="11" t="str">
        <f t="shared" si="17"/>
        <v/>
      </c>
      <c r="AQ175" s="11" t="str">
        <f t="shared" si="18"/>
        <v/>
      </c>
      <c r="AR175" s="37" t="str">
        <f t="shared" si="19"/>
        <v/>
      </c>
      <c r="AS175" s="11" t="str">
        <f t="shared" si="20"/>
        <v/>
      </c>
      <c r="AT175" s="11" t="str">
        <f t="shared" si="21"/>
        <v/>
      </c>
      <c r="AU175" s="11" t="str">
        <f t="shared" si="22"/>
        <v/>
      </c>
      <c r="AV175" s="11" t="str">
        <f t="shared" si="23"/>
        <v/>
      </c>
      <c r="AW175" s="11" t="str">
        <f t="shared" si="24"/>
        <v/>
      </c>
      <c r="AX175" s="11" t="str">
        <f t="shared" si="25"/>
        <v/>
      </c>
      <c r="AY175" s="11" t="str">
        <f t="shared" si="26"/>
        <v/>
      </c>
      <c r="AZ175" s="11" t="str">
        <f t="array" ref="AZ175">INDEX('10_Redfin_Source_Data'!$X:$X,$A175+4)</f>
        <v/>
      </c>
    </row>
    <row r="176" ht="15.75" customHeight="1">
      <c r="A176" s="11">
        <v>172.0</v>
      </c>
      <c r="B176" s="11" t="str">
        <f t="array" ref="B176">IF(INDEX('10_Redfin_Source_Data'!$E:$E,$A176+4)="","","SF-"&amp;TEXT($A176,"000"))</f>
        <v/>
      </c>
      <c r="C176" s="11" t="str">
        <f t="array" ref="C176">INDEX('10_Redfin_Source_Data'!$E:$E,$A176+4)</f>
        <v/>
      </c>
      <c r="D176" s="11" t="str">
        <f t="array" ref="D176">INDEX('10_Redfin_Source_Data'!$G:$G,$A176+4)</f>
        <v/>
      </c>
      <c r="E176" s="11" t="str">
        <f t="array" ref="E176">INDEX('10_Redfin_Source_Data'!$N:$N,$A176+4)</f>
        <v/>
      </c>
      <c r="F176" s="11" t="str">
        <f t="array" ref="F176">INDEX('10_Redfin_Source_Data'!$C:$C,$A176+4)</f>
        <v/>
      </c>
      <c r="G176" s="11" t="str">
        <f t="array" ref="G176">INDEX('10_Redfin_Source_Data'!$Z:$Z,$A176+4)</f>
        <v/>
      </c>
      <c r="H176" s="34">
        <f t="array" ref="H176">N(INDEX('10_Redfin_Source_Data'!$H:$H,$A176+4))</f>
        <v>0</v>
      </c>
      <c r="I176" s="34">
        <f t="array" ref="I176">N(INDEX('10_Redfin_Source_Data'!$M:$M,$A176+4))</f>
        <v>0</v>
      </c>
      <c r="J176" s="34" t="str">
        <f t="array" ref="J176">IF(H176&gt;0,MAX(I176,IFERROR(N(INDEX('10_Redfin_Source_Data'!$I:$I,$A176+4)),0)),"")</f>
        <v/>
      </c>
      <c r="K176" s="34">
        <f t="array" ref="K176">N(INDEX('10_Redfin_Source_Data'!$K:$K,$A176+4))</f>
        <v>0</v>
      </c>
      <c r="L176" s="34" t="str">
        <f t="array" ref="L176">IF(H176&gt;0,IFERROR(INDEX('09_Rent_Benchmarks'!$C:$C,MATCH(D176,'09_Rent_Benchmarks'!$A:$A,0)),'01_Global_Assumptions'!$B$10),"")</f>
        <v/>
      </c>
      <c r="M176" s="34" t="str">
        <f t="shared" si="1"/>
        <v/>
      </c>
      <c r="N176" s="34" t="str">
        <f>IF(H176&gt;0,'01_Global_Assumptions'!$B$11,"")</f>
        <v/>
      </c>
      <c r="O176" s="34" t="str">
        <f t="shared" si="2"/>
        <v/>
      </c>
      <c r="P176" s="35" t="str">
        <f>IF(H176&gt;0,'01_Global_Assumptions'!$B$7,"")</f>
        <v/>
      </c>
      <c r="Q176" s="35" t="str">
        <f>IF(H176&gt;0,'01_Global_Assumptions'!$B$8,"")</f>
        <v/>
      </c>
      <c r="R176" s="35" t="str">
        <f>IF(H176&gt;0,'01_Global_Assumptions'!$B$9,"")</f>
        <v/>
      </c>
      <c r="S176" s="34" t="str">
        <f>IF(H176&gt;0,H176*'01_Global_Assumptions'!$B$12,"")</f>
        <v/>
      </c>
      <c r="T176" s="34" t="str">
        <f>IF(H176&gt;0,'01_Global_Assumptions'!$B$23,"")</f>
        <v/>
      </c>
      <c r="U176" s="34" t="str">
        <f>IF(H176&gt;0,S176/('01_Global_Assumptions'!$B$13*12),"")</f>
        <v/>
      </c>
      <c r="V176" s="34" t="str">
        <f>IF(H176&gt;0,I176*('01_Global_Assumptions'!$B$19+'01_Global_Assumptions'!$B$20+'01_Global_Assumptions'!$B$21)+'01_Global_Assumptions'!$B$22,"")</f>
        <v/>
      </c>
      <c r="W176" s="34" t="str">
        <f>IF(H176&gt;0,S176*'01_Global_Assumptions'!$B$14/12,"")</f>
        <v/>
      </c>
      <c r="X176" s="34" t="str">
        <f>IF(H176&gt;0,H176*'01_Global_Assumptions'!$B$16/('01_Global_Assumptions'!$B$17*12),"")</f>
        <v/>
      </c>
      <c r="Y176" s="35" t="str">
        <f>IF(H176&gt;0,'01_Global_Assumptions'!$B$18,"")</f>
        <v/>
      </c>
      <c r="Z176" s="34" t="str">
        <f t="shared" si="3"/>
        <v/>
      </c>
      <c r="AA176" s="34" t="str">
        <f t="shared" si="4"/>
        <v/>
      </c>
      <c r="AB176" s="34" t="str">
        <f t="shared" si="5"/>
        <v/>
      </c>
      <c r="AC176" s="35" t="str">
        <f t="shared" si="6"/>
        <v/>
      </c>
      <c r="AD176" s="34" t="str">
        <f t="shared" si="7"/>
        <v/>
      </c>
      <c r="AE176" s="34" t="str">
        <f t="shared" si="8"/>
        <v/>
      </c>
      <c r="AF176" s="34" t="str">
        <f t="shared" si="9"/>
        <v/>
      </c>
      <c r="AG176" s="34" t="str">
        <f t="shared" si="10"/>
        <v/>
      </c>
      <c r="AH176" s="34" t="str">
        <f t="shared" si="11"/>
        <v/>
      </c>
      <c r="AI176" s="34" t="str">
        <f t="shared" si="12"/>
        <v/>
      </c>
      <c r="AJ176" s="34" t="str">
        <f t="shared" si="13"/>
        <v/>
      </c>
      <c r="AK176" s="11" t="str">
        <f t="shared" si="14"/>
        <v/>
      </c>
      <c r="AL176" s="11" t="str">
        <f>IF(H176&gt;0,H176*(1-'01_Global_Assumptions'!$B$16),"")</f>
        <v/>
      </c>
      <c r="AM176" s="11" t="str">
        <f>IF(H176&gt;0,'01_Global_Assumptions'!$B$13*'01_Global_Assumptions'!$B$15,"")</f>
        <v/>
      </c>
      <c r="AN176" s="11" t="str">
        <f t="shared" si="15"/>
        <v/>
      </c>
      <c r="AO176" s="11" t="str">
        <f t="shared" si="16"/>
        <v/>
      </c>
      <c r="AP176" s="11" t="str">
        <f t="shared" si="17"/>
        <v/>
      </c>
      <c r="AQ176" s="11" t="str">
        <f t="shared" si="18"/>
        <v/>
      </c>
      <c r="AR176" s="37" t="str">
        <f t="shared" si="19"/>
        <v/>
      </c>
      <c r="AS176" s="11" t="str">
        <f t="shared" si="20"/>
        <v/>
      </c>
      <c r="AT176" s="11" t="str">
        <f t="shared" si="21"/>
        <v/>
      </c>
      <c r="AU176" s="11" t="str">
        <f t="shared" si="22"/>
        <v/>
      </c>
      <c r="AV176" s="11" t="str">
        <f t="shared" si="23"/>
        <v/>
      </c>
      <c r="AW176" s="11" t="str">
        <f t="shared" si="24"/>
        <v/>
      </c>
      <c r="AX176" s="11" t="str">
        <f t="shared" si="25"/>
        <v/>
      </c>
      <c r="AY176" s="11" t="str">
        <f t="shared" si="26"/>
        <v/>
      </c>
      <c r="AZ176" s="11" t="str">
        <f t="array" ref="AZ176">INDEX('10_Redfin_Source_Data'!$X:$X,$A176+4)</f>
        <v/>
      </c>
    </row>
    <row r="177" ht="15.75" customHeight="1">
      <c r="A177" s="11">
        <v>173.0</v>
      </c>
      <c r="B177" s="11" t="str">
        <f t="array" ref="B177">IF(INDEX('10_Redfin_Source_Data'!$E:$E,$A177+4)="","","SF-"&amp;TEXT($A177,"000"))</f>
        <v/>
      </c>
      <c r="C177" s="11" t="str">
        <f t="array" ref="C177">INDEX('10_Redfin_Source_Data'!$E:$E,$A177+4)</f>
        <v/>
      </c>
      <c r="D177" s="11" t="str">
        <f t="array" ref="D177">INDEX('10_Redfin_Source_Data'!$G:$G,$A177+4)</f>
        <v/>
      </c>
      <c r="E177" s="11" t="str">
        <f t="array" ref="E177">INDEX('10_Redfin_Source_Data'!$N:$N,$A177+4)</f>
        <v/>
      </c>
      <c r="F177" s="11" t="str">
        <f t="array" ref="F177">INDEX('10_Redfin_Source_Data'!$C:$C,$A177+4)</f>
        <v/>
      </c>
      <c r="G177" s="11" t="str">
        <f t="array" ref="G177">INDEX('10_Redfin_Source_Data'!$Z:$Z,$A177+4)</f>
        <v/>
      </c>
      <c r="H177" s="34">
        <f t="array" ref="H177">N(INDEX('10_Redfin_Source_Data'!$H:$H,$A177+4))</f>
        <v>0</v>
      </c>
      <c r="I177" s="34">
        <f t="array" ref="I177">N(INDEX('10_Redfin_Source_Data'!$M:$M,$A177+4))</f>
        <v>0</v>
      </c>
      <c r="J177" s="34" t="str">
        <f t="array" ref="J177">IF(H177&gt;0,MAX(I177,IFERROR(N(INDEX('10_Redfin_Source_Data'!$I:$I,$A177+4)),0)),"")</f>
        <v/>
      </c>
      <c r="K177" s="34">
        <f t="array" ref="K177">N(INDEX('10_Redfin_Source_Data'!$K:$K,$A177+4))</f>
        <v>0</v>
      </c>
      <c r="L177" s="34" t="str">
        <f t="array" ref="L177">IF(H177&gt;0,IFERROR(INDEX('09_Rent_Benchmarks'!$C:$C,MATCH(D177,'09_Rent_Benchmarks'!$A:$A,0)),'01_Global_Assumptions'!$B$10),"")</f>
        <v/>
      </c>
      <c r="M177" s="34" t="str">
        <f t="shared" si="1"/>
        <v/>
      </c>
      <c r="N177" s="34" t="str">
        <f>IF(H177&gt;0,'01_Global_Assumptions'!$B$11,"")</f>
        <v/>
      </c>
      <c r="O177" s="34" t="str">
        <f t="shared" si="2"/>
        <v/>
      </c>
      <c r="P177" s="35" t="str">
        <f>IF(H177&gt;0,'01_Global_Assumptions'!$B$7,"")</f>
        <v/>
      </c>
      <c r="Q177" s="35" t="str">
        <f>IF(H177&gt;0,'01_Global_Assumptions'!$B$8,"")</f>
        <v/>
      </c>
      <c r="R177" s="35" t="str">
        <f>IF(H177&gt;0,'01_Global_Assumptions'!$B$9,"")</f>
        <v/>
      </c>
      <c r="S177" s="34" t="str">
        <f>IF(H177&gt;0,H177*'01_Global_Assumptions'!$B$12,"")</f>
        <v/>
      </c>
      <c r="T177" s="34" t="str">
        <f>IF(H177&gt;0,'01_Global_Assumptions'!$B$23,"")</f>
        <v/>
      </c>
      <c r="U177" s="34" t="str">
        <f>IF(H177&gt;0,S177/('01_Global_Assumptions'!$B$13*12),"")</f>
        <v/>
      </c>
      <c r="V177" s="34" t="str">
        <f>IF(H177&gt;0,I177*('01_Global_Assumptions'!$B$19+'01_Global_Assumptions'!$B$20+'01_Global_Assumptions'!$B$21)+'01_Global_Assumptions'!$B$22,"")</f>
        <v/>
      </c>
      <c r="W177" s="34" t="str">
        <f>IF(H177&gt;0,S177*'01_Global_Assumptions'!$B$14/12,"")</f>
        <v/>
      </c>
      <c r="X177" s="34" t="str">
        <f>IF(H177&gt;0,H177*'01_Global_Assumptions'!$B$16/('01_Global_Assumptions'!$B$17*12),"")</f>
        <v/>
      </c>
      <c r="Y177" s="35" t="str">
        <f>IF(H177&gt;0,'01_Global_Assumptions'!$B$18,"")</f>
        <v/>
      </c>
      <c r="Z177" s="34" t="str">
        <f t="shared" si="3"/>
        <v/>
      </c>
      <c r="AA177" s="34" t="str">
        <f t="shared" si="4"/>
        <v/>
      </c>
      <c r="AB177" s="34" t="str">
        <f t="shared" si="5"/>
        <v/>
      </c>
      <c r="AC177" s="35" t="str">
        <f t="shared" si="6"/>
        <v/>
      </c>
      <c r="AD177" s="34" t="str">
        <f t="shared" si="7"/>
        <v/>
      </c>
      <c r="AE177" s="34" t="str">
        <f t="shared" si="8"/>
        <v/>
      </c>
      <c r="AF177" s="34" t="str">
        <f t="shared" si="9"/>
        <v/>
      </c>
      <c r="AG177" s="34" t="str">
        <f t="shared" si="10"/>
        <v/>
      </c>
      <c r="AH177" s="34" t="str">
        <f t="shared" si="11"/>
        <v/>
      </c>
      <c r="AI177" s="34" t="str">
        <f t="shared" si="12"/>
        <v/>
      </c>
      <c r="AJ177" s="34" t="str">
        <f t="shared" si="13"/>
        <v/>
      </c>
      <c r="AK177" s="11" t="str">
        <f t="shared" si="14"/>
        <v/>
      </c>
      <c r="AL177" s="11" t="str">
        <f>IF(H177&gt;0,H177*(1-'01_Global_Assumptions'!$B$16),"")</f>
        <v/>
      </c>
      <c r="AM177" s="11" t="str">
        <f>IF(H177&gt;0,'01_Global_Assumptions'!$B$13*'01_Global_Assumptions'!$B$15,"")</f>
        <v/>
      </c>
      <c r="AN177" s="11" t="str">
        <f t="shared" si="15"/>
        <v/>
      </c>
      <c r="AO177" s="11" t="str">
        <f t="shared" si="16"/>
        <v/>
      </c>
      <c r="AP177" s="11" t="str">
        <f t="shared" si="17"/>
        <v/>
      </c>
      <c r="AQ177" s="11" t="str">
        <f t="shared" si="18"/>
        <v/>
      </c>
      <c r="AR177" s="37" t="str">
        <f t="shared" si="19"/>
        <v/>
      </c>
      <c r="AS177" s="11" t="str">
        <f t="shared" si="20"/>
        <v/>
      </c>
      <c r="AT177" s="11" t="str">
        <f t="shared" si="21"/>
        <v/>
      </c>
      <c r="AU177" s="11" t="str">
        <f t="shared" si="22"/>
        <v/>
      </c>
      <c r="AV177" s="11" t="str">
        <f t="shared" si="23"/>
        <v/>
      </c>
      <c r="AW177" s="11" t="str">
        <f t="shared" si="24"/>
        <v/>
      </c>
      <c r="AX177" s="11" t="str">
        <f t="shared" si="25"/>
        <v/>
      </c>
      <c r="AY177" s="11" t="str">
        <f t="shared" si="26"/>
        <v/>
      </c>
      <c r="AZ177" s="11" t="str">
        <f t="array" ref="AZ177">INDEX('10_Redfin_Source_Data'!$X:$X,$A177+4)</f>
        <v/>
      </c>
    </row>
    <row r="178" ht="15.75" customHeight="1">
      <c r="A178" s="11">
        <v>174.0</v>
      </c>
      <c r="B178" s="11" t="str">
        <f t="array" ref="B178">IF(INDEX('10_Redfin_Source_Data'!$E:$E,$A178+4)="","","SF-"&amp;TEXT($A178,"000"))</f>
        <v/>
      </c>
      <c r="C178" s="11" t="str">
        <f t="array" ref="C178">INDEX('10_Redfin_Source_Data'!$E:$E,$A178+4)</f>
        <v/>
      </c>
      <c r="D178" s="11" t="str">
        <f t="array" ref="D178">INDEX('10_Redfin_Source_Data'!$G:$G,$A178+4)</f>
        <v/>
      </c>
      <c r="E178" s="11" t="str">
        <f t="array" ref="E178">INDEX('10_Redfin_Source_Data'!$N:$N,$A178+4)</f>
        <v/>
      </c>
      <c r="F178" s="11" t="str">
        <f t="array" ref="F178">INDEX('10_Redfin_Source_Data'!$C:$C,$A178+4)</f>
        <v/>
      </c>
      <c r="G178" s="11" t="str">
        <f t="array" ref="G178">INDEX('10_Redfin_Source_Data'!$Z:$Z,$A178+4)</f>
        <v/>
      </c>
      <c r="H178" s="34">
        <f t="array" ref="H178">N(INDEX('10_Redfin_Source_Data'!$H:$H,$A178+4))</f>
        <v>0</v>
      </c>
      <c r="I178" s="34">
        <f t="array" ref="I178">N(INDEX('10_Redfin_Source_Data'!$M:$M,$A178+4))</f>
        <v>0</v>
      </c>
      <c r="J178" s="34" t="str">
        <f t="array" ref="J178">IF(H178&gt;0,MAX(I178,IFERROR(N(INDEX('10_Redfin_Source_Data'!$I:$I,$A178+4)),0)),"")</f>
        <v/>
      </c>
      <c r="K178" s="34">
        <f t="array" ref="K178">N(INDEX('10_Redfin_Source_Data'!$K:$K,$A178+4))</f>
        <v>0</v>
      </c>
      <c r="L178" s="34" t="str">
        <f t="array" ref="L178">IF(H178&gt;0,IFERROR(INDEX('09_Rent_Benchmarks'!$C:$C,MATCH(D178,'09_Rent_Benchmarks'!$A:$A,0)),'01_Global_Assumptions'!$B$10),"")</f>
        <v/>
      </c>
      <c r="M178" s="34" t="str">
        <f t="shared" si="1"/>
        <v/>
      </c>
      <c r="N178" s="34" t="str">
        <f>IF(H178&gt;0,'01_Global_Assumptions'!$B$11,"")</f>
        <v/>
      </c>
      <c r="O178" s="34" t="str">
        <f t="shared" si="2"/>
        <v/>
      </c>
      <c r="P178" s="35" t="str">
        <f>IF(H178&gt;0,'01_Global_Assumptions'!$B$7,"")</f>
        <v/>
      </c>
      <c r="Q178" s="35" t="str">
        <f>IF(H178&gt;0,'01_Global_Assumptions'!$B$8,"")</f>
        <v/>
      </c>
      <c r="R178" s="35" t="str">
        <f>IF(H178&gt;0,'01_Global_Assumptions'!$B$9,"")</f>
        <v/>
      </c>
      <c r="S178" s="34" t="str">
        <f>IF(H178&gt;0,H178*'01_Global_Assumptions'!$B$12,"")</f>
        <v/>
      </c>
      <c r="T178" s="34" t="str">
        <f>IF(H178&gt;0,'01_Global_Assumptions'!$B$23,"")</f>
        <v/>
      </c>
      <c r="U178" s="34" t="str">
        <f>IF(H178&gt;0,S178/('01_Global_Assumptions'!$B$13*12),"")</f>
        <v/>
      </c>
      <c r="V178" s="34" t="str">
        <f>IF(H178&gt;0,I178*('01_Global_Assumptions'!$B$19+'01_Global_Assumptions'!$B$20+'01_Global_Assumptions'!$B$21)+'01_Global_Assumptions'!$B$22,"")</f>
        <v/>
      </c>
      <c r="W178" s="34" t="str">
        <f>IF(H178&gt;0,S178*'01_Global_Assumptions'!$B$14/12,"")</f>
        <v/>
      </c>
      <c r="X178" s="34" t="str">
        <f>IF(H178&gt;0,H178*'01_Global_Assumptions'!$B$16/('01_Global_Assumptions'!$B$17*12),"")</f>
        <v/>
      </c>
      <c r="Y178" s="35" t="str">
        <f>IF(H178&gt;0,'01_Global_Assumptions'!$B$18,"")</f>
        <v/>
      </c>
      <c r="Z178" s="34" t="str">
        <f t="shared" si="3"/>
        <v/>
      </c>
      <c r="AA178" s="34" t="str">
        <f t="shared" si="4"/>
        <v/>
      </c>
      <c r="AB178" s="34" t="str">
        <f t="shared" si="5"/>
        <v/>
      </c>
      <c r="AC178" s="35" t="str">
        <f t="shared" si="6"/>
        <v/>
      </c>
      <c r="AD178" s="34" t="str">
        <f t="shared" si="7"/>
        <v/>
      </c>
      <c r="AE178" s="34" t="str">
        <f t="shared" si="8"/>
        <v/>
      </c>
      <c r="AF178" s="34" t="str">
        <f t="shared" si="9"/>
        <v/>
      </c>
      <c r="AG178" s="34" t="str">
        <f t="shared" si="10"/>
        <v/>
      </c>
      <c r="AH178" s="34" t="str">
        <f t="shared" si="11"/>
        <v/>
      </c>
      <c r="AI178" s="34" t="str">
        <f t="shared" si="12"/>
        <v/>
      </c>
      <c r="AJ178" s="34" t="str">
        <f t="shared" si="13"/>
        <v/>
      </c>
      <c r="AK178" s="11" t="str">
        <f t="shared" si="14"/>
        <v/>
      </c>
      <c r="AL178" s="11" t="str">
        <f>IF(H178&gt;0,H178*(1-'01_Global_Assumptions'!$B$16),"")</f>
        <v/>
      </c>
      <c r="AM178" s="11" t="str">
        <f>IF(H178&gt;0,'01_Global_Assumptions'!$B$13*'01_Global_Assumptions'!$B$15,"")</f>
        <v/>
      </c>
      <c r="AN178" s="11" t="str">
        <f t="shared" si="15"/>
        <v/>
      </c>
      <c r="AO178" s="11" t="str">
        <f t="shared" si="16"/>
        <v/>
      </c>
      <c r="AP178" s="11" t="str">
        <f t="shared" si="17"/>
        <v/>
      </c>
      <c r="AQ178" s="11" t="str">
        <f t="shared" si="18"/>
        <v/>
      </c>
      <c r="AR178" s="37" t="str">
        <f t="shared" si="19"/>
        <v/>
      </c>
      <c r="AS178" s="11" t="str">
        <f t="shared" si="20"/>
        <v/>
      </c>
      <c r="AT178" s="11" t="str">
        <f t="shared" si="21"/>
        <v/>
      </c>
      <c r="AU178" s="11" t="str">
        <f t="shared" si="22"/>
        <v/>
      </c>
      <c r="AV178" s="11" t="str">
        <f t="shared" si="23"/>
        <v/>
      </c>
      <c r="AW178" s="11" t="str">
        <f t="shared" si="24"/>
        <v/>
      </c>
      <c r="AX178" s="11" t="str">
        <f t="shared" si="25"/>
        <v/>
      </c>
      <c r="AY178" s="11" t="str">
        <f t="shared" si="26"/>
        <v/>
      </c>
      <c r="AZ178" s="11" t="str">
        <f t="array" ref="AZ178">INDEX('10_Redfin_Source_Data'!$X:$X,$A178+4)</f>
        <v/>
      </c>
    </row>
    <row r="179" ht="15.75" customHeight="1">
      <c r="A179" s="11">
        <v>175.0</v>
      </c>
      <c r="B179" s="11" t="str">
        <f t="array" ref="B179">IF(INDEX('10_Redfin_Source_Data'!$E:$E,$A179+4)="","","SF-"&amp;TEXT($A179,"000"))</f>
        <v/>
      </c>
      <c r="C179" s="11" t="str">
        <f t="array" ref="C179">INDEX('10_Redfin_Source_Data'!$E:$E,$A179+4)</f>
        <v/>
      </c>
      <c r="D179" s="11" t="str">
        <f t="array" ref="D179">INDEX('10_Redfin_Source_Data'!$G:$G,$A179+4)</f>
        <v/>
      </c>
      <c r="E179" s="11" t="str">
        <f t="array" ref="E179">INDEX('10_Redfin_Source_Data'!$N:$N,$A179+4)</f>
        <v/>
      </c>
      <c r="F179" s="11" t="str">
        <f t="array" ref="F179">INDEX('10_Redfin_Source_Data'!$C:$C,$A179+4)</f>
        <v/>
      </c>
      <c r="G179" s="11" t="str">
        <f t="array" ref="G179">INDEX('10_Redfin_Source_Data'!$Z:$Z,$A179+4)</f>
        <v/>
      </c>
      <c r="H179" s="34">
        <f t="array" ref="H179">N(INDEX('10_Redfin_Source_Data'!$H:$H,$A179+4))</f>
        <v>0</v>
      </c>
      <c r="I179" s="34">
        <f t="array" ref="I179">N(INDEX('10_Redfin_Source_Data'!$M:$M,$A179+4))</f>
        <v>0</v>
      </c>
      <c r="J179" s="34" t="str">
        <f t="array" ref="J179">IF(H179&gt;0,MAX(I179,IFERROR(N(INDEX('10_Redfin_Source_Data'!$I:$I,$A179+4)),0)),"")</f>
        <v/>
      </c>
      <c r="K179" s="34">
        <f t="array" ref="K179">N(INDEX('10_Redfin_Source_Data'!$K:$K,$A179+4))</f>
        <v>0</v>
      </c>
      <c r="L179" s="34" t="str">
        <f t="array" ref="L179">IF(H179&gt;0,IFERROR(INDEX('09_Rent_Benchmarks'!$C:$C,MATCH(D179,'09_Rent_Benchmarks'!$A:$A,0)),'01_Global_Assumptions'!$B$10),"")</f>
        <v/>
      </c>
      <c r="M179" s="34" t="str">
        <f t="shared" si="1"/>
        <v/>
      </c>
      <c r="N179" s="34" t="str">
        <f>IF(H179&gt;0,'01_Global_Assumptions'!$B$11,"")</f>
        <v/>
      </c>
      <c r="O179" s="34" t="str">
        <f t="shared" si="2"/>
        <v/>
      </c>
      <c r="P179" s="35" t="str">
        <f>IF(H179&gt;0,'01_Global_Assumptions'!$B$7,"")</f>
        <v/>
      </c>
      <c r="Q179" s="35" t="str">
        <f>IF(H179&gt;0,'01_Global_Assumptions'!$B$8,"")</f>
        <v/>
      </c>
      <c r="R179" s="35" t="str">
        <f>IF(H179&gt;0,'01_Global_Assumptions'!$B$9,"")</f>
        <v/>
      </c>
      <c r="S179" s="34" t="str">
        <f>IF(H179&gt;0,H179*'01_Global_Assumptions'!$B$12,"")</f>
        <v/>
      </c>
      <c r="T179" s="34" t="str">
        <f>IF(H179&gt;0,'01_Global_Assumptions'!$B$23,"")</f>
        <v/>
      </c>
      <c r="U179" s="34" t="str">
        <f>IF(H179&gt;0,S179/('01_Global_Assumptions'!$B$13*12),"")</f>
        <v/>
      </c>
      <c r="V179" s="34" t="str">
        <f>IF(H179&gt;0,I179*('01_Global_Assumptions'!$B$19+'01_Global_Assumptions'!$B$20+'01_Global_Assumptions'!$B$21)+'01_Global_Assumptions'!$B$22,"")</f>
        <v/>
      </c>
      <c r="W179" s="34" t="str">
        <f>IF(H179&gt;0,S179*'01_Global_Assumptions'!$B$14/12,"")</f>
        <v/>
      </c>
      <c r="X179" s="34" t="str">
        <f>IF(H179&gt;0,H179*'01_Global_Assumptions'!$B$16/('01_Global_Assumptions'!$B$17*12),"")</f>
        <v/>
      </c>
      <c r="Y179" s="35" t="str">
        <f>IF(H179&gt;0,'01_Global_Assumptions'!$B$18,"")</f>
        <v/>
      </c>
      <c r="Z179" s="34" t="str">
        <f t="shared" si="3"/>
        <v/>
      </c>
      <c r="AA179" s="34" t="str">
        <f t="shared" si="4"/>
        <v/>
      </c>
      <c r="AB179" s="34" t="str">
        <f t="shared" si="5"/>
        <v/>
      </c>
      <c r="AC179" s="35" t="str">
        <f t="shared" si="6"/>
        <v/>
      </c>
      <c r="AD179" s="34" t="str">
        <f t="shared" si="7"/>
        <v/>
      </c>
      <c r="AE179" s="34" t="str">
        <f t="shared" si="8"/>
        <v/>
      </c>
      <c r="AF179" s="34" t="str">
        <f t="shared" si="9"/>
        <v/>
      </c>
      <c r="AG179" s="34" t="str">
        <f t="shared" si="10"/>
        <v/>
      </c>
      <c r="AH179" s="34" t="str">
        <f t="shared" si="11"/>
        <v/>
      </c>
      <c r="AI179" s="34" t="str">
        <f t="shared" si="12"/>
        <v/>
      </c>
      <c r="AJ179" s="34" t="str">
        <f t="shared" si="13"/>
        <v/>
      </c>
      <c r="AK179" s="11" t="str">
        <f t="shared" si="14"/>
        <v/>
      </c>
      <c r="AL179" s="11" t="str">
        <f>IF(H179&gt;0,H179*(1-'01_Global_Assumptions'!$B$16),"")</f>
        <v/>
      </c>
      <c r="AM179" s="11" t="str">
        <f>IF(H179&gt;0,'01_Global_Assumptions'!$B$13*'01_Global_Assumptions'!$B$15,"")</f>
        <v/>
      </c>
      <c r="AN179" s="11" t="str">
        <f t="shared" si="15"/>
        <v/>
      </c>
      <c r="AO179" s="11" t="str">
        <f t="shared" si="16"/>
        <v/>
      </c>
      <c r="AP179" s="11" t="str">
        <f t="shared" si="17"/>
        <v/>
      </c>
      <c r="AQ179" s="11" t="str">
        <f t="shared" si="18"/>
        <v/>
      </c>
      <c r="AR179" s="37" t="str">
        <f t="shared" si="19"/>
        <v/>
      </c>
      <c r="AS179" s="11" t="str">
        <f t="shared" si="20"/>
        <v/>
      </c>
      <c r="AT179" s="11" t="str">
        <f t="shared" si="21"/>
        <v/>
      </c>
      <c r="AU179" s="11" t="str">
        <f t="shared" si="22"/>
        <v/>
      </c>
      <c r="AV179" s="11" t="str">
        <f t="shared" si="23"/>
        <v/>
      </c>
      <c r="AW179" s="11" t="str">
        <f t="shared" si="24"/>
        <v/>
      </c>
      <c r="AX179" s="11" t="str">
        <f t="shared" si="25"/>
        <v/>
      </c>
      <c r="AY179" s="11" t="str">
        <f t="shared" si="26"/>
        <v/>
      </c>
      <c r="AZ179" s="11" t="str">
        <f t="array" ref="AZ179">INDEX('10_Redfin_Source_Data'!$X:$X,$A179+4)</f>
        <v/>
      </c>
    </row>
    <row r="180" ht="15.75" customHeight="1">
      <c r="A180" s="11">
        <v>176.0</v>
      </c>
      <c r="B180" s="11" t="str">
        <f t="array" ref="B180">IF(INDEX('10_Redfin_Source_Data'!$E:$E,$A180+4)="","","SF-"&amp;TEXT($A180,"000"))</f>
        <v/>
      </c>
      <c r="C180" s="11" t="str">
        <f t="array" ref="C180">INDEX('10_Redfin_Source_Data'!$E:$E,$A180+4)</f>
        <v/>
      </c>
      <c r="D180" s="11" t="str">
        <f t="array" ref="D180">INDEX('10_Redfin_Source_Data'!$G:$G,$A180+4)</f>
        <v/>
      </c>
      <c r="E180" s="11" t="str">
        <f t="array" ref="E180">INDEX('10_Redfin_Source_Data'!$N:$N,$A180+4)</f>
        <v/>
      </c>
      <c r="F180" s="11" t="str">
        <f t="array" ref="F180">INDEX('10_Redfin_Source_Data'!$C:$C,$A180+4)</f>
        <v/>
      </c>
      <c r="G180" s="11" t="str">
        <f t="array" ref="G180">INDEX('10_Redfin_Source_Data'!$Z:$Z,$A180+4)</f>
        <v/>
      </c>
      <c r="H180" s="34">
        <f t="array" ref="H180">N(INDEX('10_Redfin_Source_Data'!$H:$H,$A180+4))</f>
        <v>0</v>
      </c>
      <c r="I180" s="34">
        <f t="array" ref="I180">N(INDEX('10_Redfin_Source_Data'!$M:$M,$A180+4))</f>
        <v>0</v>
      </c>
      <c r="J180" s="34" t="str">
        <f t="array" ref="J180">IF(H180&gt;0,MAX(I180,IFERROR(N(INDEX('10_Redfin_Source_Data'!$I:$I,$A180+4)),0)),"")</f>
        <v/>
      </c>
      <c r="K180" s="34">
        <f t="array" ref="K180">N(INDEX('10_Redfin_Source_Data'!$K:$K,$A180+4))</f>
        <v>0</v>
      </c>
      <c r="L180" s="34" t="str">
        <f t="array" ref="L180">IF(H180&gt;0,IFERROR(INDEX('09_Rent_Benchmarks'!$C:$C,MATCH(D180,'09_Rent_Benchmarks'!$A:$A,0)),'01_Global_Assumptions'!$B$10),"")</f>
        <v/>
      </c>
      <c r="M180" s="34" t="str">
        <f t="shared" si="1"/>
        <v/>
      </c>
      <c r="N180" s="34" t="str">
        <f>IF(H180&gt;0,'01_Global_Assumptions'!$B$11,"")</f>
        <v/>
      </c>
      <c r="O180" s="34" t="str">
        <f t="shared" si="2"/>
        <v/>
      </c>
      <c r="P180" s="35" t="str">
        <f>IF(H180&gt;0,'01_Global_Assumptions'!$B$7,"")</f>
        <v/>
      </c>
      <c r="Q180" s="35" t="str">
        <f>IF(H180&gt;0,'01_Global_Assumptions'!$B$8,"")</f>
        <v/>
      </c>
      <c r="R180" s="35" t="str">
        <f>IF(H180&gt;0,'01_Global_Assumptions'!$B$9,"")</f>
        <v/>
      </c>
      <c r="S180" s="34" t="str">
        <f>IF(H180&gt;0,H180*'01_Global_Assumptions'!$B$12,"")</f>
        <v/>
      </c>
      <c r="T180" s="34" t="str">
        <f>IF(H180&gt;0,'01_Global_Assumptions'!$B$23,"")</f>
        <v/>
      </c>
      <c r="U180" s="34" t="str">
        <f>IF(H180&gt;0,S180/('01_Global_Assumptions'!$B$13*12),"")</f>
        <v/>
      </c>
      <c r="V180" s="34" t="str">
        <f>IF(H180&gt;0,I180*('01_Global_Assumptions'!$B$19+'01_Global_Assumptions'!$B$20+'01_Global_Assumptions'!$B$21)+'01_Global_Assumptions'!$B$22,"")</f>
        <v/>
      </c>
      <c r="W180" s="34" t="str">
        <f>IF(H180&gt;0,S180*'01_Global_Assumptions'!$B$14/12,"")</f>
        <v/>
      </c>
      <c r="X180" s="34" t="str">
        <f>IF(H180&gt;0,H180*'01_Global_Assumptions'!$B$16/('01_Global_Assumptions'!$B$17*12),"")</f>
        <v/>
      </c>
      <c r="Y180" s="35" t="str">
        <f>IF(H180&gt;0,'01_Global_Assumptions'!$B$18,"")</f>
        <v/>
      </c>
      <c r="Z180" s="34" t="str">
        <f t="shared" si="3"/>
        <v/>
      </c>
      <c r="AA180" s="34" t="str">
        <f t="shared" si="4"/>
        <v/>
      </c>
      <c r="AB180" s="34" t="str">
        <f t="shared" si="5"/>
        <v/>
      </c>
      <c r="AC180" s="35" t="str">
        <f t="shared" si="6"/>
        <v/>
      </c>
      <c r="AD180" s="34" t="str">
        <f t="shared" si="7"/>
        <v/>
      </c>
      <c r="AE180" s="34" t="str">
        <f t="shared" si="8"/>
        <v/>
      </c>
      <c r="AF180" s="34" t="str">
        <f t="shared" si="9"/>
        <v/>
      </c>
      <c r="AG180" s="34" t="str">
        <f t="shared" si="10"/>
        <v/>
      </c>
      <c r="AH180" s="34" t="str">
        <f t="shared" si="11"/>
        <v/>
      </c>
      <c r="AI180" s="34" t="str">
        <f t="shared" si="12"/>
        <v/>
      </c>
      <c r="AJ180" s="34" t="str">
        <f t="shared" si="13"/>
        <v/>
      </c>
      <c r="AK180" s="11" t="str">
        <f t="shared" si="14"/>
        <v/>
      </c>
      <c r="AL180" s="11" t="str">
        <f>IF(H180&gt;0,H180*(1-'01_Global_Assumptions'!$B$16),"")</f>
        <v/>
      </c>
      <c r="AM180" s="11" t="str">
        <f>IF(H180&gt;0,'01_Global_Assumptions'!$B$13*'01_Global_Assumptions'!$B$15,"")</f>
        <v/>
      </c>
      <c r="AN180" s="11" t="str">
        <f t="shared" si="15"/>
        <v/>
      </c>
      <c r="AO180" s="11" t="str">
        <f t="shared" si="16"/>
        <v/>
      </c>
      <c r="AP180" s="11" t="str">
        <f t="shared" si="17"/>
        <v/>
      </c>
      <c r="AQ180" s="11" t="str">
        <f t="shared" si="18"/>
        <v/>
      </c>
      <c r="AR180" s="37" t="str">
        <f t="shared" si="19"/>
        <v/>
      </c>
      <c r="AS180" s="11" t="str">
        <f t="shared" si="20"/>
        <v/>
      </c>
      <c r="AT180" s="11" t="str">
        <f t="shared" si="21"/>
        <v/>
      </c>
      <c r="AU180" s="11" t="str">
        <f t="shared" si="22"/>
        <v/>
      </c>
      <c r="AV180" s="11" t="str">
        <f t="shared" si="23"/>
        <v/>
      </c>
      <c r="AW180" s="11" t="str">
        <f t="shared" si="24"/>
        <v/>
      </c>
      <c r="AX180" s="11" t="str">
        <f t="shared" si="25"/>
        <v/>
      </c>
      <c r="AY180" s="11" t="str">
        <f t="shared" si="26"/>
        <v/>
      </c>
      <c r="AZ180" s="11" t="str">
        <f t="array" ref="AZ180">INDEX('10_Redfin_Source_Data'!$X:$X,$A180+4)</f>
        <v/>
      </c>
    </row>
    <row r="181" ht="15.75" customHeight="1">
      <c r="A181" s="11">
        <v>177.0</v>
      </c>
      <c r="B181" s="11" t="str">
        <f t="array" ref="B181">IF(INDEX('10_Redfin_Source_Data'!$E:$E,$A181+4)="","","SF-"&amp;TEXT($A181,"000"))</f>
        <v/>
      </c>
      <c r="C181" s="11" t="str">
        <f t="array" ref="C181">INDEX('10_Redfin_Source_Data'!$E:$E,$A181+4)</f>
        <v/>
      </c>
      <c r="D181" s="11" t="str">
        <f t="array" ref="D181">INDEX('10_Redfin_Source_Data'!$G:$G,$A181+4)</f>
        <v/>
      </c>
      <c r="E181" s="11" t="str">
        <f t="array" ref="E181">INDEX('10_Redfin_Source_Data'!$N:$N,$A181+4)</f>
        <v/>
      </c>
      <c r="F181" s="11" t="str">
        <f t="array" ref="F181">INDEX('10_Redfin_Source_Data'!$C:$C,$A181+4)</f>
        <v/>
      </c>
      <c r="G181" s="11" t="str">
        <f t="array" ref="G181">INDEX('10_Redfin_Source_Data'!$Z:$Z,$A181+4)</f>
        <v/>
      </c>
      <c r="H181" s="34">
        <f t="array" ref="H181">N(INDEX('10_Redfin_Source_Data'!$H:$H,$A181+4))</f>
        <v>0</v>
      </c>
      <c r="I181" s="34">
        <f t="array" ref="I181">N(INDEX('10_Redfin_Source_Data'!$M:$M,$A181+4))</f>
        <v>0</v>
      </c>
      <c r="J181" s="34" t="str">
        <f t="array" ref="J181">IF(H181&gt;0,MAX(I181,IFERROR(N(INDEX('10_Redfin_Source_Data'!$I:$I,$A181+4)),0)),"")</f>
        <v/>
      </c>
      <c r="K181" s="34">
        <f t="array" ref="K181">N(INDEX('10_Redfin_Source_Data'!$K:$K,$A181+4))</f>
        <v>0</v>
      </c>
      <c r="L181" s="34" t="str">
        <f t="array" ref="L181">IF(H181&gt;0,IFERROR(INDEX('09_Rent_Benchmarks'!$C:$C,MATCH(D181,'09_Rent_Benchmarks'!$A:$A,0)),'01_Global_Assumptions'!$B$10),"")</f>
        <v/>
      </c>
      <c r="M181" s="34" t="str">
        <f t="shared" si="1"/>
        <v/>
      </c>
      <c r="N181" s="34" t="str">
        <f>IF(H181&gt;0,'01_Global_Assumptions'!$B$11,"")</f>
        <v/>
      </c>
      <c r="O181" s="34" t="str">
        <f t="shared" si="2"/>
        <v/>
      </c>
      <c r="P181" s="35" t="str">
        <f>IF(H181&gt;0,'01_Global_Assumptions'!$B$7,"")</f>
        <v/>
      </c>
      <c r="Q181" s="35" t="str">
        <f>IF(H181&gt;0,'01_Global_Assumptions'!$B$8,"")</f>
        <v/>
      </c>
      <c r="R181" s="35" t="str">
        <f>IF(H181&gt;0,'01_Global_Assumptions'!$B$9,"")</f>
        <v/>
      </c>
      <c r="S181" s="34" t="str">
        <f>IF(H181&gt;0,H181*'01_Global_Assumptions'!$B$12,"")</f>
        <v/>
      </c>
      <c r="T181" s="34" t="str">
        <f>IF(H181&gt;0,'01_Global_Assumptions'!$B$23,"")</f>
        <v/>
      </c>
      <c r="U181" s="34" t="str">
        <f>IF(H181&gt;0,S181/('01_Global_Assumptions'!$B$13*12),"")</f>
        <v/>
      </c>
      <c r="V181" s="34" t="str">
        <f>IF(H181&gt;0,I181*('01_Global_Assumptions'!$B$19+'01_Global_Assumptions'!$B$20+'01_Global_Assumptions'!$B$21)+'01_Global_Assumptions'!$B$22,"")</f>
        <v/>
      </c>
      <c r="W181" s="34" t="str">
        <f>IF(H181&gt;0,S181*'01_Global_Assumptions'!$B$14/12,"")</f>
        <v/>
      </c>
      <c r="X181" s="34" t="str">
        <f>IF(H181&gt;0,H181*'01_Global_Assumptions'!$B$16/('01_Global_Assumptions'!$B$17*12),"")</f>
        <v/>
      </c>
      <c r="Y181" s="35" t="str">
        <f>IF(H181&gt;0,'01_Global_Assumptions'!$B$18,"")</f>
        <v/>
      </c>
      <c r="Z181" s="34" t="str">
        <f t="shared" si="3"/>
        <v/>
      </c>
      <c r="AA181" s="34" t="str">
        <f t="shared" si="4"/>
        <v/>
      </c>
      <c r="AB181" s="34" t="str">
        <f t="shared" si="5"/>
        <v/>
      </c>
      <c r="AC181" s="35" t="str">
        <f t="shared" si="6"/>
        <v/>
      </c>
      <c r="AD181" s="34" t="str">
        <f t="shared" si="7"/>
        <v/>
      </c>
      <c r="AE181" s="34" t="str">
        <f t="shared" si="8"/>
        <v/>
      </c>
      <c r="AF181" s="34" t="str">
        <f t="shared" si="9"/>
        <v/>
      </c>
      <c r="AG181" s="34" t="str">
        <f t="shared" si="10"/>
        <v/>
      </c>
      <c r="AH181" s="34" t="str">
        <f t="shared" si="11"/>
        <v/>
      </c>
      <c r="AI181" s="34" t="str">
        <f t="shared" si="12"/>
        <v/>
      </c>
      <c r="AJ181" s="34" t="str">
        <f t="shared" si="13"/>
        <v/>
      </c>
      <c r="AK181" s="11" t="str">
        <f t="shared" si="14"/>
        <v/>
      </c>
      <c r="AL181" s="11" t="str">
        <f>IF(H181&gt;0,H181*(1-'01_Global_Assumptions'!$B$16),"")</f>
        <v/>
      </c>
      <c r="AM181" s="11" t="str">
        <f>IF(H181&gt;0,'01_Global_Assumptions'!$B$13*'01_Global_Assumptions'!$B$15,"")</f>
        <v/>
      </c>
      <c r="AN181" s="11" t="str">
        <f t="shared" si="15"/>
        <v/>
      </c>
      <c r="AO181" s="11" t="str">
        <f t="shared" si="16"/>
        <v/>
      </c>
      <c r="AP181" s="11" t="str">
        <f t="shared" si="17"/>
        <v/>
      </c>
      <c r="AQ181" s="11" t="str">
        <f t="shared" si="18"/>
        <v/>
      </c>
      <c r="AR181" s="37" t="str">
        <f t="shared" si="19"/>
        <v/>
      </c>
      <c r="AS181" s="11" t="str">
        <f t="shared" si="20"/>
        <v/>
      </c>
      <c r="AT181" s="11" t="str">
        <f t="shared" si="21"/>
        <v/>
      </c>
      <c r="AU181" s="11" t="str">
        <f t="shared" si="22"/>
        <v/>
      </c>
      <c r="AV181" s="11" t="str">
        <f t="shared" si="23"/>
        <v/>
      </c>
      <c r="AW181" s="11" t="str">
        <f t="shared" si="24"/>
        <v/>
      </c>
      <c r="AX181" s="11" t="str">
        <f t="shared" si="25"/>
        <v/>
      </c>
      <c r="AY181" s="11" t="str">
        <f t="shared" si="26"/>
        <v/>
      </c>
      <c r="AZ181" s="11" t="str">
        <f t="array" ref="AZ181">INDEX('10_Redfin_Source_Data'!$X:$X,$A181+4)</f>
        <v/>
      </c>
    </row>
    <row r="182" ht="15.75" customHeight="1">
      <c r="A182" s="11">
        <v>178.0</v>
      </c>
      <c r="B182" s="11" t="str">
        <f t="array" ref="B182">IF(INDEX('10_Redfin_Source_Data'!$E:$E,$A182+4)="","","SF-"&amp;TEXT($A182,"000"))</f>
        <v/>
      </c>
      <c r="C182" s="11" t="str">
        <f t="array" ref="C182">INDEX('10_Redfin_Source_Data'!$E:$E,$A182+4)</f>
        <v/>
      </c>
      <c r="D182" s="11" t="str">
        <f t="array" ref="D182">INDEX('10_Redfin_Source_Data'!$G:$G,$A182+4)</f>
        <v/>
      </c>
      <c r="E182" s="11" t="str">
        <f t="array" ref="E182">INDEX('10_Redfin_Source_Data'!$N:$N,$A182+4)</f>
        <v/>
      </c>
      <c r="F182" s="11" t="str">
        <f t="array" ref="F182">INDEX('10_Redfin_Source_Data'!$C:$C,$A182+4)</f>
        <v/>
      </c>
      <c r="G182" s="11" t="str">
        <f t="array" ref="G182">INDEX('10_Redfin_Source_Data'!$Z:$Z,$A182+4)</f>
        <v/>
      </c>
      <c r="H182" s="34">
        <f t="array" ref="H182">N(INDEX('10_Redfin_Source_Data'!$H:$H,$A182+4))</f>
        <v>0</v>
      </c>
      <c r="I182" s="34">
        <f t="array" ref="I182">N(INDEX('10_Redfin_Source_Data'!$M:$M,$A182+4))</f>
        <v>0</v>
      </c>
      <c r="J182" s="34" t="str">
        <f t="array" ref="J182">IF(H182&gt;0,MAX(I182,IFERROR(N(INDEX('10_Redfin_Source_Data'!$I:$I,$A182+4)),0)),"")</f>
        <v/>
      </c>
      <c r="K182" s="34">
        <f t="array" ref="K182">N(INDEX('10_Redfin_Source_Data'!$K:$K,$A182+4))</f>
        <v>0</v>
      </c>
      <c r="L182" s="34" t="str">
        <f t="array" ref="L182">IF(H182&gt;0,IFERROR(INDEX('09_Rent_Benchmarks'!$C:$C,MATCH(D182,'09_Rent_Benchmarks'!$A:$A,0)),'01_Global_Assumptions'!$B$10),"")</f>
        <v/>
      </c>
      <c r="M182" s="34" t="str">
        <f t="shared" si="1"/>
        <v/>
      </c>
      <c r="N182" s="34" t="str">
        <f>IF(H182&gt;0,'01_Global_Assumptions'!$B$11,"")</f>
        <v/>
      </c>
      <c r="O182" s="34" t="str">
        <f t="shared" si="2"/>
        <v/>
      </c>
      <c r="P182" s="35" t="str">
        <f>IF(H182&gt;0,'01_Global_Assumptions'!$B$7,"")</f>
        <v/>
      </c>
      <c r="Q182" s="35" t="str">
        <f>IF(H182&gt;0,'01_Global_Assumptions'!$B$8,"")</f>
        <v/>
      </c>
      <c r="R182" s="35" t="str">
        <f>IF(H182&gt;0,'01_Global_Assumptions'!$B$9,"")</f>
        <v/>
      </c>
      <c r="S182" s="34" t="str">
        <f>IF(H182&gt;0,H182*'01_Global_Assumptions'!$B$12,"")</f>
        <v/>
      </c>
      <c r="T182" s="34" t="str">
        <f>IF(H182&gt;0,'01_Global_Assumptions'!$B$23,"")</f>
        <v/>
      </c>
      <c r="U182" s="34" t="str">
        <f>IF(H182&gt;0,S182/('01_Global_Assumptions'!$B$13*12),"")</f>
        <v/>
      </c>
      <c r="V182" s="34" t="str">
        <f>IF(H182&gt;0,I182*('01_Global_Assumptions'!$B$19+'01_Global_Assumptions'!$B$20+'01_Global_Assumptions'!$B$21)+'01_Global_Assumptions'!$B$22,"")</f>
        <v/>
      </c>
      <c r="W182" s="34" t="str">
        <f>IF(H182&gt;0,S182*'01_Global_Assumptions'!$B$14/12,"")</f>
        <v/>
      </c>
      <c r="X182" s="34" t="str">
        <f>IF(H182&gt;0,H182*'01_Global_Assumptions'!$B$16/('01_Global_Assumptions'!$B$17*12),"")</f>
        <v/>
      </c>
      <c r="Y182" s="35" t="str">
        <f>IF(H182&gt;0,'01_Global_Assumptions'!$B$18,"")</f>
        <v/>
      </c>
      <c r="Z182" s="34" t="str">
        <f t="shared" si="3"/>
        <v/>
      </c>
      <c r="AA182" s="34" t="str">
        <f t="shared" si="4"/>
        <v/>
      </c>
      <c r="AB182" s="34" t="str">
        <f t="shared" si="5"/>
        <v/>
      </c>
      <c r="AC182" s="35" t="str">
        <f t="shared" si="6"/>
        <v/>
      </c>
      <c r="AD182" s="34" t="str">
        <f t="shared" si="7"/>
        <v/>
      </c>
      <c r="AE182" s="34" t="str">
        <f t="shared" si="8"/>
        <v/>
      </c>
      <c r="AF182" s="34" t="str">
        <f t="shared" si="9"/>
        <v/>
      </c>
      <c r="AG182" s="34" t="str">
        <f t="shared" si="10"/>
        <v/>
      </c>
      <c r="AH182" s="34" t="str">
        <f t="shared" si="11"/>
        <v/>
      </c>
      <c r="AI182" s="34" t="str">
        <f t="shared" si="12"/>
        <v/>
      </c>
      <c r="AJ182" s="34" t="str">
        <f t="shared" si="13"/>
        <v/>
      </c>
      <c r="AK182" s="11" t="str">
        <f t="shared" si="14"/>
        <v/>
      </c>
      <c r="AL182" s="11" t="str">
        <f>IF(H182&gt;0,H182*(1-'01_Global_Assumptions'!$B$16),"")</f>
        <v/>
      </c>
      <c r="AM182" s="11" t="str">
        <f>IF(H182&gt;0,'01_Global_Assumptions'!$B$13*'01_Global_Assumptions'!$B$15,"")</f>
        <v/>
      </c>
      <c r="AN182" s="11" t="str">
        <f t="shared" si="15"/>
        <v/>
      </c>
      <c r="AO182" s="11" t="str">
        <f t="shared" si="16"/>
        <v/>
      </c>
      <c r="AP182" s="11" t="str">
        <f t="shared" si="17"/>
        <v/>
      </c>
      <c r="AQ182" s="11" t="str">
        <f t="shared" si="18"/>
        <v/>
      </c>
      <c r="AR182" s="37" t="str">
        <f t="shared" si="19"/>
        <v/>
      </c>
      <c r="AS182" s="11" t="str">
        <f t="shared" si="20"/>
        <v/>
      </c>
      <c r="AT182" s="11" t="str">
        <f t="shared" si="21"/>
        <v/>
      </c>
      <c r="AU182" s="11" t="str">
        <f t="shared" si="22"/>
        <v/>
      </c>
      <c r="AV182" s="11" t="str">
        <f t="shared" si="23"/>
        <v/>
      </c>
      <c r="AW182" s="11" t="str">
        <f t="shared" si="24"/>
        <v/>
      </c>
      <c r="AX182" s="11" t="str">
        <f t="shared" si="25"/>
        <v/>
      </c>
      <c r="AY182" s="11" t="str">
        <f t="shared" si="26"/>
        <v/>
      </c>
      <c r="AZ182" s="11" t="str">
        <f t="array" ref="AZ182">INDEX('10_Redfin_Source_Data'!$X:$X,$A182+4)</f>
        <v/>
      </c>
    </row>
    <row r="183" ht="15.75" customHeight="1">
      <c r="A183" s="11">
        <v>179.0</v>
      </c>
      <c r="B183" s="11" t="str">
        <f t="array" ref="B183">IF(INDEX('10_Redfin_Source_Data'!$E:$E,$A183+4)="","","SF-"&amp;TEXT($A183,"000"))</f>
        <v/>
      </c>
      <c r="C183" s="11" t="str">
        <f t="array" ref="C183">INDEX('10_Redfin_Source_Data'!$E:$E,$A183+4)</f>
        <v/>
      </c>
      <c r="D183" s="11" t="str">
        <f t="array" ref="D183">INDEX('10_Redfin_Source_Data'!$G:$G,$A183+4)</f>
        <v/>
      </c>
      <c r="E183" s="11" t="str">
        <f t="array" ref="E183">INDEX('10_Redfin_Source_Data'!$N:$N,$A183+4)</f>
        <v/>
      </c>
      <c r="F183" s="11" t="str">
        <f t="array" ref="F183">INDEX('10_Redfin_Source_Data'!$C:$C,$A183+4)</f>
        <v/>
      </c>
      <c r="G183" s="11" t="str">
        <f t="array" ref="G183">INDEX('10_Redfin_Source_Data'!$Z:$Z,$A183+4)</f>
        <v/>
      </c>
      <c r="H183" s="34">
        <f t="array" ref="H183">N(INDEX('10_Redfin_Source_Data'!$H:$H,$A183+4))</f>
        <v>0</v>
      </c>
      <c r="I183" s="34">
        <f t="array" ref="I183">N(INDEX('10_Redfin_Source_Data'!$M:$M,$A183+4))</f>
        <v>0</v>
      </c>
      <c r="J183" s="34" t="str">
        <f t="array" ref="J183">IF(H183&gt;0,MAX(I183,IFERROR(N(INDEX('10_Redfin_Source_Data'!$I:$I,$A183+4)),0)),"")</f>
        <v/>
      </c>
      <c r="K183" s="34">
        <f t="array" ref="K183">N(INDEX('10_Redfin_Source_Data'!$K:$K,$A183+4))</f>
        <v>0</v>
      </c>
      <c r="L183" s="34" t="str">
        <f t="array" ref="L183">IF(H183&gt;0,IFERROR(INDEX('09_Rent_Benchmarks'!$C:$C,MATCH(D183,'09_Rent_Benchmarks'!$A:$A,0)),'01_Global_Assumptions'!$B$10),"")</f>
        <v/>
      </c>
      <c r="M183" s="34" t="str">
        <f t="shared" si="1"/>
        <v/>
      </c>
      <c r="N183" s="34" t="str">
        <f>IF(H183&gt;0,'01_Global_Assumptions'!$B$11,"")</f>
        <v/>
      </c>
      <c r="O183" s="34" t="str">
        <f t="shared" si="2"/>
        <v/>
      </c>
      <c r="P183" s="35" t="str">
        <f>IF(H183&gt;0,'01_Global_Assumptions'!$B$7,"")</f>
        <v/>
      </c>
      <c r="Q183" s="35" t="str">
        <f>IF(H183&gt;0,'01_Global_Assumptions'!$B$8,"")</f>
        <v/>
      </c>
      <c r="R183" s="35" t="str">
        <f>IF(H183&gt;0,'01_Global_Assumptions'!$B$9,"")</f>
        <v/>
      </c>
      <c r="S183" s="34" t="str">
        <f>IF(H183&gt;0,H183*'01_Global_Assumptions'!$B$12,"")</f>
        <v/>
      </c>
      <c r="T183" s="34" t="str">
        <f>IF(H183&gt;0,'01_Global_Assumptions'!$B$23,"")</f>
        <v/>
      </c>
      <c r="U183" s="34" t="str">
        <f>IF(H183&gt;0,S183/('01_Global_Assumptions'!$B$13*12),"")</f>
        <v/>
      </c>
      <c r="V183" s="34" t="str">
        <f>IF(H183&gt;0,I183*('01_Global_Assumptions'!$B$19+'01_Global_Assumptions'!$B$20+'01_Global_Assumptions'!$B$21)+'01_Global_Assumptions'!$B$22,"")</f>
        <v/>
      </c>
      <c r="W183" s="34" t="str">
        <f>IF(H183&gt;0,S183*'01_Global_Assumptions'!$B$14/12,"")</f>
        <v/>
      </c>
      <c r="X183" s="34" t="str">
        <f>IF(H183&gt;0,H183*'01_Global_Assumptions'!$B$16/('01_Global_Assumptions'!$B$17*12),"")</f>
        <v/>
      </c>
      <c r="Y183" s="35" t="str">
        <f>IF(H183&gt;0,'01_Global_Assumptions'!$B$18,"")</f>
        <v/>
      </c>
      <c r="Z183" s="34" t="str">
        <f t="shared" si="3"/>
        <v/>
      </c>
      <c r="AA183" s="34" t="str">
        <f t="shared" si="4"/>
        <v/>
      </c>
      <c r="AB183" s="34" t="str">
        <f t="shared" si="5"/>
        <v/>
      </c>
      <c r="AC183" s="35" t="str">
        <f t="shared" si="6"/>
        <v/>
      </c>
      <c r="AD183" s="34" t="str">
        <f t="shared" si="7"/>
        <v/>
      </c>
      <c r="AE183" s="34" t="str">
        <f t="shared" si="8"/>
        <v/>
      </c>
      <c r="AF183" s="34" t="str">
        <f t="shared" si="9"/>
        <v/>
      </c>
      <c r="AG183" s="34" t="str">
        <f t="shared" si="10"/>
        <v/>
      </c>
      <c r="AH183" s="34" t="str">
        <f t="shared" si="11"/>
        <v/>
      </c>
      <c r="AI183" s="34" t="str">
        <f t="shared" si="12"/>
        <v/>
      </c>
      <c r="AJ183" s="34" t="str">
        <f t="shared" si="13"/>
        <v/>
      </c>
      <c r="AK183" s="11" t="str">
        <f t="shared" si="14"/>
        <v/>
      </c>
      <c r="AL183" s="11" t="str">
        <f>IF(H183&gt;0,H183*(1-'01_Global_Assumptions'!$B$16),"")</f>
        <v/>
      </c>
      <c r="AM183" s="11" t="str">
        <f>IF(H183&gt;0,'01_Global_Assumptions'!$B$13*'01_Global_Assumptions'!$B$15,"")</f>
        <v/>
      </c>
      <c r="AN183" s="11" t="str">
        <f t="shared" si="15"/>
        <v/>
      </c>
      <c r="AO183" s="11" t="str">
        <f t="shared" si="16"/>
        <v/>
      </c>
      <c r="AP183" s="11" t="str">
        <f t="shared" si="17"/>
        <v/>
      </c>
      <c r="AQ183" s="11" t="str">
        <f t="shared" si="18"/>
        <v/>
      </c>
      <c r="AR183" s="37" t="str">
        <f t="shared" si="19"/>
        <v/>
      </c>
      <c r="AS183" s="11" t="str">
        <f t="shared" si="20"/>
        <v/>
      </c>
      <c r="AT183" s="11" t="str">
        <f t="shared" si="21"/>
        <v/>
      </c>
      <c r="AU183" s="11" t="str">
        <f t="shared" si="22"/>
        <v/>
      </c>
      <c r="AV183" s="11" t="str">
        <f t="shared" si="23"/>
        <v/>
      </c>
      <c r="AW183" s="11" t="str">
        <f t="shared" si="24"/>
        <v/>
      </c>
      <c r="AX183" s="11" t="str">
        <f t="shared" si="25"/>
        <v/>
      </c>
      <c r="AY183" s="11" t="str">
        <f t="shared" si="26"/>
        <v/>
      </c>
      <c r="AZ183" s="11" t="str">
        <f t="array" ref="AZ183">INDEX('10_Redfin_Source_Data'!$X:$X,$A183+4)</f>
        <v/>
      </c>
    </row>
    <row r="184" ht="15.75" customHeight="1">
      <c r="A184" s="11">
        <v>180.0</v>
      </c>
      <c r="B184" s="11" t="str">
        <f t="array" ref="B184">IF(INDEX('10_Redfin_Source_Data'!$E:$E,$A184+4)="","","SF-"&amp;TEXT($A184,"000"))</f>
        <v/>
      </c>
      <c r="C184" s="11" t="str">
        <f t="array" ref="C184">INDEX('10_Redfin_Source_Data'!$E:$E,$A184+4)</f>
        <v/>
      </c>
      <c r="D184" s="11" t="str">
        <f t="array" ref="D184">INDEX('10_Redfin_Source_Data'!$G:$G,$A184+4)</f>
        <v/>
      </c>
      <c r="E184" s="11" t="str">
        <f t="array" ref="E184">INDEX('10_Redfin_Source_Data'!$N:$N,$A184+4)</f>
        <v/>
      </c>
      <c r="F184" s="11" t="str">
        <f t="array" ref="F184">INDEX('10_Redfin_Source_Data'!$C:$C,$A184+4)</f>
        <v/>
      </c>
      <c r="G184" s="11" t="str">
        <f t="array" ref="G184">INDEX('10_Redfin_Source_Data'!$Z:$Z,$A184+4)</f>
        <v/>
      </c>
      <c r="H184" s="34">
        <f t="array" ref="H184">N(INDEX('10_Redfin_Source_Data'!$H:$H,$A184+4))</f>
        <v>0</v>
      </c>
      <c r="I184" s="34">
        <f t="array" ref="I184">N(INDEX('10_Redfin_Source_Data'!$M:$M,$A184+4))</f>
        <v>0</v>
      </c>
      <c r="J184" s="34" t="str">
        <f t="array" ref="J184">IF(H184&gt;0,MAX(I184,IFERROR(N(INDEX('10_Redfin_Source_Data'!$I:$I,$A184+4)),0)),"")</f>
        <v/>
      </c>
      <c r="K184" s="34">
        <f t="array" ref="K184">N(INDEX('10_Redfin_Source_Data'!$K:$K,$A184+4))</f>
        <v>0</v>
      </c>
      <c r="L184" s="34" t="str">
        <f t="array" ref="L184">IF(H184&gt;0,IFERROR(INDEX('09_Rent_Benchmarks'!$C:$C,MATCH(D184,'09_Rent_Benchmarks'!$A:$A,0)),'01_Global_Assumptions'!$B$10),"")</f>
        <v/>
      </c>
      <c r="M184" s="34" t="str">
        <f t="shared" si="1"/>
        <v/>
      </c>
      <c r="N184" s="34" t="str">
        <f>IF(H184&gt;0,'01_Global_Assumptions'!$B$11,"")</f>
        <v/>
      </c>
      <c r="O184" s="34" t="str">
        <f t="shared" si="2"/>
        <v/>
      </c>
      <c r="P184" s="35" t="str">
        <f>IF(H184&gt;0,'01_Global_Assumptions'!$B$7,"")</f>
        <v/>
      </c>
      <c r="Q184" s="35" t="str">
        <f>IF(H184&gt;0,'01_Global_Assumptions'!$B$8,"")</f>
        <v/>
      </c>
      <c r="R184" s="35" t="str">
        <f>IF(H184&gt;0,'01_Global_Assumptions'!$B$9,"")</f>
        <v/>
      </c>
      <c r="S184" s="34" t="str">
        <f>IF(H184&gt;0,H184*'01_Global_Assumptions'!$B$12,"")</f>
        <v/>
      </c>
      <c r="T184" s="34" t="str">
        <f>IF(H184&gt;0,'01_Global_Assumptions'!$B$23,"")</f>
        <v/>
      </c>
      <c r="U184" s="34" t="str">
        <f>IF(H184&gt;0,S184/('01_Global_Assumptions'!$B$13*12),"")</f>
        <v/>
      </c>
      <c r="V184" s="34" t="str">
        <f>IF(H184&gt;0,I184*('01_Global_Assumptions'!$B$19+'01_Global_Assumptions'!$B$20+'01_Global_Assumptions'!$B$21)+'01_Global_Assumptions'!$B$22,"")</f>
        <v/>
      </c>
      <c r="W184" s="34" t="str">
        <f>IF(H184&gt;0,S184*'01_Global_Assumptions'!$B$14/12,"")</f>
        <v/>
      </c>
      <c r="X184" s="34" t="str">
        <f>IF(H184&gt;0,H184*'01_Global_Assumptions'!$B$16/('01_Global_Assumptions'!$B$17*12),"")</f>
        <v/>
      </c>
      <c r="Y184" s="35" t="str">
        <f>IF(H184&gt;0,'01_Global_Assumptions'!$B$18,"")</f>
        <v/>
      </c>
      <c r="Z184" s="34" t="str">
        <f t="shared" si="3"/>
        <v/>
      </c>
      <c r="AA184" s="34" t="str">
        <f t="shared" si="4"/>
        <v/>
      </c>
      <c r="AB184" s="34" t="str">
        <f t="shared" si="5"/>
        <v/>
      </c>
      <c r="AC184" s="35" t="str">
        <f t="shared" si="6"/>
        <v/>
      </c>
      <c r="AD184" s="34" t="str">
        <f t="shared" si="7"/>
        <v/>
      </c>
      <c r="AE184" s="34" t="str">
        <f t="shared" si="8"/>
        <v/>
      </c>
      <c r="AF184" s="34" t="str">
        <f t="shared" si="9"/>
        <v/>
      </c>
      <c r="AG184" s="34" t="str">
        <f t="shared" si="10"/>
        <v/>
      </c>
      <c r="AH184" s="34" t="str">
        <f t="shared" si="11"/>
        <v/>
      </c>
      <c r="AI184" s="34" t="str">
        <f t="shared" si="12"/>
        <v/>
      </c>
      <c r="AJ184" s="34" t="str">
        <f t="shared" si="13"/>
        <v/>
      </c>
      <c r="AK184" s="11" t="str">
        <f t="shared" si="14"/>
        <v/>
      </c>
      <c r="AL184" s="11" t="str">
        <f>IF(H184&gt;0,H184*(1-'01_Global_Assumptions'!$B$16),"")</f>
        <v/>
      </c>
      <c r="AM184" s="11" t="str">
        <f>IF(H184&gt;0,'01_Global_Assumptions'!$B$13*'01_Global_Assumptions'!$B$15,"")</f>
        <v/>
      </c>
      <c r="AN184" s="11" t="str">
        <f t="shared" si="15"/>
        <v/>
      </c>
      <c r="AO184" s="11" t="str">
        <f t="shared" si="16"/>
        <v/>
      </c>
      <c r="AP184" s="11" t="str">
        <f t="shared" si="17"/>
        <v/>
      </c>
      <c r="AQ184" s="11" t="str">
        <f t="shared" si="18"/>
        <v/>
      </c>
      <c r="AR184" s="37" t="str">
        <f t="shared" si="19"/>
        <v/>
      </c>
      <c r="AS184" s="11" t="str">
        <f t="shared" si="20"/>
        <v/>
      </c>
      <c r="AT184" s="11" t="str">
        <f t="shared" si="21"/>
        <v/>
      </c>
      <c r="AU184" s="11" t="str">
        <f t="shared" si="22"/>
        <v/>
      </c>
      <c r="AV184" s="11" t="str">
        <f t="shared" si="23"/>
        <v/>
      </c>
      <c r="AW184" s="11" t="str">
        <f t="shared" si="24"/>
        <v/>
      </c>
      <c r="AX184" s="11" t="str">
        <f t="shared" si="25"/>
        <v/>
      </c>
      <c r="AY184" s="11" t="str">
        <f t="shared" si="26"/>
        <v/>
      </c>
      <c r="AZ184" s="11" t="str">
        <f t="array" ref="AZ184">INDEX('10_Redfin_Source_Data'!$X:$X,$A184+4)</f>
        <v/>
      </c>
    </row>
    <row r="185" ht="15.75" customHeight="1">
      <c r="A185" s="11">
        <v>181.0</v>
      </c>
      <c r="B185" s="11" t="str">
        <f t="array" ref="B185">IF(INDEX('10_Redfin_Source_Data'!$E:$E,$A185+4)="","","SF-"&amp;TEXT($A185,"000"))</f>
        <v/>
      </c>
      <c r="C185" s="11" t="str">
        <f t="array" ref="C185">INDEX('10_Redfin_Source_Data'!$E:$E,$A185+4)</f>
        <v/>
      </c>
      <c r="D185" s="11" t="str">
        <f t="array" ref="D185">INDEX('10_Redfin_Source_Data'!$G:$G,$A185+4)</f>
        <v/>
      </c>
      <c r="E185" s="11" t="str">
        <f t="array" ref="E185">INDEX('10_Redfin_Source_Data'!$N:$N,$A185+4)</f>
        <v/>
      </c>
      <c r="F185" s="11" t="str">
        <f t="array" ref="F185">INDEX('10_Redfin_Source_Data'!$C:$C,$A185+4)</f>
        <v/>
      </c>
      <c r="G185" s="11" t="str">
        <f t="array" ref="G185">INDEX('10_Redfin_Source_Data'!$Z:$Z,$A185+4)</f>
        <v/>
      </c>
      <c r="H185" s="34">
        <f t="array" ref="H185">N(INDEX('10_Redfin_Source_Data'!$H:$H,$A185+4))</f>
        <v>0</v>
      </c>
      <c r="I185" s="34">
        <f t="array" ref="I185">N(INDEX('10_Redfin_Source_Data'!$M:$M,$A185+4))</f>
        <v>0</v>
      </c>
      <c r="J185" s="34" t="str">
        <f t="array" ref="J185">IF(H185&gt;0,MAX(I185,IFERROR(N(INDEX('10_Redfin_Source_Data'!$I:$I,$A185+4)),0)),"")</f>
        <v/>
      </c>
      <c r="K185" s="34">
        <f t="array" ref="K185">N(INDEX('10_Redfin_Source_Data'!$K:$K,$A185+4))</f>
        <v>0</v>
      </c>
      <c r="L185" s="34" t="str">
        <f t="array" ref="L185">IF(H185&gt;0,IFERROR(INDEX('09_Rent_Benchmarks'!$C:$C,MATCH(D185,'09_Rent_Benchmarks'!$A:$A,0)),'01_Global_Assumptions'!$B$10),"")</f>
        <v/>
      </c>
      <c r="M185" s="34" t="str">
        <f t="shared" si="1"/>
        <v/>
      </c>
      <c r="N185" s="34" t="str">
        <f>IF(H185&gt;0,'01_Global_Assumptions'!$B$11,"")</f>
        <v/>
      </c>
      <c r="O185" s="34" t="str">
        <f t="shared" si="2"/>
        <v/>
      </c>
      <c r="P185" s="35" t="str">
        <f>IF(H185&gt;0,'01_Global_Assumptions'!$B$7,"")</f>
        <v/>
      </c>
      <c r="Q185" s="35" t="str">
        <f>IF(H185&gt;0,'01_Global_Assumptions'!$B$8,"")</f>
        <v/>
      </c>
      <c r="R185" s="35" t="str">
        <f>IF(H185&gt;0,'01_Global_Assumptions'!$B$9,"")</f>
        <v/>
      </c>
      <c r="S185" s="34" t="str">
        <f>IF(H185&gt;0,H185*'01_Global_Assumptions'!$B$12,"")</f>
        <v/>
      </c>
      <c r="T185" s="34" t="str">
        <f>IF(H185&gt;0,'01_Global_Assumptions'!$B$23,"")</f>
        <v/>
      </c>
      <c r="U185" s="34" t="str">
        <f>IF(H185&gt;0,S185/('01_Global_Assumptions'!$B$13*12),"")</f>
        <v/>
      </c>
      <c r="V185" s="34" t="str">
        <f>IF(H185&gt;0,I185*('01_Global_Assumptions'!$B$19+'01_Global_Assumptions'!$B$20+'01_Global_Assumptions'!$B$21)+'01_Global_Assumptions'!$B$22,"")</f>
        <v/>
      </c>
      <c r="W185" s="34" t="str">
        <f>IF(H185&gt;0,S185*'01_Global_Assumptions'!$B$14/12,"")</f>
        <v/>
      </c>
      <c r="X185" s="34" t="str">
        <f>IF(H185&gt;0,H185*'01_Global_Assumptions'!$B$16/('01_Global_Assumptions'!$B$17*12),"")</f>
        <v/>
      </c>
      <c r="Y185" s="35" t="str">
        <f>IF(H185&gt;0,'01_Global_Assumptions'!$B$18,"")</f>
        <v/>
      </c>
      <c r="Z185" s="34" t="str">
        <f t="shared" si="3"/>
        <v/>
      </c>
      <c r="AA185" s="34" t="str">
        <f t="shared" si="4"/>
        <v/>
      </c>
      <c r="AB185" s="34" t="str">
        <f t="shared" si="5"/>
        <v/>
      </c>
      <c r="AC185" s="35" t="str">
        <f t="shared" si="6"/>
        <v/>
      </c>
      <c r="AD185" s="34" t="str">
        <f t="shared" si="7"/>
        <v/>
      </c>
      <c r="AE185" s="34" t="str">
        <f t="shared" si="8"/>
        <v/>
      </c>
      <c r="AF185" s="34" t="str">
        <f t="shared" si="9"/>
        <v/>
      </c>
      <c r="AG185" s="34" t="str">
        <f t="shared" si="10"/>
        <v/>
      </c>
      <c r="AH185" s="34" t="str">
        <f t="shared" si="11"/>
        <v/>
      </c>
      <c r="AI185" s="34" t="str">
        <f t="shared" si="12"/>
        <v/>
      </c>
      <c r="AJ185" s="34" t="str">
        <f t="shared" si="13"/>
        <v/>
      </c>
      <c r="AK185" s="11" t="str">
        <f t="shared" si="14"/>
        <v/>
      </c>
      <c r="AL185" s="11" t="str">
        <f>IF(H185&gt;0,H185*(1-'01_Global_Assumptions'!$B$16),"")</f>
        <v/>
      </c>
      <c r="AM185" s="11" t="str">
        <f>IF(H185&gt;0,'01_Global_Assumptions'!$B$13*'01_Global_Assumptions'!$B$15,"")</f>
        <v/>
      </c>
      <c r="AN185" s="11" t="str">
        <f t="shared" si="15"/>
        <v/>
      </c>
      <c r="AO185" s="11" t="str">
        <f t="shared" si="16"/>
        <v/>
      </c>
      <c r="AP185" s="11" t="str">
        <f t="shared" si="17"/>
        <v/>
      </c>
      <c r="AQ185" s="11" t="str">
        <f t="shared" si="18"/>
        <v/>
      </c>
      <c r="AR185" s="37" t="str">
        <f t="shared" si="19"/>
        <v/>
      </c>
      <c r="AS185" s="11" t="str">
        <f t="shared" si="20"/>
        <v/>
      </c>
      <c r="AT185" s="11" t="str">
        <f t="shared" si="21"/>
        <v/>
      </c>
      <c r="AU185" s="11" t="str">
        <f t="shared" si="22"/>
        <v/>
      </c>
      <c r="AV185" s="11" t="str">
        <f t="shared" si="23"/>
        <v/>
      </c>
      <c r="AW185" s="11" t="str">
        <f t="shared" si="24"/>
        <v/>
      </c>
      <c r="AX185" s="11" t="str">
        <f t="shared" si="25"/>
        <v/>
      </c>
      <c r="AY185" s="11" t="str">
        <f t="shared" si="26"/>
        <v/>
      </c>
      <c r="AZ185" s="11" t="str">
        <f t="array" ref="AZ185">INDEX('10_Redfin_Source_Data'!$X:$X,$A185+4)</f>
        <v/>
      </c>
    </row>
    <row r="186" ht="15.75" customHeight="1">
      <c r="A186" s="11">
        <v>182.0</v>
      </c>
      <c r="B186" s="11" t="str">
        <f t="array" ref="B186">IF(INDEX('10_Redfin_Source_Data'!$E:$E,$A186+4)="","","SF-"&amp;TEXT($A186,"000"))</f>
        <v/>
      </c>
      <c r="C186" s="11" t="str">
        <f t="array" ref="C186">INDEX('10_Redfin_Source_Data'!$E:$E,$A186+4)</f>
        <v/>
      </c>
      <c r="D186" s="11" t="str">
        <f t="array" ref="D186">INDEX('10_Redfin_Source_Data'!$G:$G,$A186+4)</f>
        <v/>
      </c>
      <c r="E186" s="11" t="str">
        <f t="array" ref="E186">INDEX('10_Redfin_Source_Data'!$N:$N,$A186+4)</f>
        <v/>
      </c>
      <c r="F186" s="11" t="str">
        <f t="array" ref="F186">INDEX('10_Redfin_Source_Data'!$C:$C,$A186+4)</f>
        <v/>
      </c>
      <c r="G186" s="11" t="str">
        <f t="array" ref="G186">INDEX('10_Redfin_Source_Data'!$Z:$Z,$A186+4)</f>
        <v/>
      </c>
      <c r="H186" s="34">
        <f t="array" ref="H186">N(INDEX('10_Redfin_Source_Data'!$H:$H,$A186+4))</f>
        <v>0</v>
      </c>
      <c r="I186" s="34">
        <f t="array" ref="I186">N(INDEX('10_Redfin_Source_Data'!$M:$M,$A186+4))</f>
        <v>0</v>
      </c>
      <c r="J186" s="34" t="str">
        <f t="array" ref="J186">IF(H186&gt;0,MAX(I186,IFERROR(N(INDEX('10_Redfin_Source_Data'!$I:$I,$A186+4)),0)),"")</f>
        <v/>
      </c>
      <c r="K186" s="34">
        <f t="array" ref="K186">N(INDEX('10_Redfin_Source_Data'!$K:$K,$A186+4))</f>
        <v>0</v>
      </c>
      <c r="L186" s="34" t="str">
        <f t="array" ref="L186">IF(H186&gt;0,IFERROR(INDEX('09_Rent_Benchmarks'!$C:$C,MATCH(D186,'09_Rent_Benchmarks'!$A:$A,0)),'01_Global_Assumptions'!$B$10),"")</f>
        <v/>
      </c>
      <c r="M186" s="34" t="str">
        <f t="shared" si="1"/>
        <v/>
      </c>
      <c r="N186" s="34" t="str">
        <f>IF(H186&gt;0,'01_Global_Assumptions'!$B$11,"")</f>
        <v/>
      </c>
      <c r="O186" s="34" t="str">
        <f t="shared" si="2"/>
        <v/>
      </c>
      <c r="P186" s="35" t="str">
        <f>IF(H186&gt;0,'01_Global_Assumptions'!$B$7,"")</f>
        <v/>
      </c>
      <c r="Q186" s="35" t="str">
        <f>IF(H186&gt;0,'01_Global_Assumptions'!$B$8,"")</f>
        <v/>
      </c>
      <c r="R186" s="35" t="str">
        <f>IF(H186&gt;0,'01_Global_Assumptions'!$B$9,"")</f>
        <v/>
      </c>
      <c r="S186" s="34" t="str">
        <f>IF(H186&gt;0,H186*'01_Global_Assumptions'!$B$12,"")</f>
        <v/>
      </c>
      <c r="T186" s="34" t="str">
        <f>IF(H186&gt;0,'01_Global_Assumptions'!$B$23,"")</f>
        <v/>
      </c>
      <c r="U186" s="34" t="str">
        <f>IF(H186&gt;0,S186/('01_Global_Assumptions'!$B$13*12),"")</f>
        <v/>
      </c>
      <c r="V186" s="34" t="str">
        <f>IF(H186&gt;0,I186*('01_Global_Assumptions'!$B$19+'01_Global_Assumptions'!$B$20+'01_Global_Assumptions'!$B$21)+'01_Global_Assumptions'!$B$22,"")</f>
        <v/>
      </c>
      <c r="W186" s="34" t="str">
        <f>IF(H186&gt;0,S186*'01_Global_Assumptions'!$B$14/12,"")</f>
        <v/>
      </c>
      <c r="X186" s="34" t="str">
        <f>IF(H186&gt;0,H186*'01_Global_Assumptions'!$B$16/('01_Global_Assumptions'!$B$17*12),"")</f>
        <v/>
      </c>
      <c r="Y186" s="35" t="str">
        <f>IF(H186&gt;0,'01_Global_Assumptions'!$B$18,"")</f>
        <v/>
      </c>
      <c r="Z186" s="34" t="str">
        <f t="shared" si="3"/>
        <v/>
      </c>
      <c r="AA186" s="34" t="str">
        <f t="shared" si="4"/>
        <v/>
      </c>
      <c r="AB186" s="34" t="str">
        <f t="shared" si="5"/>
        <v/>
      </c>
      <c r="AC186" s="35" t="str">
        <f t="shared" si="6"/>
        <v/>
      </c>
      <c r="AD186" s="34" t="str">
        <f t="shared" si="7"/>
        <v/>
      </c>
      <c r="AE186" s="34" t="str">
        <f t="shared" si="8"/>
        <v/>
      </c>
      <c r="AF186" s="34" t="str">
        <f t="shared" si="9"/>
        <v/>
      </c>
      <c r="AG186" s="34" t="str">
        <f t="shared" si="10"/>
        <v/>
      </c>
      <c r="AH186" s="34" t="str">
        <f t="shared" si="11"/>
        <v/>
      </c>
      <c r="AI186" s="34" t="str">
        <f t="shared" si="12"/>
        <v/>
      </c>
      <c r="AJ186" s="34" t="str">
        <f t="shared" si="13"/>
        <v/>
      </c>
      <c r="AK186" s="11" t="str">
        <f t="shared" si="14"/>
        <v/>
      </c>
      <c r="AL186" s="11" t="str">
        <f>IF(H186&gt;0,H186*(1-'01_Global_Assumptions'!$B$16),"")</f>
        <v/>
      </c>
      <c r="AM186" s="11" t="str">
        <f>IF(H186&gt;0,'01_Global_Assumptions'!$B$13*'01_Global_Assumptions'!$B$15,"")</f>
        <v/>
      </c>
      <c r="AN186" s="11" t="str">
        <f t="shared" si="15"/>
        <v/>
      </c>
      <c r="AO186" s="11" t="str">
        <f t="shared" si="16"/>
        <v/>
      </c>
      <c r="AP186" s="11" t="str">
        <f t="shared" si="17"/>
        <v/>
      </c>
      <c r="AQ186" s="11" t="str">
        <f t="shared" si="18"/>
        <v/>
      </c>
      <c r="AR186" s="37" t="str">
        <f t="shared" si="19"/>
        <v/>
      </c>
      <c r="AS186" s="11" t="str">
        <f t="shared" si="20"/>
        <v/>
      </c>
      <c r="AT186" s="11" t="str">
        <f t="shared" si="21"/>
        <v/>
      </c>
      <c r="AU186" s="11" t="str">
        <f t="shared" si="22"/>
        <v/>
      </c>
      <c r="AV186" s="11" t="str">
        <f t="shared" si="23"/>
        <v/>
      </c>
      <c r="AW186" s="11" t="str">
        <f t="shared" si="24"/>
        <v/>
      </c>
      <c r="AX186" s="11" t="str">
        <f t="shared" si="25"/>
        <v/>
      </c>
      <c r="AY186" s="11" t="str">
        <f t="shared" si="26"/>
        <v/>
      </c>
      <c r="AZ186" s="11" t="str">
        <f t="array" ref="AZ186">INDEX('10_Redfin_Source_Data'!$X:$X,$A186+4)</f>
        <v/>
      </c>
    </row>
    <row r="187" ht="15.75" customHeight="1">
      <c r="A187" s="11">
        <v>183.0</v>
      </c>
      <c r="B187" s="11" t="str">
        <f t="array" ref="B187">IF(INDEX('10_Redfin_Source_Data'!$E:$E,$A187+4)="","","SF-"&amp;TEXT($A187,"000"))</f>
        <v/>
      </c>
      <c r="C187" s="11" t="str">
        <f t="array" ref="C187">INDEX('10_Redfin_Source_Data'!$E:$E,$A187+4)</f>
        <v/>
      </c>
      <c r="D187" s="11" t="str">
        <f t="array" ref="D187">INDEX('10_Redfin_Source_Data'!$G:$G,$A187+4)</f>
        <v/>
      </c>
      <c r="E187" s="11" t="str">
        <f t="array" ref="E187">INDEX('10_Redfin_Source_Data'!$N:$N,$A187+4)</f>
        <v/>
      </c>
      <c r="F187" s="11" t="str">
        <f t="array" ref="F187">INDEX('10_Redfin_Source_Data'!$C:$C,$A187+4)</f>
        <v/>
      </c>
      <c r="G187" s="11" t="str">
        <f t="array" ref="G187">INDEX('10_Redfin_Source_Data'!$Z:$Z,$A187+4)</f>
        <v/>
      </c>
      <c r="H187" s="34">
        <f t="array" ref="H187">N(INDEX('10_Redfin_Source_Data'!$H:$H,$A187+4))</f>
        <v>0</v>
      </c>
      <c r="I187" s="34">
        <f t="array" ref="I187">N(INDEX('10_Redfin_Source_Data'!$M:$M,$A187+4))</f>
        <v>0</v>
      </c>
      <c r="J187" s="34" t="str">
        <f t="array" ref="J187">IF(H187&gt;0,MAX(I187,IFERROR(N(INDEX('10_Redfin_Source_Data'!$I:$I,$A187+4)),0)),"")</f>
        <v/>
      </c>
      <c r="K187" s="34">
        <f t="array" ref="K187">N(INDEX('10_Redfin_Source_Data'!$K:$K,$A187+4))</f>
        <v>0</v>
      </c>
      <c r="L187" s="34" t="str">
        <f t="array" ref="L187">IF(H187&gt;0,IFERROR(INDEX('09_Rent_Benchmarks'!$C:$C,MATCH(D187,'09_Rent_Benchmarks'!$A:$A,0)),'01_Global_Assumptions'!$B$10),"")</f>
        <v/>
      </c>
      <c r="M187" s="34" t="str">
        <f t="shared" si="1"/>
        <v/>
      </c>
      <c r="N187" s="34" t="str">
        <f>IF(H187&gt;0,'01_Global_Assumptions'!$B$11,"")</f>
        <v/>
      </c>
      <c r="O187" s="34" t="str">
        <f t="shared" si="2"/>
        <v/>
      </c>
      <c r="P187" s="35" t="str">
        <f>IF(H187&gt;0,'01_Global_Assumptions'!$B$7,"")</f>
        <v/>
      </c>
      <c r="Q187" s="35" t="str">
        <f>IF(H187&gt;0,'01_Global_Assumptions'!$B$8,"")</f>
        <v/>
      </c>
      <c r="R187" s="35" t="str">
        <f>IF(H187&gt;0,'01_Global_Assumptions'!$B$9,"")</f>
        <v/>
      </c>
      <c r="S187" s="34" t="str">
        <f>IF(H187&gt;0,H187*'01_Global_Assumptions'!$B$12,"")</f>
        <v/>
      </c>
      <c r="T187" s="34" t="str">
        <f>IF(H187&gt;0,'01_Global_Assumptions'!$B$23,"")</f>
        <v/>
      </c>
      <c r="U187" s="34" t="str">
        <f>IF(H187&gt;0,S187/('01_Global_Assumptions'!$B$13*12),"")</f>
        <v/>
      </c>
      <c r="V187" s="34" t="str">
        <f>IF(H187&gt;0,I187*('01_Global_Assumptions'!$B$19+'01_Global_Assumptions'!$B$20+'01_Global_Assumptions'!$B$21)+'01_Global_Assumptions'!$B$22,"")</f>
        <v/>
      </c>
      <c r="W187" s="34" t="str">
        <f>IF(H187&gt;0,S187*'01_Global_Assumptions'!$B$14/12,"")</f>
        <v/>
      </c>
      <c r="X187" s="34" t="str">
        <f>IF(H187&gt;0,H187*'01_Global_Assumptions'!$B$16/('01_Global_Assumptions'!$B$17*12),"")</f>
        <v/>
      </c>
      <c r="Y187" s="35" t="str">
        <f>IF(H187&gt;0,'01_Global_Assumptions'!$B$18,"")</f>
        <v/>
      </c>
      <c r="Z187" s="34" t="str">
        <f t="shared" si="3"/>
        <v/>
      </c>
      <c r="AA187" s="34" t="str">
        <f t="shared" si="4"/>
        <v/>
      </c>
      <c r="AB187" s="34" t="str">
        <f t="shared" si="5"/>
        <v/>
      </c>
      <c r="AC187" s="35" t="str">
        <f t="shared" si="6"/>
        <v/>
      </c>
      <c r="AD187" s="34" t="str">
        <f t="shared" si="7"/>
        <v/>
      </c>
      <c r="AE187" s="34" t="str">
        <f t="shared" si="8"/>
        <v/>
      </c>
      <c r="AF187" s="34" t="str">
        <f t="shared" si="9"/>
        <v/>
      </c>
      <c r="AG187" s="34" t="str">
        <f t="shared" si="10"/>
        <v/>
      </c>
      <c r="AH187" s="34" t="str">
        <f t="shared" si="11"/>
        <v/>
      </c>
      <c r="AI187" s="34" t="str">
        <f t="shared" si="12"/>
        <v/>
      </c>
      <c r="AJ187" s="34" t="str">
        <f t="shared" si="13"/>
        <v/>
      </c>
      <c r="AK187" s="11" t="str">
        <f t="shared" si="14"/>
        <v/>
      </c>
      <c r="AL187" s="11" t="str">
        <f>IF(H187&gt;0,H187*(1-'01_Global_Assumptions'!$B$16),"")</f>
        <v/>
      </c>
      <c r="AM187" s="11" t="str">
        <f>IF(H187&gt;0,'01_Global_Assumptions'!$B$13*'01_Global_Assumptions'!$B$15,"")</f>
        <v/>
      </c>
      <c r="AN187" s="11" t="str">
        <f t="shared" si="15"/>
        <v/>
      </c>
      <c r="AO187" s="11" t="str">
        <f t="shared" si="16"/>
        <v/>
      </c>
      <c r="AP187" s="11" t="str">
        <f t="shared" si="17"/>
        <v/>
      </c>
      <c r="AQ187" s="11" t="str">
        <f t="shared" si="18"/>
        <v/>
      </c>
      <c r="AR187" s="37" t="str">
        <f t="shared" si="19"/>
        <v/>
      </c>
      <c r="AS187" s="11" t="str">
        <f t="shared" si="20"/>
        <v/>
      </c>
      <c r="AT187" s="11" t="str">
        <f t="shared" si="21"/>
        <v/>
      </c>
      <c r="AU187" s="11" t="str">
        <f t="shared" si="22"/>
        <v/>
      </c>
      <c r="AV187" s="11" t="str">
        <f t="shared" si="23"/>
        <v/>
      </c>
      <c r="AW187" s="11" t="str">
        <f t="shared" si="24"/>
        <v/>
      </c>
      <c r="AX187" s="11" t="str">
        <f t="shared" si="25"/>
        <v/>
      </c>
      <c r="AY187" s="11" t="str">
        <f t="shared" si="26"/>
        <v/>
      </c>
      <c r="AZ187" s="11" t="str">
        <f t="array" ref="AZ187">INDEX('10_Redfin_Source_Data'!$X:$X,$A187+4)</f>
        <v/>
      </c>
    </row>
    <row r="188" ht="15.75" customHeight="1">
      <c r="A188" s="11">
        <v>184.0</v>
      </c>
      <c r="B188" s="11" t="str">
        <f t="array" ref="B188">IF(INDEX('10_Redfin_Source_Data'!$E:$E,$A188+4)="","","SF-"&amp;TEXT($A188,"000"))</f>
        <v/>
      </c>
      <c r="C188" s="11" t="str">
        <f t="array" ref="C188">INDEX('10_Redfin_Source_Data'!$E:$E,$A188+4)</f>
        <v/>
      </c>
      <c r="D188" s="11" t="str">
        <f t="array" ref="D188">INDEX('10_Redfin_Source_Data'!$G:$G,$A188+4)</f>
        <v/>
      </c>
      <c r="E188" s="11" t="str">
        <f t="array" ref="E188">INDEX('10_Redfin_Source_Data'!$N:$N,$A188+4)</f>
        <v/>
      </c>
      <c r="F188" s="11" t="str">
        <f t="array" ref="F188">INDEX('10_Redfin_Source_Data'!$C:$C,$A188+4)</f>
        <v/>
      </c>
      <c r="G188" s="11" t="str">
        <f t="array" ref="G188">INDEX('10_Redfin_Source_Data'!$Z:$Z,$A188+4)</f>
        <v/>
      </c>
      <c r="H188" s="34">
        <f t="array" ref="H188">N(INDEX('10_Redfin_Source_Data'!$H:$H,$A188+4))</f>
        <v>0</v>
      </c>
      <c r="I188" s="34">
        <f t="array" ref="I188">N(INDEX('10_Redfin_Source_Data'!$M:$M,$A188+4))</f>
        <v>0</v>
      </c>
      <c r="J188" s="34" t="str">
        <f t="array" ref="J188">IF(H188&gt;0,MAX(I188,IFERROR(N(INDEX('10_Redfin_Source_Data'!$I:$I,$A188+4)),0)),"")</f>
        <v/>
      </c>
      <c r="K188" s="34">
        <f t="array" ref="K188">N(INDEX('10_Redfin_Source_Data'!$K:$K,$A188+4))</f>
        <v>0</v>
      </c>
      <c r="L188" s="34" t="str">
        <f t="array" ref="L188">IF(H188&gt;0,IFERROR(INDEX('09_Rent_Benchmarks'!$C:$C,MATCH(D188,'09_Rent_Benchmarks'!$A:$A,0)),'01_Global_Assumptions'!$B$10),"")</f>
        <v/>
      </c>
      <c r="M188" s="34" t="str">
        <f t="shared" si="1"/>
        <v/>
      </c>
      <c r="N188" s="34" t="str">
        <f>IF(H188&gt;0,'01_Global_Assumptions'!$B$11,"")</f>
        <v/>
      </c>
      <c r="O188" s="34" t="str">
        <f t="shared" si="2"/>
        <v/>
      </c>
      <c r="P188" s="35" t="str">
        <f>IF(H188&gt;0,'01_Global_Assumptions'!$B$7,"")</f>
        <v/>
      </c>
      <c r="Q188" s="35" t="str">
        <f>IF(H188&gt;0,'01_Global_Assumptions'!$B$8,"")</f>
        <v/>
      </c>
      <c r="R188" s="35" t="str">
        <f>IF(H188&gt;0,'01_Global_Assumptions'!$B$9,"")</f>
        <v/>
      </c>
      <c r="S188" s="34" t="str">
        <f>IF(H188&gt;0,H188*'01_Global_Assumptions'!$B$12,"")</f>
        <v/>
      </c>
      <c r="T188" s="34" t="str">
        <f>IF(H188&gt;0,'01_Global_Assumptions'!$B$23,"")</f>
        <v/>
      </c>
      <c r="U188" s="34" t="str">
        <f>IF(H188&gt;0,S188/('01_Global_Assumptions'!$B$13*12),"")</f>
        <v/>
      </c>
      <c r="V188" s="34" t="str">
        <f>IF(H188&gt;0,I188*('01_Global_Assumptions'!$B$19+'01_Global_Assumptions'!$B$20+'01_Global_Assumptions'!$B$21)+'01_Global_Assumptions'!$B$22,"")</f>
        <v/>
      </c>
      <c r="W188" s="34" t="str">
        <f>IF(H188&gt;0,S188*'01_Global_Assumptions'!$B$14/12,"")</f>
        <v/>
      </c>
      <c r="X188" s="34" t="str">
        <f>IF(H188&gt;0,H188*'01_Global_Assumptions'!$B$16/('01_Global_Assumptions'!$B$17*12),"")</f>
        <v/>
      </c>
      <c r="Y188" s="35" t="str">
        <f>IF(H188&gt;0,'01_Global_Assumptions'!$B$18,"")</f>
        <v/>
      </c>
      <c r="Z188" s="34" t="str">
        <f t="shared" si="3"/>
        <v/>
      </c>
      <c r="AA188" s="34" t="str">
        <f t="shared" si="4"/>
        <v/>
      </c>
      <c r="AB188" s="34" t="str">
        <f t="shared" si="5"/>
        <v/>
      </c>
      <c r="AC188" s="35" t="str">
        <f t="shared" si="6"/>
        <v/>
      </c>
      <c r="AD188" s="34" t="str">
        <f t="shared" si="7"/>
        <v/>
      </c>
      <c r="AE188" s="34" t="str">
        <f t="shared" si="8"/>
        <v/>
      </c>
      <c r="AF188" s="34" t="str">
        <f t="shared" si="9"/>
        <v/>
      </c>
      <c r="AG188" s="34" t="str">
        <f t="shared" si="10"/>
        <v/>
      </c>
      <c r="AH188" s="34" t="str">
        <f t="shared" si="11"/>
        <v/>
      </c>
      <c r="AI188" s="34" t="str">
        <f t="shared" si="12"/>
        <v/>
      </c>
      <c r="AJ188" s="34" t="str">
        <f t="shared" si="13"/>
        <v/>
      </c>
      <c r="AK188" s="11" t="str">
        <f t="shared" si="14"/>
        <v/>
      </c>
      <c r="AL188" s="11" t="str">
        <f>IF(H188&gt;0,H188*(1-'01_Global_Assumptions'!$B$16),"")</f>
        <v/>
      </c>
      <c r="AM188" s="11" t="str">
        <f>IF(H188&gt;0,'01_Global_Assumptions'!$B$13*'01_Global_Assumptions'!$B$15,"")</f>
        <v/>
      </c>
      <c r="AN188" s="11" t="str">
        <f t="shared" si="15"/>
        <v/>
      </c>
      <c r="AO188" s="11" t="str">
        <f t="shared" si="16"/>
        <v/>
      </c>
      <c r="AP188" s="11" t="str">
        <f t="shared" si="17"/>
        <v/>
      </c>
      <c r="AQ188" s="11" t="str">
        <f t="shared" si="18"/>
        <v/>
      </c>
      <c r="AR188" s="37" t="str">
        <f t="shared" si="19"/>
        <v/>
      </c>
      <c r="AS188" s="11" t="str">
        <f t="shared" si="20"/>
        <v/>
      </c>
      <c r="AT188" s="11" t="str">
        <f t="shared" si="21"/>
        <v/>
      </c>
      <c r="AU188" s="11" t="str">
        <f t="shared" si="22"/>
        <v/>
      </c>
      <c r="AV188" s="11" t="str">
        <f t="shared" si="23"/>
        <v/>
      </c>
      <c r="AW188" s="11" t="str">
        <f t="shared" si="24"/>
        <v/>
      </c>
      <c r="AX188" s="11" t="str">
        <f t="shared" si="25"/>
        <v/>
      </c>
      <c r="AY188" s="11" t="str">
        <f t="shared" si="26"/>
        <v/>
      </c>
      <c r="AZ188" s="11" t="str">
        <f t="array" ref="AZ188">INDEX('10_Redfin_Source_Data'!$X:$X,$A188+4)</f>
        <v/>
      </c>
    </row>
    <row r="189" ht="15.75" customHeight="1">
      <c r="A189" s="11">
        <v>185.0</v>
      </c>
      <c r="B189" s="11" t="str">
        <f t="array" ref="B189">IF(INDEX('10_Redfin_Source_Data'!$E:$E,$A189+4)="","","SF-"&amp;TEXT($A189,"000"))</f>
        <v/>
      </c>
      <c r="C189" s="11" t="str">
        <f t="array" ref="C189">INDEX('10_Redfin_Source_Data'!$E:$E,$A189+4)</f>
        <v/>
      </c>
      <c r="D189" s="11" t="str">
        <f t="array" ref="D189">INDEX('10_Redfin_Source_Data'!$G:$G,$A189+4)</f>
        <v/>
      </c>
      <c r="E189" s="11" t="str">
        <f t="array" ref="E189">INDEX('10_Redfin_Source_Data'!$N:$N,$A189+4)</f>
        <v/>
      </c>
      <c r="F189" s="11" t="str">
        <f t="array" ref="F189">INDEX('10_Redfin_Source_Data'!$C:$C,$A189+4)</f>
        <v/>
      </c>
      <c r="G189" s="11" t="str">
        <f t="array" ref="G189">INDEX('10_Redfin_Source_Data'!$Z:$Z,$A189+4)</f>
        <v/>
      </c>
      <c r="H189" s="34">
        <f t="array" ref="H189">N(INDEX('10_Redfin_Source_Data'!$H:$H,$A189+4))</f>
        <v>0</v>
      </c>
      <c r="I189" s="34">
        <f t="array" ref="I189">N(INDEX('10_Redfin_Source_Data'!$M:$M,$A189+4))</f>
        <v>0</v>
      </c>
      <c r="J189" s="34" t="str">
        <f t="array" ref="J189">IF(H189&gt;0,MAX(I189,IFERROR(N(INDEX('10_Redfin_Source_Data'!$I:$I,$A189+4)),0)),"")</f>
        <v/>
      </c>
      <c r="K189" s="34">
        <f t="array" ref="K189">N(INDEX('10_Redfin_Source_Data'!$K:$K,$A189+4))</f>
        <v>0</v>
      </c>
      <c r="L189" s="34" t="str">
        <f t="array" ref="L189">IF(H189&gt;0,IFERROR(INDEX('09_Rent_Benchmarks'!$C:$C,MATCH(D189,'09_Rent_Benchmarks'!$A:$A,0)),'01_Global_Assumptions'!$B$10),"")</f>
        <v/>
      </c>
      <c r="M189" s="34" t="str">
        <f t="shared" si="1"/>
        <v/>
      </c>
      <c r="N189" s="34" t="str">
        <f>IF(H189&gt;0,'01_Global_Assumptions'!$B$11,"")</f>
        <v/>
      </c>
      <c r="O189" s="34" t="str">
        <f t="shared" si="2"/>
        <v/>
      </c>
      <c r="P189" s="35" t="str">
        <f>IF(H189&gt;0,'01_Global_Assumptions'!$B$7,"")</f>
        <v/>
      </c>
      <c r="Q189" s="35" t="str">
        <f>IF(H189&gt;0,'01_Global_Assumptions'!$B$8,"")</f>
        <v/>
      </c>
      <c r="R189" s="35" t="str">
        <f>IF(H189&gt;0,'01_Global_Assumptions'!$B$9,"")</f>
        <v/>
      </c>
      <c r="S189" s="34" t="str">
        <f>IF(H189&gt;0,H189*'01_Global_Assumptions'!$B$12,"")</f>
        <v/>
      </c>
      <c r="T189" s="34" t="str">
        <f>IF(H189&gt;0,'01_Global_Assumptions'!$B$23,"")</f>
        <v/>
      </c>
      <c r="U189" s="34" t="str">
        <f>IF(H189&gt;0,S189/('01_Global_Assumptions'!$B$13*12),"")</f>
        <v/>
      </c>
      <c r="V189" s="34" t="str">
        <f>IF(H189&gt;0,I189*('01_Global_Assumptions'!$B$19+'01_Global_Assumptions'!$B$20+'01_Global_Assumptions'!$B$21)+'01_Global_Assumptions'!$B$22,"")</f>
        <v/>
      </c>
      <c r="W189" s="34" t="str">
        <f>IF(H189&gt;0,S189*'01_Global_Assumptions'!$B$14/12,"")</f>
        <v/>
      </c>
      <c r="X189" s="34" t="str">
        <f>IF(H189&gt;0,H189*'01_Global_Assumptions'!$B$16/('01_Global_Assumptions'!$B$17*12),"")</f>
        <v/>
      </c>
      <c r="Y189" s="35" t="str">
        <f>IF(H189&gt;0,'01_Global_Assumptions'!$B$18,"")</f>
        <v/>
      </c>
      <c r="Z189" s="34" t="str">
        <f t="shared" si="3"/>
        <v/>
      </c>
      <c r="AA189" s="34" t="str">
        <f t="shared" si="4"/>
        <v/>
      </c>
      <c r="AB189" s="34" t="str">
        <f t="shared" si="5"/>
        <v/>
      </c>
      <c r="AC189" s="35" t="str">
        <f t="shared" si="6"/>
        <v/>
      </c>
      <c r="AD189" s="34" t="str">
        <f t="shared" si="7"/>
        <v/>
      </c>
      <c r="AE189" s="34" t="str">
        <f t="shared" si="8"/>
        <v/>
      </c>
      <c r="AF189" s="34" t="str">
        <f t="shared" si="9"/>
        <v/>
      </c>
      <c r="AG189" s="34" t="str">
        <f t="shared" si="10"/>
        <v/>
      </c>
      <c r="AH189" s="34" t="str">
        <f t="shared" si="11"/>
        <v/>
      </c>
      <c r="AI189" s="34" t="str">
        <f t="shared" si="12"/>
        <v/>
      </c>
      <c r="AJ189" s="34" t="str">
        <f t="shared" si="13"/>
        <v/>
      </c>
      <c r="AK189" s="11" t="str">
        <f t="shared" si="14"/>
        <v/>
      </c>
      <c r="AL189" s="11" t="str">
        <f>IF(H189&gt;0,H189*(1-'01_Global_Assumptions'!$B$16),"")</f>
        <v/>
      </c>
      <c r="AM189" s="11" t="str">
        <f>IF(H189&gt;0,'01_Global_Assumptions'!$B$13*'01_Global_Assumptions'!$B$15,"")</f>
        <v/>
      </c>
      <c r="AN189" s="11" t="str">
        <f t="shared" si="15"/>
        <v/>
      </c>
      <c r="AO189" s="11" t="str">
        <f t="shared" si="16"/>
        <v/>
      </c>
      <c r="AP189" s="11" t="str">
        <f t="shared" si="17"/>
        <v/>
      </c>
      <c r="AQ189" s="11" t="str">
        <f t="shared" si="18"/>
        <v/>
      </c>
      <c r="AR189" s="37" t="str">
        <f t="shared" si="19"/>
        <v/>
      </c>
      <c r="AS189" s="11" t="str">
        <f t="shared" si="20"/>
        <v/>
      </c>
      <c r="AT189" s="11" t="str">
        <f t="shared" si="21"/>
        <v/>
      </c>
      <c r="AU189" s="11" t="str">
        <f t="shared" si="22"/>
        <v/>
      </c>
      <c r="AV189" s="11" t="str">
        <f t="shared" si="23"/>
        <v/>
      </c>
      <c r="AW189" s="11" t="str">
        <f t="shared" si="24"/>
        <v/>
      </c>
      <c r="AX189" s="11" t="str">
        <f t="shared" si="25"/>
        <v/>
      </c>
      <c r="AY189" s="11" t="str">
        <f t="shared" si="26"/>
        <v/>
      </c>
      <c r="AZ189" s="11" t="str">
        <f t="array" ref="AZ189">INDEX('10_Redfin_Source_Data'!$X:$X,$A189+4)</f>
        <v/>
      </c>
    </row>
    <row r="190" ht="15.75" customHeight="1">
      <c r="A190" s="11">
        <v>186.0</v>
      </c>
      <c r="B190" s="11" t="str">
        <f t="array" ref="B190">IF(INDEX('10_Redfin_Source_Data'!$E:$E,$A190+4)="","","SF-"&amp;TEXT($A190,"000"))</f>
        <v/>
      </c>
      <c r="C190" s="11" t="str">
        <f t="array" ref="C190">INDEX('10_Redfin_Source_Data'!$E:$E,$A190+4)</f>
        <v/>
      </c>
      <c r="D190" s="11" t="str">
        <f t="array" ref="D190">INDEX('10_Redfin_Source_Data'!$G:$G,$A190+4)</f>
        <v/>
      </c>
      <c r="E190" s="11" t="str">
        <f t="array" ref="E190">INDEX('10_Redfin_Source_Data'!$N:$N,$A190+4)</f>
        <v/>
      </c>
      <c r="F190" s="11" t="str">
        <f t="array" ref="F190">INDEX('10_Redfin_Source_Data'!$C:$C,$A190+4)</f>
        <v/>
      </c>
      <c r="G190" s="11" t="str">
        <f t="array" ref="G190">INDEX('10_Redfin_Source_Data'!$Z:$Z,$A190+4)</f>
        <v/>
      </c>
      <c r="H190" s="34">
        <f t="array" ref="H190">N(INDEX('10_Redfin_Source_Data'!$H:$H,$A190+4))</f>
        <v>0</v>
      </c>
      <c r="I190" s="34">
        <f t="array" ref="I190">N(INDEX('10_Redfin_Source_Data'!$M:$M,$A190+4))</f>
        <v>0</v>
      </c>
      <c r="J190" s="34" t="str">
        <f t="array" ref="J190">IF(H190&gt;0,MAX(I190,IFERROR(N(INDEX('10_Redfin_Source_Data'!$I:$I,$A190+4)),0)),"")</f>
        <v/>
      </c>
      <c r="K190" s="34">
        <f t="array" ref="K190">N(INDEX('10_Redfin_Source_Data'!$K:$K,$A190+4))</f>
        <v>0</v>
      </c>
      <c r="L190" s="34" t="str">
        <f t="array" ref="L190">IF(H190&gt;0,IFERROR(INDEX('09_Rent_Benchmarks'!$C:$C,MATCH(D190,'09_Rent_Benchmarks'!$A:$A,0)),'01_Global_Assumptions'!$B$10),"")</f>
        <v/>
      </c>
      <c r="M190" s="34" t="str">
        <f t="shared" si="1"/>
        <v/>
      </c>
      <c r="N190" s="34" t="str">
        <f>IF(H190&gt;0,'01_Global_Assumptions'!$B$11,"")</f>
        <v/>
      </c>
      <c r="O190" s="34" t="str">
        <f t="shared" si="2"/>
        <v/>
      </c>
      <c r="P190" s="35" t="str">
        <f>IF(H190&gt;0,'01_Global_Assumptions'!$B$7,"")</f>
        <v/>
      </c>
      <c r="Q190" s="35" t="str">
        <f>IF(H190&gt;0,'01_Global_Assumptions'!$B$8,"")</f>
        <v/>
      </c>
      <c r="R190" s="35" t="str">
        <f>IF(H190&gt;0,'01_Global_Assumptions'!$B$9,"")</f>
        <v/>
      </c>
      <c r="S190" s="34" t="str">
        <f>IF(H190&gt;0,H190*'01_Global_Assumptions'!$B$12,"")</f>
        <v/>
      </c>
      <c r="T190" s="34" t="str">
        <f>IF(H190&gt;0,'01_Global_Assumptions'!$B$23,"")</f>
        <v/>
      </c>
      <c r="U190" s="34" t="str">
        <f>IF(H190&gt;0,S190/('01_Global_Assumptions'!$B$13*12),"")</f>
        <v/>
      </c>
      <c r="V190" s="34" t="str">
        <f>IF(H190&gt;0,I190*('01_Global_Assumptions'!$B$19+'01_Global_Assumptions'!$B$20+'01_Global_Assumptions'!$B$21)+'01_Global_Assumptions'!$B$22,"")</f>
        <v/>
      </c>
      <c r="W190" s="34" t="str">
        <f>IF(H190&gt;0,S190*'01_Global_Assumptions'!$B$14/12,"")</f>
        <v/>
      </c>
      <c r="X190" s="34" t="str">
        <f>IF(H190&gt;0,H190*'01_Global_Assumptions'!$B$16/('01_Global_Assumptions'!$B$17*12),"")</f>
        <v/>
      </c>
      <c r="Y190" s="35" t="str">
        <f>IF(H190&gt;0,'01_Global_Assumptions'!$B$18,"")</f>
        <v/>
      </c>
      <c r="Z190" s="34" t="str">
        <f t="shared" si="3"/>
        <v/>
      </c>
      <c r="AA190" s="34" t="str">
        <f t="shared" si="4"/>
        <v/>
      </c>
      <c r="AB190" s="34" t="str">
        <f t="shared" si="5"/>
        <v/>
      </c>
      <c r="AC190" s="35" t="str">
        <f t="shared" si="6"/>
        <v/>
      </c>
      <c r="AD190" s="34" t="str">
        <f t="shared" si="7"/>
        <v/>
      </c>
      <c r="AE190" s="34" t="str">
        <f t="shared" si="8"/>
        <v/>
      </c>
      <c r="AF190" s="34" t="str">
        <f t="shared" si="9"/>
        <v/>
      </c>
      <c r="AG190" s="34" t="str">
        <f t="shared" si="10"/>
        <v/>
      </c>
      <c r="AH190" s="34" t="str">
        <f t="shared" si="11"/>
        <v/>
      </c>
      <c r="AI190" s="34" t="str">
        <f t="shared" si="12"/>
        <v/>
      </c>
      <c r="AJ190" s="34" t="str">
        <f t="shared" si="13"/>
        <v/>
      </c>
      <c r="AK190" s="11" t="str">
        <f t="shared" si="14"/>
        <v/>
      </c>
      <c r="AL190" s="11" t="str">
        <f>IF(H190&gt;0,H190*(1-'01_Global_Assumptions'!$B$16),"")</f>
        <v/>
      </c>
      <c r="AM190" s="11" t="str">
        <f>IF(H190&gt;0,'01_Global_Assumptions'!$B$13*'01_Global_Assumptions'!$B$15,"")</f>
        <v/>
      </c>
      <c r="AN190" s="11" t="str">
        <f t="shared" si="15"/>
        <v/>
      </c>
      <c r="AO190" s="11" t="str">
        <f t="shared" si="16"/>
        <v/>
      </c>
      <c r="AP190" s="11" t="str">
        <f t="shared" si="17"/>
        <v/>
      </c>
      <c r="AQ190" s="11" t="str">
        <f t="shared" si="18"/>
        <v/>
      </c>
      <c r="AR190" s="37" t="str">
        <f t="shared" si="19"/>
        <v/>
      </c>
      <c r="AS190" s="11" t="str">
        <f t="shared" si="20"/>
        <v/>
      </c>
      <c r="AT190" s="11" t="str">
        <f t="shared" si="21"/>
        <v/>
      </c>
      <c r="AU190" s="11" t="str">
        <f t="shared" si="22"/>
        <v/>
      </c>
      <c r="AV190" s="11" t="str">
        <f t="shared" si="23"/>
        <v/>
      </c>
      <c r="AW190" s="11" t="str">
        <f t="shared" si="24"/>
        <v/>
      </c>
      <c r="AX190" s="11" t="str">
        <f t="shared" si="25"/>
        <v/>
      </c>
      <c r="AY190" s="11" t="str">
        <f t="shared" si="26"/>
        <v/>
      </c>
      <c r="AZ190" s="11" t="str">
        <f t="array" ref="AZ190">INDEX('10_Redfin_Source_Data'!$X:$X,$A190+4)</f>
        <v/>
      </c>
    </row>
    <row r="191" ht="15.75" customHeight="1">
      <c r="A191" s="11">
        <v>187.0</v>
      </c>
      <c r="B191" s="11" t="str">
        <f t="array" ref="B191">IF(INDEX('10_Redfin_Source_Data'!$E:$E,$A191+4)="","","SF-"&amp;TEXT($A191,"000"))</f>
        <v/>
      </c>
      <c r="C191" s="11" t="str">
        <f t="array" ref="C191">INDEX('10_Redfin_Source_Data'!$E:$E,$A191+4)</f>
        <v/>
      </c>
      <c r="D191" s="11" t="str">
        <f t="array" ref="D191">INDEX('10_Redfin_Source_Data'!$G:$G,$A191+4)</f>
        <v/>
      </c>
      <c r="E191" s="11" t="str">
        <f t="array" ref="E191">INDEX('10_Redfin_Source_Data'!$N:$N,$A191+4)</f>
        <v/>
      </c>
      <c r="F191" s="11" t="str">
        <f t="array" ref="F191">INDEX('10_Redfin_Source_Data'!$C:$C,$A191+4)</f>
        <v/>
      </c>
      <c r="G191" s="11" t="str">
        <f t="array" ref="G191">INDEX('10_Redfin_Source_Data'!$Z:$Z,$A191+4)</f>
        <v/>
      </c>
      <c r="H191" s="34">
        <f t="array" ref="H191">N(INDEX('10_Redfin_Source_Data'!$H:$H,$A191+4))</f>
        <v>0</v>
      </c>
      <c r="I191" s="34">
        <f t="array" ref="I191">N(INDEX('10_Redfin_Source_Data'!$M:$M,$A191+4))</f>
        <v>0</v>
      </c>
      <c r="J191" s="34" t="str">
        <f t="array" ref="J191">IF(H191&gt;0,MAX(I191,IFERROR(N(INDEX('10_Redfin_Source_Data'!$I:$I,$A191+4)),0)),"")</f>
        <v/>
      </c>
      <c r="K191" s="34">
        <f t="array" ref="K191">N(INDEX('10_Redfin_Source_Data'!$K:$K,$A191+4))</f>
        <v>0</v>
      </c>
      <c r="L191" s="34" t="str">
        <f t="array" ref="L191">IF(H191&gt;0,IFERROR(INDEX('09_Rent_Benchmarks'!$C:$C,MATCH(D191,'09_Rent_Benchmarks'!$A:$A,0)),'01_Global_Assumptions'!$B$10),"")</f>
        <v/>
      </c>
      <c r="M191" s="34" t="str">
        <f t="shared" si="1"/>
        <v/>
      </c>
      <c r="N191" s="34" t="str">
        <f>IF(H191&gt;0,'01_Global_Assumptions'!$B$11,"")</f>
        <v/>
      </c>
      <c r="O191" s="34" t="str">
        <f t="shared" si="2"/>
        <v/>
      </c>
      <c r="P191" s="35" t="str">
        <f>IF(H191&gt;0,'01_Global_Assumptions'!$B$7,"")</f>
        <v/>
      </c>
      <c r="Q191" s="35" t="str">
        <f>IF(H191&gt;0,'01_Global_Assumptions'!$B$8,"")</f>
        <v/>
      </c>
      <c r="R191" s="35" t="str">
        <f>IF(H191&gt;0,'01_Global_Assumptions'!$B$9,"")</f>
        <v/>
      </c>
      <c r="S191" s="34" t="str">
        <f>IF(H191&gt;0,H191*'01_Global_Assumptions'!$B$12,"")</f>
        <v/>
      </c>
      <c r="T191" s="34" t="str">
        <f>IF(H191&gt;0,'01_Global_Assumptions'!$B$23,"")</f>
        <v/>
      </c>
      <c r="U191" s="34" t="str">
        <f>IF(H191&gt;0,S191/('01_Global_Assumptions'!$B$13*12),"")</f>
        <v/>
      </c>
      <c r="V191" s="34" t="str">
        <f>IF(H191&gt;0,I191*('01_Global_Assumptions'!$B$19+'01_Global_Assumptions'!$B$20+'01_Global_Assumptions'!$B$21)+'01_Global_Assumptions'!$B$22,"")</f>
        <v/>
      </c>
      <c r="W191" s="34" t="str">
        <f>IF(H191&gt;0,S191*'01_Global_Assumptions'!$B$14/12,"")</f>
        <v/>
      </c>
      <c r="X191" s="34" t="str">
        <f>IF(H191&gt;0,H191*'01_Global_Assumptions'!$B$16/('01_Global_Assumptions'!$B$17*12),"")</f>
        <v/>
      </c>
      <c r="Y191" s="35" t="str">
        <f>IF(H191&gt;0,'01_Global_Assumptions'!$B$18,"")</f>
        <v/>
      </c>
      <c r="Z191" s="34" t="str">
        <f t="shared" si="3"/>
        <v/>
      </c>
      <c r="AA191" s="34" t="str">
        <f t="shared" si="4"/>
        <v/>
      </c>
      <c r="AB191" s="34" t="str">
        <f t="shared" si="5"/>
        <v/>
      </c>
      <c r="AC191" s="35" t="str">
        <f t="shared" si="6"/>
        <v/>
      </c>
      <c r="AD191" s="34" t="str">
        <f t="shared" si="7"/>
        <v/>
      </c>
      <c r="AE191" s="34" t="str">
        <f t="shared" si="8"/>
        <v/>
      </c>
      <c r="AF191" s="34" t="str">
        <f t="shared" si="9"/>
        <v/>
      </c>
      <c r="AG191" s="34" t="str">
        <f t="shared" si="10"/>
        <v/>
      </c>
      <c r="AH191" s="34" t="str">
        <f t="shared" si="11"/>
        <v/>
      </c>
      <c r="AI191" s="34" t="str">
        <f t="shared" si="12"/>
        <v/>
      </c>
      <c r="AJ191" s="34" t="str">
        <f t="shared" si="13"/>
        <v/>
      </c>
      <c r="AK191" s="11" t="str">
        <f t="shared" si="14"/>
        <v/>
      </c>
      <c r="AL191" s="11" t="str">
        <f>IF(H191&gt;0,H191*(1-'01_Global_Assumptions'!$B$16),"")</f>
        <v/>
      </c>
      <c r="AM191" s="11" t="str">
        <f>IF(H191&gt;0,'01_Global_Assumptions'!$B$13*'01_Global_Assumptions'!$B$15,"")</f>
        <v/>
      </c>
      <c r="AN191" s="11" t="str">
        <f t="shared" si="15"/>
        <v/>
      </c>
      <c r="AO191" s="11" t="str">
        <f t="shared" si="16"/>
        <v/>
      </c>
      <c r="AP191" s="11" t="str">
        <f t="shared" si="17"/>
        <v/>
      </c>
      <c r="AQ191" s="11" t="str">
        <f t="shared" si="18"/>
        <v/>
      </c>
      <c r="AR191" s="37" t="str">
        <f t="shared" si="19"/>
        <v/>
      </c>
      <c r="AS191" s="11" t="str">
        <f t="shared" si="20"/>
        <v/>
      </c>
      <c r="AT191" s="11" t="str">
        <f t="shared" si="21"/>
        <v/>
      </c>
      <c r="AU191" s="11" t="str">
        <f t="shared" si="22"/>
        <v/>
      </c>
      <c r="AV191" s="11" t="str">
        <f t="shared" si="23"/>
        <v/>
      </c>
      <c r="AW191" s="11" t="str">
        <f t="shared" si="24"/>
        <v/>
      </c>
      <c r="AX191" s="11" t="str">
        <f t="shared" si="25"/>
        <v/>
      </c>
      <c r="AY191" s="11" t="str">
        <f t="shared" si="26"/>
        <v/>
      </c>
      <c r="AZ191" s="11" t="str">
        <f t="array" ref="AZ191">INDEX('10_Redfin_Source_Data'!$X:$X,$A191+4)</f>
        <v/>
      </c>
    </row>
    <row r="192" ht="15.75" customHeight="1">
      <c r="A192" s="11">
        <v>188.0</v>
      </c>
      <c r="B192" s="11" t="str">
        <f t="array" ref="B192">IF(INDEX('10_Redfin_Source_Data'!$E:$E,$A192+4)="","","SF-"&amp;TEXT($A192,"000"))</f>
        <v/>
      </c>
      <c r="C192" s="11" t="str">
        <f t="array" ref="C192">INDEX('10_Redfin_Source_Data'!$E:$E,$A192+4)</f>
        <v/>
      </c>
      <c r="D192" s="11" t="str">
        <f t="array" ref="D192">INDEX('10_Redfin_Source_Data'!$G:$G,$A192+4)</f>
        <v/>
      </c>
      <c r="E192" s="11" t="str">
        <f t="array" ref="E192">INDEX('10_Redfin_Source_Data'!$N:$N,$A192+4)</f>
        <v/>
      </c>
      <c r="F192" s="11" t="str">
        <f t="array" ref="F192">INDEX('10_Redfin_Source_Data'!$C:$C,$A192+4)</f>
        <v/>
      </c>
      <c r="G192" s="11" t="str">
        <f t="array" ref="G192">INDEX('10_Redfin_Source_Data'!$Z:$Z,$A192+4)</f>
        <v/>
      </c>
      <c r="H192" s="34">
        <f t="array" ref="H192">N(INDEX('10_Redfin_Source_Data'!$H:$H,$A192+4))</f>
        <v>0</v>
      </c>
      <c r="I192" s="34">
        <f t="array" ref="I192">N(INDEX('10_Redfin_Source_Data'!$M:$M,$A192+4))</f>
        <v>0</v>
      </c>
      <c r="J192" s="34" t="str">
        <f t="array" ref="J192">IF(H192&gt;0,MAX(I192,IFERROR(N(INDEX('10_Redfin_Source_Data'!$I:$I,$A192+4)),0)),"")</f>
        <v/>
      </c>
      <c r="K192" s="34">
        <f t="array" ref="K192">N(INDEX('10_Redfin_Source_Data'!$K:$K,$A192+4))</f>
        <v>0</v>
      </c>
      <c r="L192" s="34" t="str">
        <f t="array" ref="L192">IF(H192&gt;0,IFERROR(INDEX('09_Rent_Benchmarks'!$C:$C,MATCH(D192,'09_Rent_Benchmarks'!$A:$A,0)),'01_Global_Assumptions'!$B$10),"")</f>
        <v/>
      </c>
      <c r="M192" s="34" t="str">
        <f t="shared" si="1"/>
        <v/>
      </c>
      <c r="N192" s="34" t="str">
        <f>IF(H192&gt;0,'01_Global_Assumptions'!$B$11,"")</f>
        <v/>
      </c>
      <c r="O192" s="34" t="str">
        <f t="shared" si="2"/>
        <v/>
      </c>
      <c r="P192" s="35" t="str">
        <f>IF(H192&gt;0,'01_Global_Assumptions'!$B$7,"")</f>
        <v/>
      </c>
      <c r="Q192" s="35" t="str">
        <f>IF(H192&gt;0,'01_Global_Assumptions'!$B$8,"")</f>
        <v/>
      </c>
      <c r="R192" s="35" t="str">
        <f>IF(H192&gt;0,'01_Global_Assumptions'!$B$9,"")</f>
        <v/>
      </c>
      <c r="S192" s="34" t="str">
        <f>IF(H192&gt;0,H192*'01_Global_Assumptions'!$B$12,"")</f>
        <v/>
      </c>
      <c r="T192" s="34" t="str">
        <f>IF(H192&gt;0,'01_Global_Assumptions'!$B$23,"")</f>
        <v/>
      </c>
      <c r="U192" s="34" t="str">
        <f>IF(H192&gt;0,S192/('01_Global_Assumptions'!$B$13*12),"")</f>
        <v/>
      </c>
      <c r="V192" s="34" t="str">
        <f>IF(H192&gt;0,I192*('01_Global_Assumptions'!$B$19+'01_Global_Assumptions'!$B$20+'01_Global_Assumptions'!$B$21)+'01_Global_Assumptions'!$B$22,"")</f>
        <v/>
      </c>
      <c r="W192" s="34" t="str">
        <f>IF(H192&gt;0,S192*'01_Global_Assumptions'!$B$14/12,"")</f>
        <v/>
      </c>
      <c r="X192" s="34" t="str">
        <f>IF(H192&gt;0,H192*'01_Global_Assumptions'!$B$16/('01_Global_Assumptions'!$B$17*12),"")</f>
        <v/>
      </c>
      <c r="Y192" s="35" t="str">
        <f>IF(H192&gt;0,'01_Global_Assumptions'!$B$18,"")</f>
        <v/>
      </c>
      <c r="Z192" s="34" t="str">
        <f t="shared" si="3"/>
        <v/>
      </c>
      <c r="AA192" s="34" t="str">
        <f t="shared" si="4"/>
        <v/>
      </c>
      <c r="AB192" s="34" t="str">
        <f t="shared" si="5"/>
        <v/>
      </c>
      <c r="AC192" s="35" t="str">
        <f t="shared" si="6"/>
        <v/>
      </c>
      <c r="AD192" s="34" t="str">
        <f t="shared" si="7"/>
        <v/>
      </c>
      <c r="AE192" s="34" t="str">
        <f t="shared" si="8"/>
        <v/>
      </c>
      <c r="AF192" s="34" t="str">
        <f t="shared" si="9"/>
        <v/>
      </c>
      <c r="AG192" s="34" t="str">
        <f t="shared" si="10"/>
        <v/>
      </c>
      <c r="AH192" s="34" t="str">
        <f t="shared" si="11"/>
        <v/>
      </c>
      <c r="AI192" s="34" t="str">
        <f t="shared" si="12"/>
        <v/>
      </c>
      <c r="AJ192" s="34" t="str">
        <f t="shared" si="13"/>
        <v/>
      </c>
      <c r="AK192" s="11" t="str">
        <f t="shared" si="14"/>
        <v/>
      </c>
      <c r="AL192" s="11" t="str">
        <f>IF(H192&gt;0,H192*(1-'01_Global_Assumptions'!$B$16),"")</f>
        <v/>
      </c>
      <c r="AM192" s="11" t="str">
        <f>IF(H192&gt;0,'01_Global_Assumptions'!$B$13*'01_Global_Assumptions'!$B$15,"")</f>
        <v/>
      </c>
      <c r="AN192" s="11" t="str">
        <f t="shared" si="15"/>
        <v/>
      </c>
      <c r="AO192" s="11" t="str">
        <f t="shared" si="16"/>
        <v/>
      </c>
      <c r="AP192" s="11" t="str">
        <f t="shared" si="17"/>
        <v/>
      </c>
      <c r="AQ192" s="11" t="str">
        <f t="shared" si="18"/>
        <v/>
      </c>
      <c r="AR192" s="37" t="str">
        <f t="shared" si="19"/>
        <v/>
      </c>
      <c r="AS192" s="11" t="str">
        <f t="shared" si="20"/>
        <v/>
      </c>
      <c r="AT192" s="11" t="str">
        <f t="shared" si="21"/>
        <v/>
      </c>
      <c r="AU192" s="11" t="str">
        <f t="shared" si="22"/>
        <v/>
      </c>
      <c r="AV192" s="11" t="str">
        <f t="shared" si="23"/>
        <v/>
      </c>
      <c r="AW192" s="11" t="str">
        <f t="shared" si="24"/>
        <v/>
      </c>
      <c r="AX192" s="11" t="str">
        <f t="shared" si="25"/>
        <v/>
      </c>
      <c r="AY192" s="11" t="str">
        <f t="shared" si="26"/>
        <v/>
      </c>
      <c r="AZ192" s="11" t="str">
        <f t="array" ref="AZ192">INDEX('10_Redfin_Source_Data'!$X:$X,$A192+4)</f>
        <v/>
      </c>
    </row>
    <row r="193" ht="15.75" customHeight="1">
      <c r="A193" s="11">
        <v>189.0</v>
      </c>
      <c r="B193" s="11" t="str">
        <f t="array" ref="B193">IF(INDEX('10_Redfin_Source_Data'!$E:$E,$A193+4)="","","SF-"&amp;TEXT($A193,"000"))</f>
        <v/>
      </c>
      <c r="C193" s="11" t="str">
        <f t="array" ref="C193">INDEX('10_Redfin_Source_Data'!$E:$E,$A193+4)</f>
        <v/>
      </c>
      <c r="D193" s="11" t="str">
        <f t="array" ref="D193">INDEX('10_Redfin_Source_Data'!$G:$G,$A193+4)</f>
        <v/>
      </c>
      <c r="E193" s="11" t="str">
        <f t="array" ref="E193">INDEX('10_Redfin_Source_Data'!$N:$N,$A193+4)</f>
        <v/>
      </c>
      <c r="F193" s="11" t="str">
        <f t="array" ref="F193">INDEX('10_Redfin_Source_Data'!$C:$C,$A193+4)</f>
        <v/>
      </c>
      <c r="G193" s="11" t="str">
        <f t="array" ref="G193">INDEX('10_Redfin_Source_Data'!$Z:$Z,$A193+4)</f>
        <v/>
      </c>
      <c r="H193" s="34">
        <f t="array" ref="H193">N(INDEX('10_Redfin_Source_Data'!$H:$H,$A193+4))</f>
        <v>0</v>
      </c>
      <c r="I193" s="34">
        <f t="array" ref="I193">N(INDEX('10_Redfin_Source_Data'!$M:$M,$A193+4))</f>
        <v>0</v>
      </c>
      <c r="J193" s="34" t="str">
        <f t="array" ref="J193">IF(H193&gt;0,MAX(I193,IFERROR(N(INDEX('10_Redfin_Source_Data'!$I:$I,$A193+4)),0)),"")</f>
        <v/>
      </c>
      <c r="K193" s="34">
        <f t="array" ref="K193">N(INDEX('10_Redfin_Source_Data'!$K:$K,$A193+4))</f>
        <v>0</v>
      </c>
      <c r="L193" s="34" t="str">
        <f t="array" ref="L193">IF(H193&gt;0,IFERROR(INDEX('09_Rent_Benchmarks'!$C:$C,MATCH(D193,'09_Rent_Benchmarks'!$A:$A,0)),'01_Global_Assumptions'!$B$10),"")</f>
        <v/>
      </c>
      <c r="M193" s="34" t="str">
        <f t="shared" si="1"/>
        <v/>
      </c>
      <c r="N193" s="34" t="str">
        <f>IF(H193&gt;0,'01_Global_Assumptions'!$B$11,"")</f>
        <v/>
      </c>
      <c r="O193" s="34" t="str">
        <f t="shared" si="2"/>
        <v/>
      </c>
      <c r="P193" s="35" t="str">
        <f>IF(H193&gt;0,'01_Global_Assumptions'!$B$7,"")</f>
        <v/>
      </c>
      <c r="Q193" s="35" t="str">
        <f>IF(H193&gt;0,'01_Global_Assumptions'!$B$8,"")</f>
        <v/>
      </c>
      <c r="R193" s="35" t="str">
        <f>IF(H193&gt;0,'01_Global_Assumptions'!$B$9,"")</f>
        <v/>
      </c>
      <c r="S193" s="34" t="str">
        <f>IF(H193&gt;0,H193*'01_Global_Assumptions'!$B$12,"")</f>
        <v/>
      </c>
      <c r="T193" s="34" t="str">
        <f>IF(H193&gt;0,'01_Global_Assumptions'!$B$23,"")</f>
        <v/>
      </c>
      <c r="U193" s="34" t="str">
        <f>IF(H193&gt;0,S193/('01_Global_Assumptions'!$B$13*12),"")</f>
        <v/>
      </c>
      <c r="V193" s="34" t="str">
        <f>IF(H193&gt;0,I193*('01_Global_Assumptions'!$B$19+'01_Global_Assumptions'!$B$20+'01_Global_Assumptions'!$B$21)+'01_Global_Assumptions'!$B$22,"")</f>
        <v/>
      </c>
      <c r="W193" s="34" t="str">
        <f>IF(H193&gt;0,S193*'01_Global_Assumptions'!$B$14/12,"")</f>
        <v/>
      </c>
      <c r="X193" s="34" t="str">
        <f>IF(H193&gt;0,H193*'01_Global_Assumptions'!$B$16/('01_Global_Assumptions'!$B$17*12),"")</f>
        <v/>
      </c>
      <c r="Y193" s="35" t="str">
        <f>IF(H193&gt;0,'01_Global_Assumptions'!$B$18,"")</f>
        <v/>
      </c>
      <c r="Z193" s="34" t="str">
        <f t="shared" si="3"/>
        <v/>
      </c>
      <c r="AA193" s="34" t="str">
        <f t="shared" si="4"/>
        <v/>
      </c>
      <c r="AB193" s="34" t="str">
        <f t="shared" si="5"/>
        <v/>
      </c>
      <c r="AC193" s="35" t="str">
        <f t="shared" si="6"/>
        <v/>
      </c>
      <c r="AD193" s="34" t="str">
        <f t="shared" si="7"/>
        <v/>
      </c>
      <c r="AE193" s="34" t="str">
        <f t="shared" si="8"/>
        <v/>
      </c>
      <c r="AF193" s="34" t="str">
        <f t="shared" si="9"/>
        <v/>
      </c>
      <c r="AG193" s="34" t="str">
        <f t="shared" si="10"/>
        <v/>
      </c>
      <c r="AH193" s="34" t="str">
        <f t="shared" si="11"/>
        <v/>
      </c>
      <c r="AI193" s="34" t="str">
        <f t="shared" si="12"/>
        <v/>
      </c>
      <c r="AJ193" s="34" t="str">
        <f t="shared" si="13"/>
        <v/>
      </c>
      <c r="AK193" s="11" t="str">
        <f t="shared" si="14"/>
        <v/>
      </c>
      <c r="AL193" s="11" t="str">
        <f>IF(H193&gt;0,H193*(1-'01_Global_Assumptions'!$B$16),"")</f>
        <v/>
      </c>
      <c r="AM193" s="11" t="str">
        <f>IF(H193&gt;0,'01_Global_Assumptions'!$B$13*'01_Global_Assumptions'!$B$15,"")</f>
        <v/>
      </c>
      <c r="AN193" s="11" t="str">
        <f t="shared" si="15"/>
        <v/>
      </c>
      <c r="AO193" s="11" t="str">
        <f t="shared" si="16"/>
        <v/>
      </c>
      <c r="AP193" s="11" t="str">
        <f t="shared" si="17"/>
        <v/>
      </c>
      <c r="AQ193" s="11" t="str">
        <f t="shared" si="18"/>
        <v/>
      </c>
      <c r="AR193" s="37" t="str">
        <f t="shared" si="19"/>
        <v/>
      </c>
      <c r="AS193" s="11" t="str">
        <f t="shared" si="20"/>
        <v/>
      </c>
      <c r="AT193" s="11" t="str">
        <f t="shared" si="21"/>
        <v/>
      </c>
      <c r="AU193" s="11" t="str">
        <f t="shared" si="22"/>
        <v/>
      </c>
      <c r="AV193" s="11" t="str">
        <f t="shared" si="23"/>
        <v/>
      </c>
      <c r="AW193" s="11" t="str">
        <f t="shared" si="24"/>
        <v/>
      </c>
      <c r="AX193" s="11" t="str">
        <f t="shared" si="25"/>
        <v/>
      </c>
      <c r="AY193" s="11" t="str">
        <f t="shared" si="26"/>
        <v/>
      </c>
      <c r="AZ193" s="11" t="str">
        <f t="array" ref="AZ193">INDEX('10_Redfin_Source_Data'!$X:$X,$A193+4)</f>
        <v/>
      </c>
    </row>
    <row r="194" ht="15.75" customHeight="1">
      <c r="A194" s="11">
        <v>190.0</v>
      </c>
      <c r="B194" s="11" t="str">
        <f t="array" ref="B194">IF(INDEX('10_Redfin_Source_Data'!$E:$E,$A194+4)="","","SF-"&amp;TEXT($A194,"000"))</f>
        <v/>
      </c>
      <c r="C194" s="11" t="str">
        <f t="array" ref="C194">INDEX('10_Redfin_Source_Data'!$E:$E,$A194+4)</f>
        <v/>
      </c>
      <c r="D194" s="11" t="str">
        <f t="array" ref="D194">INDEX('10_Redfin_Source_Data'!$G:$G,$A194+4)</f>
        <v/>
      </c>
      <c r="E194" s="11" t="str">
        <f t="array" ref="E194">INDEX('10_Redfin_Source_Data'!$N:$N,$A194+4)</f>
        <v/>
      </c>
      <c r="F194" s="11" t="str">
        <f t="array" ref="F194">INDEX('10_Redfin_Source_Data'!$C:$C,$A194+4)</f>
        <v/>
      </c>
      <c r="G194" s="11" t="str">
        <f t="array" ref="G194">INDEX('10_Redfin_Source_Data'!$Z:$Z,$A194+4)</f>
        <v/>
      </c>
      <c r="H194" s="34">
        <f t="array" ref="H194">N(INDEX('10_Redfin_Source_Data'!$H:$H,$A194+4))</f>
        <v>0</v>
      </c>
      <c r="I194" s="34">
        <f t="array" ref="I194">N(INDEX('10_Redfin_Source_Data'!$M:$M,$A194+4))</f>
        <v>0</v>
      </c>
      <c r="J194" s="34" t="str">
        <f t="array" ref="J194">IF(H194&gt;0,MAX(I194,IFERROR(N(INDEX('10_Redfin_Source_Data'!$I:$I,$A194+4)),0)),"")</f>
        <v/>
      </c>
      <c r="K194" s="34">
        <f t="array" ref="K194">N(INDEX('10_Redfin_Source_Data'!$K:$K,$A194+4))</f>
        <v>0</v>
      </c>
      <c r="L194" s="34" t="str">
        <f t="array" ref="L194">IF(H194&gt;0,IFERROR(INDEX('09_Rent_Benchmarks'!$C:$C,MATCH(D194,'09_Rent_Benchmarks'!$A:$A,0)),'01_Global_Assumptions'!$B$10),"")</f>
        <v/>
      </c>
      <c r="M194" s="34" t="str">
        <f t="shared" si="1"/>
        <v/>
      </c>
      <c r="N194" s="34" t="str">
        <f>IF(H194&gt;0,'01_Global_Assumptions'!$B$11,"")</f>
        <v/>
      </c>
      <c r="O194" s="34" t="str">
        <f t="shared" si="2"/>
        <v/>
      </c>
      <c r="P194" s="35" t="str">
        <f>IF(H194&gt;0,'01_Global_Assumptions'!$B$7,"")</f>
        <v/>
      </c>
      <c r="Q194" s="35" t="str">
        <f>IF(H194&gt;0,'01_Global_Assumptions'!$B$8,"")</f>
        <v/>
      </c>
      <c r="R194" s="35" t="str">
        <f>IF(H194&gt;0,'01_Global_Assumptions'!$B$9,"")</f>
        <v/>
      </c>
      <c r="S194" s="34" t="str">
        <f>IF(H194&gt;0,H194*'01_Global_Assumptions'!$B$12,"")</f>
        <v/>
      </c>
      <c r="T194" s="34" t="str">
        <f>IF(H194&gt;0,'01_Global_Assumptions'!$B$23,"")</f>
        <v/>
      </c>
      <c r="U194" s="34" t="str">
        <f>IF(H194&gt;0,S194/('01_Global_Assumptions'!$B$13*12),"")</f>
        <v/>
      </c>
      <c r="V194" s="34" t="str">
        <f>IF(H194&gt;0,I194*('01_Global_Assumptions'!$B$19+'01_Global_Assumptions'!$B$20+'01_Global_Assumptions'!$B$21)+'01_Global_Assumptions'!$B$22,"")</f>
        <v/>
      </c>
      <c r="W194" s="34" t="str">
        <f>IF(H194&gt;0,S194*'01_Global_Assumptions'!$B$14/12,"")</f>
        <v/>
      </c>
      <c r="X194" s="34" t="str">
        <f>IF(H194&gt;0,H194*'01_Global_Assumptions'!$B$16/('01_Global_Assumptions'!$B$17*12),"")</f>
        <v/>
      </c>
      <c r="Y194" s="35" t="str">
        <f>IF(H194&gt;0,'01_Global_Assumptions'!$B$18,"")</f>
        <v/>
      </c>
      <c r="Z194" s="34" t="str">
        <f t="shared" si="3"/>
        <v/>
      </c>
      <c r="AA194" s="34" t="str">
        <f t="shared" si="4"/>
        <v/>
      </c>
      <c r="AB194" s="34" t="str">
        <f t="shared" si="5"/>
        <v/>
      </c>
      <c r="AC194" s="35" t="str">
        <f t="shared" si="6"/>
        <v/>
      </c>
      <c r="AD194" s="34" t="str">
        <f t="shared" si="7"/>
        <v/>
      </c>
      <c r="AE194" s="34" t="str">
        <f t="shared" si="8"/>
        <v/>
      </c>
      <c r="AF194" s="34" t="str">
        <f t="shared" si="9"/>
        <v/>
      </c>
      <c r="AG194" s="34" t="str">
        <f t="shared" si="10"/>
        <v/>
      </c>
      <c r="AH194" s="34" t="str">
        <f t="shared" si="11"/>
        <v/>
      </c>
      <c r="AI194" s="34" t="str">
        <f t="shared" si="12"/>
        <v/>
      </c>
      <c r="AJ194" s="34" t="str">
        <f t="shared" si="13"/>
        <v/>
      </c>
      <c r="AK194" s="11" t="str">
        <f t="shared" si="14"/>
        <v/>
      </c>
      <c r="AL194" s="11" t="str">
        <f>IF(H194&gt;0,H194*(1-'01_Global_Assumptions'!$B$16),"")</f>
        <v/>
      </c>
      <c r="AM194" s="11" t="str">
        <f>IF(H194&gt;0,'01_Global_Assumptions'!$B$13*'01_Global_Assumptions'!$B$15,"")</f>
        <v/>
      </c>
      <c r="AN194" s="11" t="str">
        <f t="shared" si="15"/>
        <v/>
      </c>
      <c r="AO194" s="11" t="str">
        <f t="shared" si="16"/>
        <v/>
      </c>
      <c r="AP194" s="11" t="str">
        <f t="shared" si="17"/>
        <v/>
      </c>
      <c r="AQ194" s="11" t="str">
        <f t="shared" si="18"/>
        <v/>
      </c>
      <c r="AR194" s="37" t="str">
        <f t="shared" si="19"/>
        <v/>
      </c>
      <c r="AS194" s="11" t="str">
        <f t="shared" si="20"/>
        <v/>
      </c>
      <c r="AT194" s="11" t="str">
        <f t="shared" si="21"/>
        <v/>
      </c>
      <c r="AU194" s="11" t="str">
        <f t="shared" si="22"/>
        <v/>
      </c>
      <c r="AV194" s="11" t="str">
        <f t="shared" si="23"/>
        <v/>
      </c>
      <c r="AW194" s="11" t="str">
        <f t="shared" si="24"/>
        <v/>
      </c>
      <c r="AX194" s="11" t="str">
        <f t="shared" si="25"/>
        <v/>
      </c>
      <c r="AY194" s="11" t="str">
        <f t="shared" si="26"/>
        <v/>
      </c>
      <c r="AZ194" s="11" t="str">
        <f t="array" ref="AZ194">INDEX('10_Redfin_Source_Data'!$X:$X,$A194+4)</f>
        <v/>
      </c>
    </row>
    <row r="195" ht="15.75" customHeight="1">
      <c r="A195" s="11">
        <v>191.0</v>
      </c>
      <c r="B195" s="11" t="str">
        <f t="array" ref="B195">IF(INDEX('10_Redfin_Source_Data'!$E:$E,$A195+4)="","","SF-"&amp;TEXT($A195,"000"))</f>
        <v/>
      </c>
      <c r="C195" s="11" t="str">
        <f t="array" ref="C195">INDEX('10_Redfin_Source_Data'!$E:$E,$A195+4)</f>
        <v/>
      </c>
      <c r="D195" s="11" t="str">
        <f t="array" ref="D195">INDEX('10_Redfin_Source_Data'!$G:$G,$A195+4)</f>
        <v/>
      </c>
      <c r="E195" s="11" t="str">
        <f t="array" ref="E195">INDEX('10_Redfin_Source_Data'!$N:$N,$A195+4)</f>
        <v/>
      </c>
      <c r="F195" s="11" t="str">
        <f t="array" ref="F195">INDEX('10_Redfin_Source_Data'!$C:$C,$A195+4)</f>
        <v/>
      </c>
      <c r="G195" s="11" t="str">
        <f t="array" ref="G195">INDEX('10_Redfin_Source_Data'!$Z:$Z,$A195+4)</f>
        <v/>
      </c>
      <c r="H195" s="34">
        <f t="array" ref="H195">N(INDEX('10_Redfin_Source_Data'!$H:$H,$A195+4))</f>
        <v>0</v>
      </c>
      <c r="I195" s="34">
        <f t="array" ref="I195">N(INDEX('10_Redfin_Source_Data'!$M:$M,$A195+4))</f>
        <v>0</v>
      </c>
      <c r="J195" s="34" t="str">
        <f t="array" ref="J195">IF(H195&gt;0,MAX(I195,IFERROR(N(INDEX('10_Redfin_Source_Data'!$I:$I,$A195+4)),0)),"")</f>
        <v/>
      </c>
      <c r="K195" s="34">
        <f t="array" ref="K195">N(INDEX('10_Redfin_Source_Data'!$K:$K,$A195+4))</f>
        <v>0</v>
      </c>
      <c r="L195" s="34" t="str">
        <f t="array" ref="L195">IF(H195&gt;0,IFERROR(INDEX('09_Rent_Benchmarks'!$C:$C,MATCH(D195,'09_Rent_Benchmarks'!$A:$A,0)),'01_Global_Assumptions'!$B$10),"")</f>
        <v/>
      </c>
      <c r="M195" s="34" t="str">
        <f t="shared" si="1"/>
        <v/>
      </c>
      <c r="N195" s="34" t="str">
        <f>IF(H195&gt;0,'01_Global_Assumptions'!$B$11,"")</f>
        <v/>
      </c>
      <c r="O195" s="34" t="str">
        <f t="shared" si="2"/>
        <v/>
      </c>
      <c r="P195" s="35" t="str">
        <f>IF(H195&gt;0,'01_Global_Assumptions'!$B$7,"")</f>
        <v/>
      </c>
      <c r="Q195" s="35" t="str">
        <f>IF(H195&gt;0,'01_Global_Assumptions'!$B$8,"")</f>
        <v/>
      </c>
      <c r="R195" s="35" t="str">
        <f>IF(H195&gt;0,'01_Global_Assumptions'!$B$9,"")</f>
        <v/>
      </c>
      <c r="S195" s="34" t="str">
        <f>IF(H195&gt;0,H195*'01_Global_Assumptions'!$B$12,"")</f>
        <v/>
      </c>
      <c r="T195" s="34" t="str">
        <f>IF(H195&gt;0,'01_Global_Assumptions'!$B$23,"")</f>
        <v/>
      </c>
      <c r="U195" s="34" t="str">
        <f>IF(H195&gt;0,S195/('01_Global_Assumptions'!$B$13*12),"")</f>
        <v/>
      </c>
      <c r="V195" s="34" t="str">
        <f>IF(H195&gt;0,I195*('01_Global_Assumptions'!$B$19+'01_Global_Assumptions'!$B$20+'01_Global_Assumptions'!$B$21)+'01_Global_Assumptions'!$B$22,"")</f>
        <v/>
      </c>
      <c r="W195" s="34" t="str">
        <f>IF(H195&gt;0,S195*'01_Global_Assumptions'!$B$14/12,"")</f>
        <v/>
      </c>
      <c r="X195" s="34" t="str">
        <f>IF(H195&gt;0,H195*'01_Global_Assumptions'!$B$16/('01_Global_Assumptions'!$B$17*12),"")</f>
        <v/>
      </c>
      <c r="Y195" s="35" t="str">
        <f>IF(H195&gt;0,'01_Global_Assumptions'!$B$18,"")</f>
        <v/>
      </c>
      <c r="Z195" s="34" t="str">
        <f t="shared" si="3"/>
        <v/>
      </c>
      <c r="AA195" s="34" t="str">
        <f t="shared" si="4"/>
        <v/>
      </c>
      <c r="AB195" s="34" t="str">
        <f t="shared" si="5"/>
        <v/>
      </c>
      <c r="AC195" s="35" t="str">
        <f t="shared" si="6"/>
        <v/>
      </c>
      <c r="AD195" s="34" t="str">
        <f t="shared" si="7"/>
        <v/>
      </c>
      <c r="AE195" s="34" t="str">
        <f t="shared" si="8"/>
        <v/>
      </c>
      <c r="AF195" s="34" t="str">
        <f t="shared" si="9"/>
        <v/>
      </c>
      <c r="AG195" s="34" t="str">
        <f t="shared" si="10"/>
        <v/>
      </c>
      <c r="AH195" s="34" t="str">
        <f t="shared" si="11"/>
        <v/>
      </c>
      <c r="AI195" s="34" t="str">
        <f t="shared" si="12"/>
        <v/>
      </c>
      <c r="AJ195" s="34" t="str">
        <f t="shared" si="13"/>
        <v/>
      </c>
      <c r="AK195" s="11" t="str">
        <f t="shared" si="14"/>
        <v/>
      </c>
      <c r="AL195" s="11" t="str">
        <f>IF(H195&gt;0,H195*(1-'01_Global_Assumptions'!$B$16),"")</f>
        <v/>
      </c>
      <c r="AM195" s="11" t="str">
        <f>IF(H195&gt;0,'01_Global_Assumptions'!$B$13*'01_Global_Assumptions'!$B$15,"")</f>
        <v/>
      </c>
      <c r="AN195" s="11" t="str">
        <f t="shared" si="15"/>
        <v/>
      </c>
      <c r="AO195" s="11" t="str">
        <f t="shared" si="16"/>
        <v/>
      </c>
      <c r="AP195" s="11" t="str">
        <f t="shared" si="17"/>
        <v/>
      </c>
      <c r="AQ195" s="11" t="str">
        <f t="shared" si="18"/>
        <v/>
      </c>
      <c r="AR195" s="37" t="str">
        <f t="shared" si="19"/>
        <v/>
      </c>
      <c r="AS195" s="11" t="str">
        <f t="shared" si="20"/>
        <v/>
      </c>
      <c r="AT195" s="11" t="str">
        <f t="shared" si="21"/>
        <v/>
      </c>
      <c r="AU195" s="11" t="str">
        <f t="shared" si="22"/>
        <v/>
      </c>
      <c r="AV195" s="11" t="str">
        <f t="shared" si="23"/>
        <v/>
      </c>
      <c r="AW195" s="11" t="str">
        <f t="shared" si="24"/>
        <v/>
      </c>
      <c r="AX195" s="11" t="str">
        <f t="shared" si="25"/>
        <v/>
      </c>
      <c r="AY195" s="11" t="str">
        <f t="shared" si="26"/>
        <v/>
      </c>
      <c r="AZ195" s="11" t="str">
        <f t="array" ref="AZ195">INDEX('10_Redfin_Source_Data'!$X:$X,$A195+4)</f>
        <v/>
      </c>
    </row>
    <row r="196" ht="15.75" customHeight="1">
      <c r="A196" s="11">
        <v>192.0</v>
      </c>
      <c r="B196" s="11" t="str">
        <f t="array" ref="B196">IF(INDEX('10_Redfin_Source_Data'!$E:$E,$A196+4)="","","SF-"&amp;TEXT($A196,"000"))</f>
        <v/>
      </c>
      <c r="C196" s="11" t="str">
        <f t="array" ref="C196">INDEX('10_Redfin_Source_Data'!$E:$E,$A196+4)</f>
        <v/>
      </c>
      <c r="D196" s="11" t="str">
        <f t="array" ref="D196">INDEX('10_Redfin_Source_Data'!$G:$G,$A196+4)</f>
        <v/>
      </c>
      <c r="E196" s="11" t="str">
        <f t="array" ref="E196">INDEX('10_Redfin_Source_Data'!$N:$N,$A196+4)</f>
        <v/>
      </c>
      <c r="F196" s="11" t="str">
        <f t="array" ref="F196">INDEX('10_Redfin_Source_Data'!$C:$C,$A196+4)</f>
        <v/>
      </c>
      <c r="G196" s="11" t="str">
        <f t="array" ref="G196">INDEX('10_Redfin_Source_Data'!$Z:$Z,$A196+4)</f>
        <v/>
      </c>
      <c r="H196" s="34">
        <f t="array" ref="H196">N(INDEX('10_Redfin_Source_Data'!$H:$H,$A196+4))</f>
        <v>0</v>
      </c>
      <c r="I196" s="34">
        <f t="array" ref="I196">N(INDEX('10_Redfin_Source_Data'!$M:$M,$A196+4))</f>
        <v>0</v>
      </c>
      <c r="J196" s="34" t="str">
        <f t="array" ref="J196">IF(H196&gt;0,MAX(I196,IFERROR(N(INDEX('10_Redfin_Source_Data'!$I:$I,$A196+4)),0)),"")</f>
        <v/>
      </c>
      <c r="K196" s="34">
        <f t="array" ref="K196">N(INDEX('10_Redfin_Source_Data'!$K:$K,$A196+4))</f>
        <v>0</v>
      </c>
      <c r="L196" s="34" t="str">
        <f t="array" ref="L196">IF(H196&gt;0,IFERROR(INDEX('09_Rent_Benchmarks'!$C:$C,MATCH(D196,'09_Rent_Benchmarks'!$A:$A,0)),'01_Global_Assumptions'!$B$10),"")</f>
        <v/>
      </c>
      <c r="M196" s="34" t="str">
        <f t="shared" si="1"/>
        <v/>
      </c>
      <c r="N196" s="34" t="str">
        <f>IF(H196&gt;0,'01_Global_Assumptions'!$B$11,"")</f>
        <v/>
      </c>
      <c r="O196" s="34" t="str">
        <f t="shared" si="2"/>
        <v/>
      </c>
      <c r="P196" s="35" t="str">
        <f>IF(H196&gt;0,'01_Global_Assumptions'!$B$7,"")</f>
        <v/>
      </c>
      <c r="Q196" s="35" t="str">
        <f>IF(H196&gt;0,'01_Global_Assumptions'!$B$8,"")</f>
        <v/>
      </c>
      <c r="R196" s="35" t="str">
        <f>IF(H196&gt;0,'01_Global_Assumptions'!$B$9,"")</f>
        <v/>
      </c>
      <c r="S196" s="34" t="str">
        <f>IF(H196&gt;0,H196*'01_Global_Assumptions'!$B$12,"")</f>
        <v/>
      </c>
      <c r="T196" s="34" t="str">
        <f>IF(H196&gt;0,'01_Global_Assumptions'!$B$23,"")</f>
        <v/>
      </c>
      <c r="U196" s="34" t="str">
        <f>IF(H196&gt;0,S196/('01_Global_Assumptions'!$B$13*12),"")</f>
        <v/>
      </c>
      <c r="V196" s="34" t="str">
        <f>IF(H196&gt;0,I196*('01_Global_Assumptions'!$B$19+'01_Global_Assumptions'!$B$20+'01_Global_Assumptions'!$B$21)+'01_Global_Assumptions'!$B$22,"")</f>
        <v/>
      </c>
      <c r="W196" s="34" t="str">
        <f>IF(H196&gt;0,S196*'01_Global_Assumptions'!$B$14/12,"")</f>
        <v/>
      </c>
      <c r="X196" s="34" t="str">
        <f>IF(H196&gt;0,H196*'01_Global_Assumptions'!$B$16/('01_Global_Assumptions'!$B$17*12),"")</f>
        <v/>
      </c>
      <c r="Y196" s="35" t="str">
        <f>IF(H196&gt;0,'01_Global_Assumptions'!$B$18,"")</f>
        <v/>
      </c>
      <c r="Z196" s="34" t="str">
        <f t="shared" si="3"/>
        <v/>
      </c>
      <c r="AA196" s="34" t="str">
        <f t="shared" si="4"/>
        <v/>
      </c>
      <c r="AB196" s="34" t="str">
        <f t="shared" si="5"/>
        <v/>
      </c>
      <c r="AC196" s="35" t="str">
        <f t="shared" si="6"/>
        <v/>
      </c>
      <c r="AD196" s="34" t="str">
        <f t="shared" si="7"/>
        <v/>
      </c>
      <c r="AE196" s="34" t="str">
        <f t="shared" si="8"/>
        <v/>
      </c>
      <c r="AF196" s="34" t="str">
        <f t="shared" si="9"/>
        <v/>
      </c>
      <c r="AG196" s="34" t="str">
        <f t="shared" si="10"/>
        <v/>
      </c>
      <c r="AH196" s="34" t="str">
        <f t="shared" si="11"/>
        <v/>
      </c>
      <c r="AI196" s="34" t="str">
        <f t="shared" si="12"/>
        <v/>
      </c>
      <c r="AJ196" s="34" t="str">
        <f t="shared" si="13"/>
        <v/>
      </c>
      <c r="AK196" s="11" t="str">
        <f t="shared" si="14"/>
        <v/>
      </c>
      <c r="AL196" s="11" t="str">
        <f>IF(H196&gt;0,H196*(1-'01_Global_Assumptions'!$B$16),"")</f>
        <v/>
      </c>
      <c r="AM196" s="11" t="str">
        <f>IF(H196&gt;0,'01_Global_Assumptions'!$B$13*'01_Global_Assumptions'!$B$15,"")</f>
        <v/>
      </c>
      <c r="AN196" s="11" t="str">
        <f t="shared" si="15"/>
        <v/>
      </c>
      <c r="AO196" s="11" t="str">
        <f t="shared" si="16"/>
        <v/>
      </c>
      <c r="AP196" s="11" t="str">
        <f t="shared" si="17"/>
        <v/>
      </c>
      <c r="AQ196" s="11" t="str">
        <f t="shared" si="18"/>
        <v/>
      </c>
      <c r="AR196" s="37" t="str">
        <f t="shared" si="19"/>
        <v/>
      </c>
      <c r="AS196" s="11" t="str">
        <f t="shared" si="20"/>
        <v/>
      </c>
      <c r="AT196" s="11" t="str">
        <f t="shared" si="21"/>
        <v/>
      </c>
      <c r="AU196" s="11" t="str">
        <f t="shared" si="22"/>
        <v/>
      </c>
      <c r="AV196" s="11" t="str">
        <f t="shared" si="23"/>
        <v/>
      </c>
      <c r="AW196" s="11" t="str">
        <f t="shared" si="24"/>
        <v/>
      </c>
      <c r="AX196" s="11" t="str">
        <f t="shared" si="25"/>
        <v/>
      </c>
      <c r="AY196" s="11" t="str">
        <f t="shared" si="26"/>
        <v/>
      </c>
      <c r="AZ196" s="11" t="str">
        <f t="array" ref="AZ196">INDEX('10_Redfin_Source_Data'!$X:$X,$A196+4)</f>
        <v/>
      </c>
    </row>
    <row r="197" ht="15.75" customHeight="1">
      <c r="A197" s="11">
        <v>193.0</v>
      </c>
      <c r="B197" s="11" t="str">
        <f t="array" ref="B197">IF(INDEX('10_Redfin_Source_Data'!$E:$E,$A197+4)="","","SF-"&amp;TEXT($A197,"000"))</f>
        <v/>
      </c>
      <c r="C197" s="11" t="str">
        <f t="array" ref="C197">INDEX('10_Redfin_Source_Data'!$E:$E,$A197+4)</f>
        <v/>
      </c>
      <c r="D197" s="11" t="str">
        <f t="array" ref="D197">INDEX('10_Redfin_Source_Data'!$G:$G,$A197+4)</f>
        <v/>
      </c>
      <c r="E197" s="11" t="str">
        <f t="array" ref="E197">INDEX('10_Redfin_Source_Data'!$N:$N,$A197+4)</f>
        <v/>
      </c>
      <c r="F197" s="11" t="str">
        <f t="array" ref="F197">INDEX('10_Redfin_Source_Data'!$C:$C,$A197+4)</f>
        <v/>
      </c>
      <c r="G197" s="11" t="str">
        <f t="array" ref="G197">INDEX('10_Redfin_Source_Data'!$Z:$Z,$A197+4)</f>
        <v/>
      </c>
      <c r="H197" s="34">
        <f t="array" ref="H197">N(INDEX('10_Redfin_Source_Data'!$H:$H,$A197+4))</f>
        <v>0</v>
      </c>
      <c r="I197" s="34">
        <f t="array" ref="I197">N(INDEX('10_Redfin_Source_Data'!$M:$M,$A197+4))</f>
        <v>0</v>
      </c>
      <c r="J197" s="34" t="str">
        <f t="array" ref="J197">IF(H197&gt;0,MAX(I197,IFERROR(N(INDEX('10_Redfin_Source_Data'!$I:$I,$A197+4)),0)),"")</f>
        <v/>
      </c>
      <c r="K197" s="34">
        <f t="array" ref="K197">N(INDEX('10_Redfin_Source_Data'!$K:$K,$A197+4))</f>
        <v>0</v>
      </c>
      <c r="L197" s="34" t="str">
        <f t="array" ref="L197">IF(H197&gt;0,IFERROR(INDEX('09_Rent_Benchmarks'!$C:$C,MATCH(D197,'09_Rent_Benchmarks'!$A:$A,0)),'01_Global_Assumptions'!$B$10),"")</f>
        <v/>
      </c>
      <c r="M197" s="34" t="str">
        <f t="shared" si="1"/>
        <v/>
      </c>
      <c r="N197" s="34" t="str">
        <f>IF(H197&gt;0,'01_Global_Assumptions'!$B$11,"")</f>
        <v/>
      </c>
      <c r="O197" s="34" t="str">
        <f t="shared" si="2"/>
        <v/>
      </c>
      <c r="P197" s="35" t="str">
        <f>IF(H197&gt;0,'01_Global_Assumptions'!$B$7,"")</f>
        <v/>
      </c>
      <c r="Q197" s="35" t="str">
        <f>IF(H197&gt;0,'01_Global_Assumptions'!$B$8,"")</f>
        <v/>
      </c>
      <c r="R197" s="35" t="str">
        <f>IF(H197&gt;0,'01_Global_Assumptions'!$B$9,"")</f>
        <v/>
      </c>
      <c r="S197" s="34" t="str">
        <f>IF(H197&gt;0,H197*'01_Global_Assumptions'!$B$12,"")</f>
        <v/>
      </c>
      <c r="T197" s="34" t="str">
        <f>IF(H197&gt;0,'01_Global_Assumptions'!$B$23,"")</f>
        <v/>
      </c>
      <c r="U197" s="34" t="str">
        <f>IF(H197&gt;0,S197/('01_Global_Assumptions'!$B$13*12),"")</f>
        <v/>
      </c>
      <c r="V197" s="34" t="str">
        <f>IF(H197&gt;0,I197*('01_Global_Assumptions'!$B$19+'01_Global_Assumptions'!$B$20+'01_Global_Assumptions'!$B$21)+'01_Global_Assumptions'!$B$22,"")</f>
        <v/>
      </c>
      <c r="W197" s="34" t="str">
        <f>IF(H197&gt;0,S197*'01_Global_Assumptions'!$B$14/12,"")</f>
        <v/>
      </c>
      <c r="X197" s="34" t="str">
        <f>IF(H197&gt;0,H197*'01_Global_Assumptions'!$B$16/('01_Global_Assumptions'!$B$17*12),"")</f>
        <v/>
      </c>
      <c r="Y197" s="35" t="str">
        <f>IF(H197&gt;0,'01_Global_Assumptions'!$B$18,"")</f>
        <v/>
      </c>
      <c r="Z197" s="34" t="str">
        <f t="shared" si="3"/>
        <v/>
      </c>
      <c r="AA197" s="34" t="str">
        <f t="shared" si="4"/>
        <v/>
      </c>
      <c r="AB197" s="34" t="str">
        <f t="shared" si="5"/>
        <v/>
      </c>
      <c r="AC197" s="35" t="str">
        <f t="shared" si="6"/>
        <v/>
      </c>
      <c r="AD197" s="34" t="str">
        <f t="shared" si="7"/>
        <v/>
      </c>
      <c r="AE197" s="34" t="str">
        <f t="shared" si="8"/>
        <v/>
      </c>
      <c r="AF197" s="34" t="str">
        <f t="shared" si="9"/>
        <v/>
      </c>
      <c r="AG197" s="34" t="str">
        <f t="shared" si="10"/>
        <v/>
      </c>
      <c r="AH197" s="34" t="str">
        <f t="shared" si="11"/>
        <v/>
      </c>
      <c r="AI197" s="34" t="str">
        <f t="shared" si="12"/>
        <v/>
      </c>
      <c r="AJ197" s="34" t="str">
        <f t="shared" si="13"/>
        <v/>
      </c>
      <c r="AK197" s="11" t="str">
        <f t="shared" si="14"/>
        <v/>
      </c>
      <c r="AL197" s="11" t="str">
        <f>IF(H197&gt;0,H197*(1-'01_Global_Assumptions'!$B$16),"")</f>
        <v/>
      </c>
      <c r="AM197" s="11" t="str">
        <f>IF(H197&gt;0,'01_Global_Assumptions'!$B$13*'01_Global_Assumptions'!$B$15,"")</f>
        <v/>
      </c>
      <c r="AN197" s="11" t="str">
        <f t="shared" si="15"/>
        <v/>
      </c>
      <c r="AO197" s="11" t="str">
        <f t="shared" si="16"/>
        <v/>
      </c>
      <c r="AP197" s="11" t="str">
        <f t="shared" si="17"/>
        <v/>
      </c>
      <c r="AQ197" s="11" t="str">
        <f t="shared" si="18"/>
        <v/>
      </c>
      <c r="AR197" s="37" t="str">
        <f t="shared" si="19"/>
        <v/>
      </c>
      <c r="AS197" s="11" t="str">
        <f t="shared" si="20"/>
        <v/>
      </c>
      <c r="AT197" s="11" t="str">
        <f t="shared" si="21"/>
        <v/>
      </c>
      <c r="AU197" s="11" t="str">
        <f t="shared" si="22"/>
        <v/>
      </c>
      <c r="AV197" s="11" t="str">
        <f t="shared" si="23"/>
        <v/>
      </c>
      <c r="AW197" s="11" t="str">
        <f t="shared" si="24"/>
        <v/>
      </c>
      <c r="AX197" s="11" t="str">
        <f t="shared" si="25"/>
        <v/>
      </c>
      <c r="AY197" s="11" t="str">
        <f t="shared" si="26"/>
        <v/>
      </c>
      <c r="AZ197" s="11" t="str">
        <f t="array" ref="AZ197">INDEX('10_Redfin_Source_Data'!$X:$X,$A197+4)</f>
        <v/>
      </c>
    </row>
    <row r="198" ht="15.75" customHeight="1">
      <c r="A198" s="11">
        <v>194.0</v>
      </c>
      <c r="B198" s="11" t="str">
        <f t="array" ref="B198">IF(INDEX('10_Redfin_Source_Data'!$E:$E,$A198+4)="","","SF-"&amp;TEXT($A198,"000"))</f>
        <v/>
      </c>
      <c r="C198" s="11" t="str">
        <f t="array" ref="C198">INDEX('10_Redfin_Source_Data'!$E:$E,$A198+4)</f>
        <v/>
      </c>
      <c r="D198" s="11" t="str">
        <f t="array" ref="D198">INDEX('10_Redfin_Source_Data'!$G:$G,$A198+4)</f>
        <v/>
      </c>
      <c r="E198" s="11" t="str">
        <f t="array" ref="E198">INDEX('10_Redfin_Source_Data'!$N:$N,$A198+4)</f>
        <v/>
      </c>
      <c r="F198" s="11" t="str">
        <f t="array" ref="F198">INDEX('10_Redfin_Source_Data'!$C:$C,$A198+4)</f>
        <v/>
      </c>
      <c r="G198" s="11" t="str">
        <f t="array" ref="G198">INDEX('10_Redfin_Source_Data'!$Z:$Z,$A198+4)</f>
        <v/>
      </c>
      <c r="H198" s="34">
        <f t="array" ref="H198">N(INDEX('10_Redfin_Source_Data'!$H:$H,$A198+4))</f>
        <v>0</v>
      </c>
      <c r="I198" s="34">
        <f t="array" ref="I198">N(INDEX('10_Redfin_Source_Data'!$M:$M,$A198+4))</f>
        <v>0</v>
      </c>
      <c r="J198" s="34" t="str">
        <f t="array" ref="J198">IF(H198&gt;0,MAX(I198,IFERROR(N(INDEX('10_Redfin_Source_Data'!$I:$I,$A198+4)),0)),"")</f>
        <v/>
      </c>
      <c r="K198" s="34">
        <f t="array" ref="K198">N(INDEX('10_Redfin_Source_Data'!$K:$K,$A198+4))</f>
        <v>0</v>
      </c>
      <c r="L198" s="34" t="str">
        <f t="array" ref="L198">IF(H198&gt;0,IFERROR(INDEX('09_Rent_Benchmarks'!$C:$C,MATCH(D198,'09_Rent_Benchmarks'!$A:$A,0)),'01_Global_Assumptions'!$B$10),"")</f>
        <v/>
      </c>
      <c r="M198" s="34" t="str">
        <f t="shared" si="1"/>
        <v/>
      </c>
      <c r="N198" s="34" t="str">
        <f>IF(H198&gt;0,'01_Global_Assumptions'!$B$11,"")</f>
        <v/>
      </c>
      <c r="O198" s="34" t="str">
        <f t="shared" si="2"/>
        <v/>
      </c>
      <c r="P198" s="35" t="str">
        <f>IF(H198&gt;0,'01_Global_Assumptions'!$B$7,"")</f>
        <v/>
      </c>
      <c r="Q198" s="35" t="str">
        <f>IF(H198&gt;0,'01_Global_Assumptions'!$B$8,"")</f>
        <v/>
      </c>
      <c r="R198" s="35" t="str">
        <f>IF(H198&gt;0,'01_Global_Assumptions'!$B$9,"")</f>
        <v/>
      </c>
      <c r="S198" s="34" t="str">
        <f>IF(H198&gt;0,H198*'01_Global_Assumptions'!$B$12,"")</f>
        <v/>
      </c>
      <c r="T198" s="34" t="str">
        <f>IF(H198&gt;0,'01_Global_Assumptions'!$B$23,"")</f>
        <v/>
      </c>
      <c r="U198" s="34" t="str">
        <f>IF(H198&gt;0,S198/('01_Global_Assumptions'!$B$13*12),"")</f>
        <v/>
      </c>
      <c r="V198" s="34" t="str">
        <f>IF(H198&gt;0,I198*('01_Global_Assumptions'!$B$19+'01_Global_Assumptions'!$B$20+'01_Global_Assumptions'!$B$21)+'01_Global_Assumptions'!$B$22,"")</f>
        <v/>
      </c>
      <c r="W198" s="34" t="str">
        <f>IF(H198&gt;0,S198*'01_Global_Assumptions'!$B$14/12,"")</f>
        <v/>
      </c>
      <c r="X198" s="34" t="str">
        <f>IF(H198&gt;0,H198*'01_Global_Assumptions'!$B$16/('01_Global_Assumptions'!$B$17*12),"")</f>
        <v/>
      </c>
      <c r="Y198" s="35" t="str">
        <f>IF(H198&gt;0,'01_Global_Assumptions'!$B$18,"")</f>
        <v/>
      </c>
      <c r="Z198" s="34" t="str">
        <f t="shared" si="3"/>
        <v/>
      </c>
      <c r="AA198" s="34" t="str">
        <f t="shared" si="4"/>
        <v/>
      </c>
      <c r="AB198" s="34" t="str">
        <f t="shared" si="5"/>
        <v/>
      </c>
      <c r="AC198" s="35" t="str">
        <f t="shared" si="6"/>
        <v/>
      </c>
      <c r="AD198" s="34" t="str">
        <f t="shared" si="7"/>
        <v/>
      </c>
      <c r="AE198" s="34" t="str">
        <f t="shared" si="8"/>
        <v/>
      </c>
      <c r="AF198" s="34" t="str">
        <f t="shared" si="9"/>
        <v/>
      </c>
      <c r="AG198" s="34" t="str">
        <f t="shared" si="10"/>
        <v/>
      </c>
      <c r="AH198" s="34" t="str">
        <f t="shared" si="11"/>
        <v/>
      </c>
      <c r="AI198" s="34" t="str">
        <f t="shared" si="12"/>
        <v/>
      </c>
      <c r="AJ198" s="34" t="str">
        <f t="shared" si="13"/>
        <v/>
      </c>
      <c r="AK198" s="11" t="str">
        <f t="shared" si="14"/>
        <v/>
      </c>
      <c r="AL198" s="11" t="str">
        <f>IF(H198&gt;0,H198*(1-'01_Global_Assumptions'!$B$16),"")</f>
        <v/>
      </c>
      <c r="AM198" s="11" t="str">
        <f>IF(H198&gt;0,'01_Global_Assumptions'!$B$13*'01_Global_Assumptions'!$B$15,"")</f>
        <v/>
      </c>
      <c r="AN198" s="11" t="str">
        <f t="shared" si="15"/>
        <v/>
      </c>
      <c r="AO198" s="11" t="str">
        <f t="shared" si="16"/>
        <v/>
      </c>
      <c r="AP198" s="11" t="str">
        <f t="shared" si="17"/>
        <v/>
      </c>
      <c r="AQ198" s="11" t="str">
        <f t="shared" si="18"/>
        <v/>
      </c>
      <c r="AR198" s="37" t="str">
        <f t="shared" si="19"/>
        <v/>
      </c>
      <c r="AS198" s="11" t="str">
        <f t="shared" si="20"/>
        <v/>
      </c>
      <c r="AT198" s="11" t="str">
        <f t="shared" si="21"/>
        <v/>
      </c>
      <c r="AU198" s="11" t="str">
        <f t="shared" si="22"/>
        <v/>
      </c>
      <c r="AV198" s="11" t="str">
        <f t="shared" si="23"/>
        <v/>
      </c>
      <c r="AW198" s="11" t="str">
        <f t="shared" si="24"/>
        <v/>
      </c>
      <c r="AX198" s="11" t="str">
        <f t="shared" si="25"/>
        <v/>
      </c>
      <c r="AY198" s="11" t="str">
        <f t="shared" si="26"/>
        <v/>
      </c>
      <c r="AZ198" s="11" t="str">
        <f t="array" ref="AZ198">INDEX('10_Redfin_Source_Data'!$X:$X,$A198+4)</f>
        <v/>
      </c>
    </row>
    <row r="199" ht="15.75" customHeight="1">
      <c r="A199" s="11">
        <v>195.0</v>
      </c>
      <c r="B199" s="11" t="str">
        <f t="array" ref="B199">IF(INDEX('10_Redfin_Source_Data'!$E:$E,$A199+4)="","","SF-"&amp;TEXT($A199,"000"))</f>
        <v/>
      </c>
      <c r="C199" s="11" t="str">
        <f t="array" ref="C199">INDEX('10_Redfin_Source_Data'!$E:$E,$A199+4)</f>
        <v/>
      </c>
      <c r="D199" s="11" t="str">
        <f t="array" ref="D199">INDEX('10_Redfin_Source_Data'!$G:$G,$A199+4)</f>
        <v/>
      </c>
      <c r="E199" s="11" t="str">
        <f t="array" ref="E199">INDEX('10_Redfin_Source_Data'!$N:$N,$A199+4)</f>
        <v/>
      </c>
      <c r="F199" s="11" t="str">
        <f t="array" ref="F199">INDEX('10_Redfin_Source_Data'!$C:$C,$A199+4)</f>
        <v/>
      </c>
      <c r="G199" s="11" t="str">
        <f t="array" ref="G199">INDEX('10_Redfin_Source_Data'!$Z:$Z,$A199+4)</f>
        <v/>
      </c>
      <c r="H199" s="34">
        <f t="array" ref="H199">N(INDEX('10_Redfin_Source_Data'!$H:$H,$A199+4))</f>
        <v>0</v>
      </c>
      <c r="I199" s="34">
        <f t="array" ref="I199">N(INDEX('10_Redfin_Source_Data'!$M:$M,$A199+4))</f>
        <v>0</v>
      </c>
      <c r="J199" s="34" t="str">
        <f t="array" ref="J199">IF(H199&gt;0,MAX(I199,IFERROR(N(INDEX('10_Redfin_Source_Data'!$I:$I,$A199+4)),0)),"")</f>
        <v/>
      </c>
      <c r="K199" s="34">
        <f t="array" ref="K199">N(INDEX('10_Redfin_Source_Data'!$K:$K,$A199+4))</f>
        <v>0</v>
      </c>
      <c r="L199" s="34" t="str">
        <f t="array" ref="L199">IF(H199&gt;0,IFERROR(INDEX('09_Rent_Benchmarks'!$C:$C,MATCH(D199,'09_Rent_Benchmarks'!$A:$A,0)),'01_Global_Assumptions'!$B$10),"")</f>
        <v/>
      </c>
      <c r="M199" s="34" t="str">
        <f t="shared" si="1"/>
        <v/>
      </c>
      <c r="N199" s="34" t="str">
        <f>IF(H199&gt;0,'01_Global_Assumptions'!$B$11,"")</f>
        <v/>
      </c>
      <c r="O199" s="34" t="str">
        <f t="shared" si="2"/>
        <v/>
      </c>
      <c r="P199" s="35" t="str">
        <f>IF(H199&gt;0,'01_Global_Assumptions'!$B$7,"")</f>
        <v/>
      </c>
      <c r="Q199" s="35" t="str">
        <f>IF(H199&gt;0,'01_Global_Assumptions'!$B$8,"")</f>
        <v/>
      </c>
      <c r="R199" s="35" t="str">
        <f>IF(H199&gt;0,'01_Global_Assumptions'!$B$9,"")</f>
        <v/>
      </c>
      <c r="S199" s="34" t="str">
        <f>IF(H199&gt;0,H199*'01_Global_Assumptions'!$B$12,"")</f>
        <v/>
      </c>
      <c r="T199" s="34" t="str">
        <f>IF(H199&gt;0,'01_Global_Assumptions'!$B$23,"")</f>
        <v/>
      </c>
      <c r="U199" s="34" t="str">
        <f>IF(H199&gt;0,S199/('01_Global_Assumptions'!$B$13*12),"")</f>
        <v/>
      </c>
      <c r="V199" s="34" t="str">
        <f>IF(H199&gt;0,I199*('01_Global_Assumptions'!$B$19+'01_Global_Assumptions'!$B$20+'01_Global_Assumptions'!$B$21)+'01_Global_Assumptions'!$B$22,"")</f>
        <v/>
      </c>
      <c r="W199" s="34" t="str">
        <f>IF(H199&gt;0,S199*'01_Global_Assumptions'!$B$14/12,"")</f>
        <v/>
      </c>
      <c r="X199" s="34" t="str">
        <f>IF(H199&gt;0,H199*'01_Global_Assumptions'!$B$16/('01_Global_Assumptions'!$B$17*12),"")</f>
        <v/>
      </c>
      <c r="Y199" s="35" t="str">
        <f>IF(H199&gt;0,'01_Global_Assumptions'!$B$18,"")</f>
        <v/>
      </c>
      <c r="Z199" s="34" t="str">
        <f t="shared" si="3"/>
        <v/>
      </c>
      <c r="AA199" s="34" t="str">
        <f t="shared" si="4"/>
        <v/>
      </c>
      <c r="AB199" s="34" t="str">
        <f t="shared" si="5"/>
        <v/>
      </c>
      <c r="AC199" s="35" t="str">
        <f t="shared" si="6"/>
        <v/>
      </c>
      <c r="AD199" s="34" t="str">
        <f t="shared" si="7"/>
        <v/>
      </c>
      <c r="AE199" s="34" t="str">
        <f t="shared" si="8"/>
        <v/>
      </c>
      <c r="AF199" s="34" t="str">
        <f t="shared" si="9"/>
        <v/>
      </c>
      <c r="AG199" s="34" t="str">
        <f t="shared" si="10"/>
        <v/>
      </c>
      <c r="AH199" s="34" t="str">
        <f t="shared" si="11"/>
        <v/>
      </c>
      <c r="AI199" s="34" t="str">
        <f t="shared" si="12"/>
        <v/>
      </c>
      <c r="AJ199" s="34" t="str">
        <f t="shared" si="13"/>
        <v/>
      </c>
      <c r="AK199" s="11" t="str">
        <f t="shared" si="14"/>
        <v/>
      </c>
      <c r="AL199" s="11" t="str">
        <f>IF(H199&gt;0,H199*(1-'01_Global_Assumptions'!$B$16),"")</f>
        <v/>
      </c>
      <c r="AM199" s="11" t="str">
        <f>IF(H199&gt;0,'01_Global_Assumptions'!$B$13*'01_Global_Assumptions'!$B$15,"")</f>
        <v/>
      </c>
      <c r="AN199" s="11" t="str">
        <f t="shared" si="15"/>
        <v/>
      </c>
      <c r="AO199" s="11" t="str">
        <f t="shared" si="16"/>
        <v/>
      </c>
      <c r="AP199" s="11" t="str">
        <f t="shared" si="17"/>
        <v/>
      </c>
      <c r="AQ199" s="11" t="str">
        <f t="shared" si="18"/>
        <v/>
      </c>
      <c r="AR199" s="37" t="str">
        <f t="shared" si="19"/>
        <v/>
      </c>
      <c r="AS199" s="11" t="str">
        <f t="shared" si="20"/>
        <v/>
      </c>
      <c r="AT199" s="11" t="str">
        <f t="shared" si="21"/>
        <v/>
      </c>
      <c r="AU199" s="11" t="str">
        <f t="shared" si="22"/>
        <v/>
      </c>
      <c r="AV199" s="11" t="str">
        <f t="shared" si="23"/>
        <v/>
      </c>
      <c r="AW199" s="11" t="str">
        <f t="shared" si="24"/>
        <v/>
      </c>
      <c r="AX199" s="11" t="str">
        <f t="shared" si="25"/>
        <v/>
      </c>
      <c r="AY199" s="11" t="str">
        <f t="shared" si="26"/>
        <v/>
      </c>
      <c r="AZ199" s="11" t="str">
        <f t="array" ref="AZ199">INDEX('10_Redfin_Source_Data'!$X:$X,$A199+4)</f>
        <v/>
      </c>
    </row>
    <row r="200" ht="15.75" customHeight="1">
      <c r="A200" s="11">
        <v>196.0</v>
      </c>
      <c r="B200" s="11" t="str">
        <f t="array" ref="B200">IF(INDEX('10_Redfin_Source_Data'!$E:$E,$A200+4)="","","SF-"&amp;TEXT($A200,"000"))</f>
        <v/>
      </c>
      <c r="C200" s="11" t="str">
        <f t="array" ref="C200">INDEX('10_Redfin_Source_Data'!$E:$E,$A200+4)</f>
        <v/>
      </c>
      <c r="D200" s="11" t="str">
        <f t="array" ref="D200">INDEX('10_Redfin_Source_Data'!$G:$G,$A200+4)</f>
        <v/>
      </c>
      <c r="E200" s="11" t="str">
        <f t="array" ref="E200">INDEX('10_Redfin_Source_Data'!$N:$N,$A200+4)</f>
        <v/>
      </c>
      <c r="F200" s="11" t="str">
        <f t="array" ref="F200">INDEX('10_Redfin_Source_Data'!$C:$C,$A200+4)</f>
        <v/>
      </c>
      <c r="G200" s="11" t="str">
        <f t="array" ref="G200">INDEX('10_Redfin_Source_Data'!$Z:$Z,$A200+4)</f>
        <v/>
      </c>
      <c r="H200" s="34">
        <f t="array" ref="H200">N(INDEX('10_Redfin_Source_Data'!$H:$H,$A200+4))</f>
        <v>0</v>
      </c>
      <c r="I200" s="34">
        <f t="array" ref="I200">N(INDEX('10_Redfin_Source_Data'!$M:$M,$A200+4))</f>
        <v>0</v>
      </c>
      <c r="J200" s="34" t="str">
        <f t="array" ref="J200">IF(H200&gt;0,MAX(I200,IFERROR(N(INDEX('10_Redfin_Source_Data'!$I:$I,$A200+4)),0)),"")</f>
        <v/>
      </c>
      <c r="K200" s="34">
        <f t="array" ref="K200">N(INDEX('10_Redfin_Source_Data'!$K:$K,$A200+4))</f>
        <v>0</v>
      </c>
      <c r="L200" s="34" t="str">
        <f t="array" ref="L200">IF(H200&gt;0,IFERROR(INDEX('09_Rent_Benchmarks'!$C:$C,MATCH(D200,'09_Rent_Benchmarks'!$A:$A,0)),'01_Global_Assumptions'!$B$10),"")</f>
        <v/>
      </c>
      <c r="M200" s="34" t="str">
        <f t="shared" si="1"/>
        <v/>
      </c>
      <c r="N200" s="34" t="str">
        <f>IF(H200&gt;0,'01_Global_Assumptions'!$B$11,"")</f>
        <v/>
      </c>
      <c r="O200" s="34" t="str">
        <f t="shared" si="2"/>
        <v/>
      </c>
      <c r="P200" s="35" t="str">
        <f>IF(H200&gt;0,'01_Global_Assumptions'!$B$7,"")</f>
        <v/>
      </c>
      <c r="Q200" s="35" t="str">
        <f>IF(H200&gt;0,'01_Global_Assumptions'!$B$8,"")</f>
        <v/>
      </c>
      <c r="R200" s="35" t="str">
        <f>IF(H200&gt;0,'01_Global_Assumptions'!$B$9,"")</f>
        <v/>
      </c>
      <c r="S200" s="34" t="str">
        <f>IF(H200&gt;0,H200*'01_Global_Assumptions'!$B$12,"")</f>
        <v/>
      </c>
      <c r="T200" s="34" t="str">
        <f>IF(H200&gt;0,'01_Global_Assumptions'!$B$23,"")</f>
        <v/>
      </c>
      <c r="U200" s="34" t="str">
        <f>IF(H200&gt;0,S200/('01_Global_Assumptions'!$B$13*12),"")</f>
        <v/>
      </c>
      <c r="V200" s="34" t="str">
        <f>IF(H200&gt;0,I200*('01_Global_Assumptions'!$B$19+'01_Global_Assumptions'!$B$20+'01_Global_Assumptions'!$B$21)+'01_Global_Assumptions'!$B$22,"")</f>
        <v/>
      </c>
      <c r="W200" s="34" t="str">
        <f>IF(H200&gt;0,S200*'01_Global_Assumptions'!$B$14/12,"")</f>
        <v/>
      </c>
      <c r="X200" s="34" t="str">
        <f>IF(H200&gt;0,H200*'01_Global_Assumptions'!$B$16/('01_Global_Assumptions'!$B$17*12),"")</f>
        <v/>
      </c>
      <c r="Y200" s="35" t="str">
        <f>IF(H200&gt;0,'01_Global_Assumptions'!$B$18,"")</f>
        <v/>
      </c>
      <c r="Z200" s="34" t="str">
        <f t="shared" si="3"/>
        <v/>
      </c>
      <c r="AA200" s="34" t="str">
        <f t="shared" si="4"/>
        <v/>
      </c>
      <c r="AB200" s="34" t="str">
        <f t="shared" si="5"/>
        <v/>
      </c>
      <c r="AC200" s="35" t="str">
        <f t="shared" si="6"/>
        <v/>
      </c>
      <c r="AD200" s="34" t="str">
        <f t="shared" si="7"/>
        <v/>
      </c>
      <c r="AE200" s="34" t="str">
        <f t="shared" si="8"/>
        <v/>
      </c>
      <c r="AF200" s="34" t="str">
        <f t="shared" si="9"/>
        <v/>
      </c>
      <c r="AG200" s="34" t="str">
        <f t="shared" si="10"/>
        <v/>
      </c>
      <c r="AH200" s="34" t="str">
        <f t="shared" si="11"/>
        <v/>
      </c>
      <c r="AI200" s="34" t="str">
        <f t="shared" si="12"/>
        <v/>
      </c>
      <c r="AJ200" s="34" t="str">
        <f t="shared" si="13"/>
        <v/>
      </c>
      <c r="AK200" s="11" t="str">
        <f t="shared" si="14"/>
        <v/>
      </c>
      <c r="AL200" s="11" t="str">
        <f>IF(H200&gt;0,H200*(1-'01_Global_Assumptions'!$B$16),"")</f>
        <v/>
      </c>
      <c r="AM200" s="11" t="str">
        <f>IF(H200&gt;0,'01_Global_Assumptions'!$B$13*'01_Global_Assumptions'!$B$15,"")</f>
        <v/>
      </c>
      <c r="AN200" s="11" t="str">
        <f t="shared" si="15"/>
        <v/>
      </c>
      <c r="AO200" s="11" t="str">
        <f t="shared" si="16"/>
        <v/>
      </c>
      <c r="AP200" s="11" t="str">
        <f t="shared" si="17"/>
        <v/>
      </c>
      <c r="AQ200" s="11" t="str">
        <f t="shared" si="18"/>
        <v/>
      </c>
      <c r="AR200" s="37" t="str">
        <f t="shared" si="19"/>
        <v/>
      </c>
      <c r="AS200" s="11" t="str">
        <f t="shared" si="20"/>
        <v/>
      </c>
      <c r="AT200" s="11" t="str">
        <f t="shared" si="21"/>
        <v/>
      </c>
      <c r="AU200" s="11" t="str">
        <f t="shared" si="22"/>
        <v/>
      </c>
      <c r="AV200" s="11" t="str">
        <f t="shared" si="23"/>
        <v/>
      </c>
      <c r="AW200" s="11" t="str">
        <f t="shared" si="24"/>
        <v/>
      </c>
      <c r="AX200" s="11" t="str">
        <f t="shared" si="25"/>
        <v/>
      </c>
      <c r="AY200" s="11" t="str">
        <f t="shared" si="26"/>
        <v/>
      </c>
      <c r="AZ200" s="11" t="str">
        <f t="array" ref="AZ200">INDEX('10_Redfin_Source_Data'!$X:$X,$A200+4)</f>
        <v/>
      </c>
    </row>
    <row r="201" ht="15.75" customHeight="1">
      <c r="A201" s="11">
        <v>197.0</v>
      </c>
      <c r="B201" s="11" t="str">
        <f t="array" ref="B201">IF(INDEX('10_Redfin_Source_Data'!$E:$E,$A201+4)="","","SF-"&amp;TEXT($A201,"000"))</f>
        <v/>
      </c>
      <c r="C201" s="11" t="str">
        <f t="array" ref="C201">INDEX('10_Redfin_Source_Data'!$E:$E,$A201+4)</f>
        <v/>
      </c>
      <c r="D201" s="11" t="str">
        <f t="array" ref="D201">INDEX('10_Redfin_Source_Data'!$G:$G,$A201+4)</f>
        <v/>
      </c>
      <c r="E201" s="11" t="str">
        <f t="array" ref="E201">INDEX('10_Redfin_Source_Data'!$N:$N,$A201+4)</f>
        <v/>
      </c>
      <c r="F201" s="11" t="str">
        <f t="array" ref="F201">INDEX('10_Redfin_Source_Data'!$C:$C,$A201+4)</f>
        <v/>
      </c>
      <c r="G201" s="11" t="str">
        <f t="array" ref="G201">INDEX('10_Redfin_Source_Data'!$Z:$Z,$A201+4)</f>
        <v/>
      </c>
      <c r="H201" s="34">
        <f t="array" ref="H201">N(INDEX('10_Redfin_Source_Data'!$H:$H,$A201+4))</f>
        <v>0</v>
      </c>
      <c r="I201" s="34">
        <f t="array" ref="I201">N(INDEX('10_Redfin_Source_Data'!$M:$M,$A201+4))</f>
        <v>0</v>
      </c>
      <c r="J201" s="34" t="str">
        <f t="array" ref="J201">IF(H201&gt;0,MAX(I201,IFERROR(N(INDEX('10_Redfin_Source_Data'!$I:$I,$A201+4)),0)),"")</f>
        <v/>
      </c>
      <c r="K201" s="34">
        <f t="array" ref="K201">N(INDEX('10_Redfin_Source_Data'!$K:$K,$A201+4))</f>
        <v>0</v>
      </c>
      <c r="L201" s="34" t="str">
        <f t="array" ref="L201">IF(H201&gt;0,IFERROR(INDEX('09_Rent_Benchmarks'!$C:$C,MATCH(D201,'09_Rent_Benchmarks'!$A:$A,0)),'01_Global_Assumptions'!$B$10),"")</f>
        <v/>
      </c>
      <c r="M201" s="34" t="str">
        <f t="shared" si="1"/>
        <v/>
      </c>
      <c r="N201" s="34" t="str">
        <f>IF(H201&gt;0,'01_Global_Assumptions'!$B$11,"")</f>
        <v/>
      </c>
      <c r="O201" s="34" t="str">
        <f t="shared" si="2"/>
        <v/>
      </c>
      <c r="P201" s="35" t="str">
        <f>IF(H201&gt;0,'01_Global_Assumptions'!$B$7,"")</f>
        <v/>
      </c>
      <c r="Q201" s="35" t="str">
        <f>IF(H201&gt;0,'01_Global_Assumptions'!$B$8,"")</f>
        <v/>
      </c>
      <c r="R201" s="35" t="str">
        <f>IF(H201&gt;0,'01_Global_Assumptions'!$B$9,"")</f>
        <v/>
      </c>
      <c r="S201" s="34" t="str">
        <f>IF(H201&gt;0,H201*'01_Global_Assumptions'!$B$12,"")</f>
        <v/>
      </c>
      <c r="T201" s="34" t="str">
        <f>IF(H201&gt;0,'01_Global_Assumptions'!$B$23,"")</f>
        <v/>
      </c>
      <c r="U201" s="34" t="str">
        <f>IF(H201&gt;0,S201/('01_Global_Assumptions'!$B$13*12),"")</f>
        <v/>
      </c>
      <c r="V201" s="34" t="str">
        <f>IF(H201&gt;0,I201*('01_Global_Assumptions'!$B$19+'01_Global_Assumptions'!$B$20+'01_Global_Assumptions'!$B$21)+'01_Global_Assumptions'!$B$22,"")</f>
        <v/>
      </c>
      <c r="W201" s="34" t="str">
        <f>IF(H201&gt;0,S201*'01_Global_Assumptions'!$B$14/12,"")</f>
        <v/>
      </c>
      <c r="X201" s="34" t="str">
        <f>IF(H201&gt;0,H201*'01_Global_Assumptions'!$B$16/('01_Global_Assumptions'!$B$17*12),"")</f>
        <v/>
      </c>
      <c r="Y201" s="35" t="str">
        <f>IF(H201&gt;0,'01_Global_Assumptions'!$B$18,"")</f>
        <v/>
      </c>
      <c r="Z201" s="34" t="str">
        <f t="shared" si="3"/>
        <v/>
      </c>
      <c r="AA201" s="34" t="str">
        <f t="shared" si="4"/>
        <v/>
      </c>
      <c r="AB201" s="34" t="str">
        <f t="shared" si="5"/>
        <v/>
      </c>
      <c r="AC201" s="35" t="str">
        <f t="shared" si="6"/>
        <v/>
      </c>
      <c r="AD201" s="34" t="str">
        <f t="shared" si="7"/>
        <v/>
      </c>
      <c r="AE201" s="34" t="str">
        <f t="shared" si="8"/>
        <v/>
      </c>
      <c r="AF201" s="34" t="str">
        <f t="shared" si="9"/>
        <v/>
      </c>
      <c r="AG201" s="34" t="str">
        <f t="shared" si="10"/>
        <v/>
      </c>
      <c r="AH201" s="34" t="str">
        <f t="shared" si="11"/>
        <v/>
      </c>
      <c r="AI201" s="34" t="str">
        <f t="shared" si="12"/>
        <v/>
      </c>
      <c r="AJ201" s="34" t="str">
        <f t="shared" si="13"/>
        <v/>
      </c>
      <c r="AK201" s="11" t="str">
        <f t="shared" si="14"/>
        <v/>
      </c>
      <c r="AL201" s="11" t="str">
        <f>IF(H201&gt;0,H201*(1-'01_Global_Assumptions'!$B$16),"")</f>
        <v/>
      </c>
      <c r="AM201" s="11" t="str">
        <f>IF(H201&gt;0,'01_Global_Assumptions'!$B$13*'01_Global_Assumptions'!$B$15,"")</f>
        <v/>
      </c>
      <c r="AN201" s="11" t="str">
        <f t="shared" si="15"/>
        <v/>
      </c>
      <c r="AO201" s="11" t="str">
        <f t="shared" si="16"/>
        <v/>
      </c>
      <c r="AP201" s="11" t="str">
        <f t="shared" si="17"/>
        <v/>
      </c>
      <c r="AQ201" s="11" t="str">
        <f t="shared" si="18"/>
        <v/>
      </c>
      <c r="AR201" s="37" t="str">
        <f t="shared" si="19"/>
        <v/>
      </c>
      <c r="AS201" s="11" t="str">
        <f t="shared" si="20"/>
        <v/>
      </c>
      <c r="AT201" s="11" t="str">
        <f t="shared" si="21"/>
        <v/>
      </c>
      <c r="AU201" s="11" t="str">
        <f t="shared" si="22"/>
        <v/>
      </c>
      <c r="AV201" s="11" t="str">
        <f t="shared" si="23"/>
        <v/>
      </c>
      <c r="AW201" s="11" t="str">
        <f t="shared" si="24"/>
        <v/>
      </c>
      <c r="AX201" s="11" t="str">
        <f t="shared" si="25"/>
        <v/>
      </c>
      <c r="AY201" s="11" t="str">
        <f t="shared" si="26"/>
        <v/>
      </c>
      <c r="AZ201" s="11" t="str">
        <f t="array" ref="AZ201">INDEX('10_Redfin_Source_Data'!$X:$X,$A201+4)</f>
        <v/>
      </c>
    </row>
    <row r="202" ht="15.75" customHeight="1">
      <c r="A202" s="11">
        <v>198.0</v>
      </c>
      <c r="B202" s="11" t="str">
        <f t="array" ref="B202">IF(INDEX('10_Redfin_Source_Data'!$E:$E,$A202+4)="","","SF-"&amp;TEXT($A202,"000"))</f>
        <v/>
      </c>
      <c r="C202" s="11" t="str">
        <f t="array" ref="C202">INDEX('10_Redfin_Source_Data'!$E:$E,$A202+4)</f>
        <v/>
      </c>
      <c r="D202" s="11" t="str">
        <f t="array" ref="D202">INDEX('10_Redfin_Source_Data'!$G:$G,$A202+4)</f>
        <v/>
      </c>
      <c r="E202" s="11" t="str">
        <f t="array" ref="E202">INDEX('10_Redfin_Source_Data'!$N:$N,$A202+4)</f>
        <v/>
      </c>
      <c r="F202" s="11" t="str">
        <f t="array" ref="F202">INDEX('10_Redfin_Source_Data'!$C:$C,$A202+4)</f>
        <v/>
      </c>
      <c r="G202" s="11" t="str">
        <f t="array" ref="G202">INDEX('10_Redfin_Source_Data'!$Z:$Z,$A202+4)</f>
        <v/>
      </c>
      <c r="H202" s="34">
        <f t="array" ref="H202">N(INDEX('10_Redfin_Source_Data'!$H:$H,$A202+4))</f>
        <v>0</v>
      </c>
      <c r="I202" s="34">
        <f t="array" ref="I202">N(INDEX('10_Redfin_Source_Data'!$M:$M,$A202+4))</f>
        <v>0</v>
      </c>
      <c r="J202" s="34" t="str">
        <f t="array" ref="J202">IF(H202&gt;0,MAX(I202,IFERROR(N(INDEX('10_Redfin_Source_Data'!$I:$I,$A202+4)),0)),"")</f>
        <v/>
      </c>
      <c r="K202" s="34">
        <f t="array" ref="K202">N(INDEX('10_Redfin_Source_Data'!$K:$K,$A202+4))</f>
        <v>0</v>
      </c>
      <c r="L202" s="34" t="str">
        <f t="array" ref="L202">IF(H202&gt;0,IFERROR(INDEX('09_Rent_Benchmarks'!$C:$C,MATCH(D202,'09_Rent_Benchmarks'!$A:$A,0)),'01_Global_Assumptions'!$B$10),"")</f>
        <v/>
      </c>
      <c r="M202" s="34" t="str">
        <f t="shared" si="1"/>
        <v/>
      </c>
      <c r="N202" s="34" t="str">
        <f>IF(H202&gt;0,'01_Global_Assumptions'!$B$11,"")</f>
        <v/>
      </c>
      <c r="O202" s="34" t="str">
        <f t="shared" si="2"/>
        <v/>
      </c>
      <c r="P202" s="35" t="str">
        <f>IF(H202&gt;0,'01_Global_Assumptions'!$B$7,"")</f>
        <v/>
      </c>
      <c r="Q202" s="35" t="str">
        <f>IF(H202&gt;0,'01_Global_Assumptions'!$B$8,"")</f>
        <v/>
      </c>
      <c r="R202" s="35" t="str">
        <f>IF(H202&gt;0,'01_Global_Assumptions'!$B$9,"")</f>
        <v/>
      </c>
      <c r="S202" s="34" t="str">
        <f>IF(H202&gt;0,H202*'01_Global_Assumptions'!$B$12,"")</f>
        <v/>
      </c>
      <c r="T202" s="34" t="str">
        <f>IF(H202&gt;0,'01_Global_Assumptions'!$B$23,"")</f>
        <v/>
      </c>
      <c r="U202" s="34" t="str">
        <f>IF(H202&gt;0,S202/('01_Global_Assumptions'!$B$13*12),"")</f>
        <v/>
      </c>
      <c r="V202" s="34" t="str">
        <f>IF(H202&gt;0,I202*('01_Global_Assumptions'!$B$19+'01_Global_Assumptions'!$B$20+'01_Global_Assumptions'!$B$21)+'01_Global_Assumptions'!$B$22,"")</f>
        <v/>
      </c>
      <c r="W202" s="34" t="str">
        <f>IF(H202&gt;0,S202*'01_Global_Assumptions'!$B$14/12,"")</f>
        <v/>
      </c>
      <c r="X202" s="34" t="str">
        <f>IF(H202&gt;0,H202*'01_Global_Assumptions'!$B$16/('01_Global_Assumptions'!$B$17*12),"")</f>
        <v/>
      </c>
      <c r="Y202" s="35" t="str">
        <f>IF(H202&gt;0,'01_Global_Assumptions'!$B$18,"")</f>
        <v/>
      </c>
      <c r="Z202" s="34" t="str">
        <f t="shared" si="3"/>
        <v/>
      </c>
      <c r="AA202" s="34" t="str">
        <f t="shared" si="4"/>
        <v/>
      </c>
      <c r="AB202" s="34" t="str">
        <f t="shared" si="5"/>
        <v/>
      </c>
      <c r="AC202" s="35" t="str">
        <f t="shared" si="6"/>
        <v/>
      </c>
      <c r="AD202" s="34" t="str">
        <f t="shared" si="7"/>
        <v/>
      </c>
      <c r="AE202" s="34" t="str">
        <f t="shared" si="8"/>
        <v/>
      </c>
      <c r="AF202" s="34" t="str">
        <f t="shared" si="9"/>
        <v/>
      </c>
      <c r="AG202" s="34" t="str">
        <f t="shared" si="10"/>
        <v/>
      </c>
      <c r="AH202" s="34" t="str">
        <f t="shared" si="11"/>
        <v/>
      </c>
      <c r="AI202" s="34" t="str">
        <f t="shared" si="12"/>
        <v/>
      </c>
      <c r="AJ202" s="34" t="str">
        <f t="shared" si="13"/>
        <v/>
      </c>
      <c r="AK202" s="11" t="str">
        <f t="shared" si="14"/>
        <v/>
      </c>
      <c r="AL202" s="11" t="str">
        <f>IF(H202&gt;0,H202*(1-'01_Global_Assumptions'!$B$16),"")</f>
        <v/>
      </c>
      <c r="AM202" s="11" t="str">
        <f>IF(H202&gt;0,'01_Global_Assumptions'!$B$13*'01_Global_Assumptions'!$B$15,"")</f>
        <v/>
      </c>
      <c r="AN202" s="11" t="str">
        <f t="shared" si="15"/>
        <v/>
      </c>
      <c r="AO202" s="11" t="str">
        <f t="shared" si="16"/>
        <v/>
      </c>
      <c r="AP202" s="11" t="str">
        <f t="shared" si="17"/>
        <v/>
      </c>
      <c r="AQ202" s="11" t="str">
        <f t="shared" si="18"/>
        <v/>
      </c>
      <c r="AR202" s="37" t="str">
        <f t="shared" si="19"/>
        <v/>
      </c>
      <c r="AS202" s="11" t="str">
        <f t="shared" si="20"/>
        <v/>
      </c>
      <c r="AT202" s="11" t="str">
        <f t="shared" si="21"/>
        <v/>
      </c>
      <c r="AU202" s="11" t="str">
        <f t="shared" si="22"/>
        <v/>
      </c>
      <c r="AV202" s="11" t="str">
        <f t="shared" si="23"/>
        <v/>
      </c>
      <c r="AW202" s="11" t="str">
        <f t="shared" si="24"/>
        <v/>
      </c>
      <c r="AX202" s="11" t="str">
        <f t="shared" si="25"/>
        <v/>
      </c>
      <c r="AY202" s="11" t="str">
        <f t="shared" si="26"/>
        <v/>
      </c>
      <c r="AZ202" s="11" t="str">
        <f t="array" ref="AZ202">INDEX('10_Redfin_Source_Data'!$X:$X,$A202+4)</f>
        <v/>
      </c>
    </row>
    <row r="203" ht="15.75" customHeight="1">
      <c r="A203" s="11">
        <v>199.0</v>
      </c>
      <c r="B203" s="11" t="str">
        <f t="array" ref="B203">IF(INDEX('10_Redfin_Source_Data'!$E:$E,$A203+4)="","","SF-"&amp;TEXT($A203,"000"))</f>
        <v/>
      </c>
      <c r="C203" s="11" t="str">
        <f t="array" ref="C203">INDEX('10_Redfin_Source_Data'!$E:$E,$A203+4)</f>
        <v/>
      </c>
      <c r="D203" s="11" t="str">
        <f t="array" ref="D203">INDEX('10_Redfin_Source_Data'!$G:$G,$A203+4)</f>
        <v/>
      </c>
      <c r="E203" s="11" t="str">
        <f t="array" ref="E203">INDEX('10_Redfin_Source_Data'!$N:$N,$A203+4)</f>
        <v/>
      </c>
      <c r="F203" s="11" t="str">
        <f t="array" ref="F203">INDEX('10_Redfin_Source_Data'!$C:$C,$A203+4)</f>
        <v/>
      </c>
      <c r="G203" s="11" t="str">
        <f t="array" ref="G203">INDEX('10_Redfin_Source_Data'!$Z:$Z,$A203+4)</f>
        <v/>
      </c>
      <c r="H203" s="34">
        <f t="array" ref="H203">N(INDEX('10_Redfin_Source_Data'!$H:$H,$A203+4))</f>
        <v>0</v>
      </c>
      <c r="I203" s="34">
        <f t="array" ref="I203">N(INDEX('10_Redfin_Source_Data'!$M:$M,$A203+4))</f>
        <v>0</v>
      </c>
      <c r="J203" s="34" t="str">
        <f t="array" ref="J203">IF(H203&gt;0,MAX(I203,IFERROR(N(INDEX('10_Redfin_Source_Data'!$I:$I,$A203+4)),0)),"")</f>
        <v/>
      </c>
      <c r="K203" s="34">
        <f t="array" ref="K203">N(INDEX('10_Redfin_Source_Data'!$K:$K,$A203+4))</f>
        <v>0</v>
      </c>
      <c r="L203" s="34" t="str">
        <f t="array" ref="L203">IF(H203&gt;0,IFERROR(INDEX('09_Rent_Benchmarks'!$C:$C,MATCH(D203,'09_Rent_Benchmarks'!$A:$A,0)),'01_Global_Assumptions'!$B$10),"")</f>
        <v/>
      </c>
      <c r="M203" s="34" t="str">
        <f t="shared" si="1"/>
        <v/>
      </c>
      <c r="N203" s="34" t="str">
        <f>IF(H203&gt;0,'01_Global_Assumptions'!$B$11,"")</f>
        <v/>
      </c>
      <c r="O203" s="34" t="str">
        <f t="shared" si="2"/>
        <v/>
      </c>
      <c r="P203" s="35" t="str">
        <f>IF(H203&gt;0,'01_Global_Assumptions'!$B$7,"")</f>
        <v/>
      </c>
      <c r="Q203" s="35" t="str">
        <f>IF(H203&gt;0,'01_Global_Assumptions'!$B$8,"")</f>
        <v/>
      </c>
      <c r="R203" s="35" t="str">
        <f>IF(H203&gt;0,'01_Global_Assumptions'!$B$9,"")</f>
        <v/>
      </c>
      <c r="S203" s="34" t="str">
        <f>IF(H203&gt;0,H203*'01_Global_Assumptions'!$B$12,"")</f>
        <v/>
      </c>
      <c r="T203" s="34" t="str">
        <f>IF(H203&gt;0,'01_Global_Assumptions'!$B$23,"")</f>
        <v/>
      </c>
      <c r="U203" s="34" t="str">
        <f>IF(H203&gt;0,S203/('01_Global_Assumptions'!$B$13*12),"")</f>
        <v/>
      </c>
      <c r="V203" s="34" t="str">
        <f>IF(H203&gt;0,I203*('01_Global_Assumptions'!$B$19+'01_Global_Assumptions'!$B$20+'01_Global_Assumptions'!$B$21)+'01_Global_Assumptions'!$B$22,"")</f>
        <v/>
      </c>
      <c r="W203" s="34" t="str">
        <f>IF(H203&gt;0,S203*'01_Global_Assumptions'!$B$14/12,"")</f>
        <v/>
      </c>
      <c r="X203" s="34" t="str">
        <f>IF(H203&gt;0,H203*'01_Global_Assumptions'!$B$16/('01_Global_Assumptions'!$B$17*12),"")</f>
        <v/>
      </c>
      <c r="Y203" s="35" t="str">
        <f>IF(H203&gt;0,'01_Global_Assumptions'!$B$18,"")</f>
        <v/>
      </c>
      <c r="Z203" s="34" t="str">
        <f t="shared" si="3"/>
        <v/>
      </c>
      <c r="AA203" s="34" t="str">
        <f t="shared" si="4"/>
        <v/>
      </c>
      <c r="AB203" s="34" t="str">
        <f t="shared" si="5"/>
        <v/>
      </c>
      <c r="AC203" s="35" t="str">
        <f t="shared" si="6"/>
        <v/>
      </c>
      <c r="AD203" s="34" t="str">
        <f t="shared" si="7"/>
        <v/>
      </c>
      <c r="AE203" s="34" t="str">
        <f t="shared" si="8"/>
        <v/>
      </c>
      <c r="AF203" s="34" t="str">
        <f t="shared" si="9"/>
        <v/>
      </c>
      <c r="AG203" s="34" t="str">
        <f t="shared" si="10"/>
        <v/>
      </c>
      <c r="AH203" s="34" t="str">
        <f t="shared" si="11"/>
        <v/>
      </c>
      <c r="AI203" s="34" t="str">
        <f t="shared" si="12"/>
        <v/>
      </c>
      <c r="AJ203" s="34" t="str">
        <f t="shared" si="13"/>
        <v/>
      </c>
      <c r="AK203" s="11" t="str">
        <f t="shared" si="14"/>
        <v/>
      </c>
      <c r="AL203" s="11" t="str">
        <f>IF(H203&gt;0,H203*(1-'01_Global_Assumptions'!$B$16),"")</f>
        <v/>
      </c>
      <c r="AM203" s="11" t="str">
        <f>IF(H203&gt;0,'01_Global_Assumptions'!$B$13*'01_Global_Assumptions'!$B$15,"")</f>
        <v/>
      </c>
      <c r="AN203" s="11" t="str">
        <f t="shared" si="15"/>
        <v/>
      </c>
      <c r="AO203" s="11" t="str">
        <f t="shared" si="16"/>
        <v/>
      </c>
      <c r="AP203" s="11" t="str">
        <f t="shared" si="17"/>
        <v/>
      </c>
      <c r="AQ203" s="11" t="str">
        <f t="shared" si="18"/>
        <v/>
      </c>
      <c r="AR203" s="37" t="str">
        <f t="shared" si="19"/>
        <v/>
      </c>
      <c r="AS203" s="11" t="str">
        <f t="shared" si="20"/>
        <v/>
      </c>
      <c r="AT203" s="11" t="str">
        <f t="shared" si="21"/>
        <v/>
      </c>
      <c r="AU203" s="11" t="str">
        <f t="shared" si="22"/>
        <v/>
      </c>
      <c r="AV203" s="11" t="str">
        <f t="shared" si="23"/>
        <v/>
      </c>
      <c r="AW203" s="11" t="str">
        <f t="shared" si="24"/>
        <v/>
      </c>
      <c r="AX203" s="11" t="str">
        <f t="shared" si="25"/>
        <v/>
      </c>
      <c r="AY203" s="11" t="str">
        <f t="shared" si="26"/>
        <v/>
      </c>
      <c r="AZ203" s="11" t="str">
        <f t="array" ref="AZ203">INDEX('10_Redfin_Source_Data'!$X:$X,$A203+4)</f>
        <v/>
      </c>
    </row>
    <row r="204" ht="15.75" customHeight="1">
      <c r="A204" s="11">
        <v>200.0</v>
      </c>
      <c r="B204" s="11" t="str">
        <f t="array" ref="B204">IF(INDEX('10_Redfin_Source_Data'!$E:$E,$A204+4)="","","SF-"&amp;TEXT($A204,"000"))</f>
        <v/>
      </c>
      <c r="C204" s="11" t="str">
        <f t="array" ref="C204">INDEX('10_Redfin_Source_Data'!$E:$E,$A204+4)</f>
        <v/>
      </c>
      <c r="D204" s="11" t="str">
        <f t="array" ref="D204">INDEX('10_Redfin_Source_Data'!$G:$G,$A204+4)</f>
        <v/>
      </c>
      <c r="E204" s="11" t="str">
        <f t="array" ref="E204">INDEX('10_Redfin_Source_Data'!$N:$N,$A204+4)</f>
        <v/>
      </c>
      <c r="F204" s="11" t="str">
        <f t="array" ref="F204">INDEX('10_Redfin_Source_Data'!$C:$C,$A204+4)</f>
        <v/>
      </c>
      <c r="G204" s="11" t="str">
        <f t="array" ref="G204">INDEX('10_Redfin_Source_Data'!$Z:$Z,$A204+4)</f>
        <v/>
      </c>
      <c r="H204" s="34">
        <f t="array" ref="H204">N(INDEX('10_Redfin_Source_Data'!$H:$H,$A204+4))</f>
        <v>0</v>
      </c>
      <c r="I204" s="34">
        <f t="array" ref="I204">N(INDEX('10_Redfin_Source_Data'!$M:$M,$A204+4))</f>
        <v>0</v>
      </c>
      <c r="J204" s="34" t="str">
        <f t="array" ref="J204">IF(H204&gt;0,MAX(I204,IFERROR(N(INDEX('10_Redfin_Source_Data'!$I:$I,$A204+4)),0)),"")</f>
        <v/>
      </c>
      <c r="K204" s="34">
        <f t="array" ref="K204">N(INDEX('10_Redfin_Source_Data'!$K:$K,$A204+4))</f>
        <v>0</v>
      </c>
      <c r="L204" s="34" t="str">
        <f t="array" ref="L204">IF(H204&gt;0,IFERROR(INDEX('09_Rent_Benchmarks'!$C:$C,MATCH(D204,'09_Rent_Benchmarks'!$A:$A,0)),'01_Global_Assumptions'!$B$10),"")</f>
        <v/>
      </c>
      <c r="M204" s="34" t="str">
        <f t="shared" si="1"/>
        <v/>
      </c>
      <c r="N204" s="34" t="str">
        <f>IF(H204&gt;0,'01_Global_Assumptions'!$B$11,"")</f>
        <v/>
      </c>
      <c r="O204" s="34" t="str">
        <f t="shared" si="2"/>
        <v/>
      </c>
      <c r="P204" s="35" t="str">
        <f>IF(H204&gt;0,'01_Global_Assumptions'!$B$7,"")</f>
        <v/>
      </c>
      <c r="Q204" s="35" t="str">
        <f>IF(H204&gt;0,'01_Global_Assumptions'!$B$8,"")</f>
        <v/>
      </c>
      <c r="R204" s="35" t="str">
        <f>IF(H204&gt;0,'01_Global_Assumptions'!$B$9,"")</f>
        <v/>
      </c>
      <c r="S204" s="34" t="str">
        <f>IF(H204&gt;0,H204*'01_Global_Assumptions'!$B$12,"")</f>
        <v/>
      </c>
      <c r="T204" s="34" t="str">
        <f>IF(H204&gt;0,'01_Global_Assumptions'!$B$23,"")</f>
        <v/>
      </c>
      <c r="U204" s="34" t="str">
        <f>IF(H204&gt;0,S204/('01_Global_Assumptions'!$B$13*12),"")</f>
        <v/>
      </c>
      <c r="V204" s="34" t="str">
        <f>IF(H204&gt;0,I204*('01_Global_Assumptions'!$B$19+'01_Global_Assumptions'!$B$20+'01_Global_Assumptions'!$B$21)+'01_Global_Assumptions'!$B$22,"")</f>
        <v/>
      </c>
      <c r="W204" s="34" t="str">
        <f>IF(H204&gt;0,S204*'01_Global_Assumptions'!$B$14/12,"")</f>
        <v/>
      </c>
      <c r="X204" s="34" t="str">
        <f>IF(H204&gt;0,H204*'01_Global_Assumptions'!$B$16/('01_Global_Assumptions'!$B$17*12),"")</f>
        <v/>
      </c>
      <c r="Y204" s="35" t="str">
        <f>IF(H204&gt;0,'01_Global_Assumptions'!$B$18,"")</f>
        <v/>
      </c>
      <c r="Z204" s="34" t="str">
        <f t="shared" si="3"/>
        <v/>
      </c>
      <c r="AA204" s="34" t="str">
        <f t="shared" si="4"/>
        <v/>
      </c>
      <c r="AB204" s="34" t="str">
        <f t="shared" si="5"/>
        <v/>
      </c>
      <c r="AC204" s="35" t="str">
        <f t="shared" si="6"/>
        <v/>
      </c>
      <c r="AD204" s="34" t="str">
        <f t="shared" si="7"/>
        <v/>
      </c>
      <c r="AE204" s="34" t="str">
        <f t="shared" si="8"/>
        <v/>
      </c>
      <c r="AF204" s="34" t="str">
        <f t="shared" si="9"/>
        <v/>
      </c>
      <c r="AG204" s="34" t="str">
        <f t="shared" si="10"/>
        <v/>
      </c>
      <c r="AH204" s="34" t="str">
        <f t="shared" si="11"/>
        <v/>
      </c>
      <c r="AI204" s="34" t="str">
        <f t="shared" si="12"/>
        <v/>
      </c>
      <c r="AJ204" s="34" t="str">
        <f t="shared" si="13"/>
        <v/>
      </c>
      <c r="AK204" s="11" t="str">
        <f t="shared" si="14"/>
        <v/>
      </c>
      <c r="AL204" s="11" t="str">
        <f>IF(H204&gt;0,H204*(1-'01_Global_Assumptions'!$B$16),"")</f>
        <v/>
      </c>
      <c r="AM204" s="11" t="str">
        <f>IF(H204&gt;0,'01_Global_Assumptions'!$B$13*'01_Global_Assumptions'!$B$15,"")</f>
        <v/>
      </c>
      <c r="AN204" s="11" t="str">
        <f t="shared" si="15"/>
        <v/>
      </c>
      <c r="AO204" s="11" t="str">
        <f t="shared" si="16"/>
        <v/>
      </c>
      <c r="AP204" s="11" t="str">
        <f t="shared" si="17"/>
        <v/>
      </c>
      <c r="AQ204" s="11" t="str">
        <f t="shared" si="18"/>
        <v/>
      </c>
      <c r="AR204" s="37" t="str">
        <f t="shared" si="19"/>
        <v/>
      </c>
      <c r="AS204" s="11" t="str">
        <f t="shared" si="20"/>
        <v/>
      </c>
      <c r="AT204" s="11" t="str">
        <f t="shared" si="21"/>
        <v/>
      </c>
      <c r="AU204" s="11" t="str">
        <f t="shared" si="22"/>
        <v/>
      </c>
      <c r="AV204" s="11" t="str">
        <f t="shared" si="23"/>
        <v/>
      </c>
      <c r="AW204" s="11" t="str">
        <f t="shared" si="24"/>
        <v/>
      </c>
      <c r="AX204" s="11" t="str">
        <f t="shared" si="25"/>
        <v/>
      </c>
      <c r="AY204" s="11" t="str">
        <f t="shared" si="26"/>
        <v/>
      </c>
      <c r="AZ204" s="11" t="str">
        <f t="array" ref="AZ204">INDEX('10_Redfin_Source_Data'!$X:$X,$A204+4)</f>
        <v/>
      </c>
    </row>
    <row r="205" ht="15.75" customHeight="1">
      <c r="A205" s="11">
        <v>201.0</v>
      </c>
      <c r="B205" s="11" t="str">
        <f t="array" ref="B205">IF(INDEX('10_Redfin_Source_Data'!$E:$E,$A205+4)="","","SF-"&amp;TEXT($A205,"000"))</f>
        <v/>
      </c>
      <c r="C205" s="11" t="str">
        <f t="array" ref="C205">INDEX('10_Redfin_Source_Data'!$E:$E,$A205+4)</f>
        <v/>
      </c>
      <c r="D205" s="11" t="str">
        <f t="array" ref="D205">INDEX('10_Redfin_Source_Data'!$G:$G,$A205+4)</f>
        <v/>
      </c>
      <c r="E205" s="11" t="str">
        <f t="array" ref="E205">INDEX('10_Redfin_Source_Data'!$N:$N,$A205+4)</f>
        <v/>
      </c>
      <c r="F205" s="11" t="str">
        <f t="array" ref="F205">INDEX('10_Redfin_Source_Data'!$C:$C,$A205+4)</f>
        <v/>
      </c>
      <c r="G205" s="11" t="str">
        <f t="array" ref="G205">INDEX('10_Redfin_Source_Data'!$Z:$Z,$A205+4)</f>
        <v/>
      </c>
      <c r="H205" s="34">
        <f t="array" ref="H205">N(INDEX('10_Redfin_Source_Data'!$H:$H,$A205+4))</f>
        <v>0</v>
      </c>
      <c r="I205" s="34">
        <f t="array" ref="I205">N(INDEX('10_Redfin_Source_Data'!$M:$M,$A205+4))</f>
        <v>0</v>
      </c>
      <c r="J205" s="34" t="str">
        <f t="array" ref="J205">IF(H205&gt;0,MAX(I205,IFERROR(N(INDEX('10_Redfin_Source_Data'!$I:$I,$A205+4)),0)),"")</f>
        <v/>
      </c>
      <c r="K205" s="34">
        <f t="array" ref="K205">N(INDEX('10_Redfin_Source_Data'!$K:$K,$A205+4))</f>
        <v>0</v>
      </c>
      <c r="L205" s="34" t="str">
        <f t="array" ref="L205">IF(H205&gt;0,IFERROR(INDEX('09_Rent_Benchmarks'!$C:$C,MATCH(D205,'09_Rent_Benchmarks'!$A:$A,0)),'01_Global_Assumptions'!$B$10),"")</f>
        <v/>
      </c>
      <c r="M205" s="34" t="str">
        <f t="shared" si="1"/>
        <v/>
      </c>
      <c r="N205" s="34" t="str">
        <f>IF(H205&gt;0,'01_Global_Assumptions'!$B$11,"")</f>
        <v/>
      </c>
      <c r="O205" s="34" t="str">
        <f t="shared" si="2"/>
        <v/>
      </c>
      <c r="P205" s="35" t="str">
        <f>IF(H205&gt;0,'01_Global_Assumptions'!$B$7,"")</f>
        <v/>
      </c>
      <c r="Q205" s="35" t="str">
        <f>IF(H205&gt;0,'01_Global_Assumptions'!$B$8,"")</f>
        <v/>
      </c>
      <c r="R205" s="35" t="str">
        <f>IF(H205&gt;0,'01_Global_Assumptions'!$B$9,"")</f>
        <v/>
      </c>
      <c r="S205" s="34" t="str">
        <f>IF(H205&gt;0,H205*'01_Global_Assumptions'!$B$12,"")</f>
        <v/>
      </c>
      <c r="T205" s="34" t="str">
        <f>IF(H205&gt;0,'01_Global_Assumptions'!$B$23,"")</f>
        <v/>
      </c>
      <c r="U205" s="34" t="str">
        <f>IF(H205&gt;0,S205/('01_Global_Assumptions'!$B$13*12),"")</f>
        <v/>
      </c>
      <c r="V205" s="34" t="str">
        <f>IF(H205&gt;0,I205*('01_Global_Assumptions'!$B$19+'01_Global_Assumptions'!$B$20+'01_Global_Assumptions'!$B$21)+'01_Global_Assumptions'!$B$22,"")</f>
        <v/>
      </c>
      <c r="W205" s="34" t="str">
        <f>IF(H205&gt;0,S205*'01_Global_Assumptions'!$B$14/12,"")</f>
        <v/>
      </c>
      <c r="X205" s="34" t="str">
        <f>IF(H205&gt;0,H205*'01_Global_Assumptions'!$B$16/('01_Global_Assumptions'!$B$17*12),"")</f>
        <v/>
      </c>
      <c r="Y205" s="35" t="str">
        <f>IF(H205&gt;0,'01_Global_Assumptions'!$B$18,"")</f>
        <v/>
      </c>
      <c r="Z205" s="34" t="str">
        <f t="shared" si="3"/>
        <v/>
      </c>
      <c r="AA205" s="34" t="str">
        <f t="shared" si="4"/>
        <v/>
      </c>
      <c r="AB205" s="34" t="str">
        <f t="shared" si="5"/>
        <v/>
      </c>
      <c r="AC205" s="35" t="str">
        <f t="shared" si="6"/>
        <v/>
      </c>
      <c r="AD205" s="34" t="str">
        <f t="shared" si="7"/>
        <v/>
      </c>
      <c r="AE205" s="34" t="str">
        <f t="shared" si="8"/>
        <v/>
      </c>
      <c r="AF205" s="34" t="str">
        <f t="shared" si="9"/>
        <v/>
      </c>
      <c r="AG205" s="34" t="str">
        <f t="shared" si="10"/>
        <v/>
      </c>
      <c r="AH205" s="34" t="str">
        <f t="shared" si="11"/>
        <v/>
      </c>
      <c r="AI205" s="34" t="str">
        <f t="shared" si="12"/>
        <v/>
      </c>
      <c r="AJ205" s="34" t="str">
        <f t="shared" si="13"/>
        <v/>
      </c>
      <c r="AK205" s="11" t="str">
        <f t="shared" si="14"/>
        <v/>
      </c>
      <c r="AL205" s="11" t="str">
        <f>IF(H205&gt;0,H205*(1-'01_Global_Assumptions'!$B$16),"")</f>
        <v/>
      </c>
      <c r="AM205" s="11" t="str">
        <f>IF(H205&gt;0,'01_Global_Assumptions'!$B$13*'01_Global_Assumptions'!$B$15,"")</f>
        <v/>
      </c>
      <c r="AN205" s="11" t="str">
        <f t="shared" si="15"/>
        <v/>
      </c>
      <c r="AO205" s="11" t="str">
        <f t="shared" si="16"/>
        <v/>
      </c>
      <c r="AP205" s="11" t="str">
        <f t="shared" si="17"/>
        <v/>
      </c>
      <c r="AQ205" s="11" t="str">
        <f t="shared" si="18"/>
        <v/>
      </c>
      <c r="AR205" s="37" t="str">
        <f t="shared" si="19"/>
        <v/>
      </c>
      <c r="AS205" s="11" t="str">
        <f t="shared" si="20"/>
        <v/>
      </c>
      <c r="AT205" s="11" t="str">
        <f t="shared" si="21"/>
        <v/>
      </c>
      <c r="AU205" s="11" t="str">
        <f t="shared" si="22"/>
        <v/>
      </c>
      <c r="AV205" s="11" t="str">
        <f t="shared" si="23"/>
        <v/>
      </c>
      <c r="AW205" s="11" t="str">
        <f t="shared" si="24"/>
        <v/>
      </c>
      <c r="AX205" s="11" t="str">
        <f t="shared" si="25"/>
        <v/>
      </c>
      <c r="AY205" s="11" t="str">
        <f t="shared" si="26"/>
        <v/>
      </c>
      <c r="AZ205" s="11" t="str">
        <f t="array" ref="AZ205">INDEX('10_Redfin_Source_Data'!$X:$X,$A205+4)</f>
        <v/>
      </c>
    </row>
    <row r="206" ht="15.75" customHeight="1">
      <c r="A206" s="11">
        <v>202.0</v>
      </c>
      <c r="B206" s="11" t="str">
        <f t="array" ref="B206">IF(INDEX('10_Redfin_Source_Data'!$E:$E,$A206+4)="","","SF-"&amp;TEXT($A206,"000"))</f>
        <v/>
      </c>
      <c r="C206" s="11" t="str">
        <f t="array" ref="C206">INDEX('10_Redfin_Source_Data'!$E:$E,$A206+4)</f>
        <v/>
      </c>
      <c r="D206" s="11" t="str">
        <f t="array" ref="D206">INDEX('10_Redfin_Source_Data'!$G:$G,$A206+4)</f>
        <v/>
      </c>
      <c r="E206" s="11" t="str">
        <f t="array" ref="E206">INDEX('10_Redfin_Source_Data'!$N:$N,$A206+4)</f>
        <v/>
      </c>
      <c r="F206" s="11" t="str">
        <f t="array" ref="F206">INDEX('10_Redfin_Source_Data'!$C:$C,$A206+4)</f>
        <v/>
      </c>
      <c r="G206" s="11" t="str">
        <f t="array" ref="G206">INDEX('10_Redfin_Source_Data'!$Z:$Z,$A206+4)</f>
        <v/>
      </c>
      <c r="H206" s="34">
        <f t="array" ref="H206">N(INDEX('10_Redfin_Source_Data'!$H:$H,$A206+4))</f>
        <v>0</v>
      </c>
      <c r="I206" s="34">
        <f t="array" ref="I206">N(INDEX('10_Redfin_Source_Data'!$M:$M,$A206+4))</f>
        <v>0</v>
      </c>
      <c r="J206" s="34" t="str">
        <f t="array" ref="J206">IF(H206&gt;0,MAX(I206,IFERROR(N(INDEX('10_Redfin_Source_Data'!$I:$I,$A206+4)),0)),"")</f>
        <v/>
      </c>
      <c r="K206" s="34">
        <f t="array" ref="K206">N(INDEX('10_Redfin_Source_Data'!$K:$K,$A206+4))</f>
        <v>0</v>
      </c>
      <c r="L206" s="34" t="str">
        <f t="array" ref="L206">IF(H206&gt;0,IFERROR(INDEX('09_Rent_Benchmarks'!$C:$C,MATCH(D206,'09_Rent_Benchmarks'!$A:$A,0)),'01_Global_Assumptions'!$B$10),"")</f>
        <v/>
      </c>
      <c r="M206" s="34" t="str">
        <f t="shared" si="1"/>
        <v/>
      </c>
      <c r="N206" s="34" t="str">
        <f>IF(H206&gt;0,'01_Global_Assumptions'!$B$11,"")</f>
        <v/>
      </c>
      <c r="O206" s="34" t="str">
        <f t="shared" si="2"/>
        <v/>
      </c>
      <c r="P206" s="35" t="str">
        <f>IF(H206&gt;0,'01_Global_Assumptions'!$B$7,"")</f>
        <v/>
      </c>
      <c r="Q206" s="35" t="str">
        <f>IF(H206&gt;0,'01_Global_Assumptions'!$B$8,"")</f>
        <v/>
      </c>
      <c r="R206" s="35" t="str">
        <f>IF(H206&gt;0,'01_Global_Assumptions'!$B$9,"")</f>
        <v/>
      </c>
      <c r="S206" s="34" t="str">
        <f>IF(H206&gt;0,H206*'01_Global_Assumptions'!$B$12,"")</f>
        <v/>
      </c>
      <c r="T206" s="34" t="str">
        <f>IF(H206&gt;0,'01_Global_Assumptions'!$B$23,"")</f>
        <v/>
      </c>
      <c r="U206" s="34" t="str">
        <f>IF(H206&gt;0,S206/('01_Global_Assumptions'!$B$13*12),"")</f>
        <v/>
      </c>
      <c r="V206" s="34" t="str">
        <f>IF(H206&gt;0,I206*('01_Global_Assumptions'!$B$19+'01_Global_Assumptions'!$B$20+'01_Global_Assumptions'!$B$21)+'01_Global_Assumptions'!$B$22,"")</f>
        <v/>
      </c>
      <c r="W206" s="34" t="str">
        <f>IF(H206&gt;0,S206*'01_Global_Assumptions'!$B$14/12,"")</f>
        <v/>
      </c>
      <c r="X206" s="34" t="str">
        <f>IF(H206&gt;0,H206*'01_Global_Assumptions'!$B$16/('01_Global_Assumptions'!$B$17*12),"")</f>
        <v/>
      </c>
      <c r="Y206" s="35" t="str">
        <f>IF(H206&gt;0,'01_Global_Assumptions'!$B$18,"")</f>
        <v/>
      </c>
      <c r="Z206" s="34" t="str">
        <f t="shared" si="3"/>
        <v/>
      </c>
      <c r="AA206" s="34" t="str">
        <f t="shared" si="4"/>
        <v/>
      </c>
      <c r="AB206" s="34" t="str">
        <f t="shared" si="5"/>
        <v/>
      </c>
      <c r="AC206" s="35" t="str">
        <f t="shared" si="6"/>
        <v/>
      </c>
      <c r="AD206" s="34" t="str">
        <f t="shared" si="7"/>
        <v/>
      </c>
      <c r="AE206" s="34" t="str">
        <f t="shared" si="8"/>
        <v/>
      </c>
      <c r="AF206" s="34" t="str">
        <f t="shared" si="9"/>
        <v/>
      </c>
      <c r="AG206" s="34" t="str">
        <f t="shared" si="10"/>
        <v/>
      </c>
      <c r="AH206" s="34" t="str">
        <f t="shared" si="11"/>
        <v/>
      </c>
      <c r="AI206" s="34" t="str">
        <f t="shared" si="12"/>
        <v/>
      </c>
      <c r="AJ206" s="34" t="str">
        <f t="shared" si="13"/>
        <v/>
      </c>
      <c r="AK206" s="11" t="str">
        <f t="shared" si="14"/>
        <v/>
      </c>
      <c r="AL206" s="11" t="str">
        <f>IF(H206&gt;0,H206*(1-'01_Global_Assumptions'!$B$16),"")</f>
        <v/>
      </c>
      <c r="AM206" s="11" t="str">
        <f>IF(H206&gt;0,'01_Global_Assumptions'!$B$13*'01_Global_Assumptions'!$B$15,"")</f>
        <v/>
      </c>
      <c r="AN206" s="11" t="str">
        <f t="shared" si="15"/>
        <v/>
      </c>
      <c r="AO206" s="11" t="str">
        <f t="shared" si="16"/>
        <v/>
      </c>
      <c r="AP206" s="11" t="str">
        <f t="shared" si="17"/>
        <v/>
      </c>
      <c r="AQ206" s="11" t="str">
        <f t="shared" si="18"/>
        <v/>
      </c>
      <c r="AR206" s="37" t="str">
        <f t="shared" si="19"/>
        <v/>
      </c>
      <c r="AS206" s="11" t="str">
        <f t="shared" si="20"/>
        <v/>
      </c>
      <c r="AT206" s="11" t="str">
        <f t="shared" si="21"/>
        <v/>
      </c>
      <c r="AU206" s="11" t="str">
        <f t="shared" si="22"/>
        <v/>
      </c>
      <c r="AV206" s="11" t="str">
        <f t="shared" si="23"/>
        <v/>
      </c>
      <c r="AW206" s="11" t="str">
        <f t="shared" si="24"/>
        <v/>
      </c>
      <c r="AX206" s="11" t="str">
        <f t="shared" si="25"/>
        <v/>
      </c>
      <c r="AY206" s="11" t="str">
        <f t="shared" si="26"/>
        <v/>
      </c>
      <c r="AZ206" s="11" t="str">
        <f t="array" ref="AZ206">INDEX('10_Redfin_Source_Data'!$X:$X,$A206+4)</f>
        <v/>
      </c>
    </row>
    <row r="207" ht="15.75" customHeight="1">
      <c r="A207" s="11">
        <v>203.0</v>
      </c>
      <c r="B207" s="11" t="str">
        <f t="array" ref="B207">IF(INDEX('10_Redfin_Source_Data'!$E:$E,$A207+4)="","","SF-"&amp;TEXT($A207,"000"))</f>
        <v/>
      </c>
      <c r="C207" s="11" t="str">
        <f t="array" ref="C207">INDEX('10_Redfin_Source_Data'!$E:$E,$A207+4)</f>
        <v/>
      </c>
      <c r="D207" s="11" t="str">
        <f t="array" ref="D207">INDEX('10_Redfin_Source_Data'!$G:$G,$A207+4)</f>
        <v/>
      </c>
      <c r="E207" s="11" t="str">
        <f t="array" ref="E207">INDEX('10_Redfin_Source_Data'!$N:$N,$A207+4)</f>
        <v/>
      </c>
      <c r="F207" s="11" t="str">
        <f t="array" ref="F207">INDEX('10_Redfin_Source_Data'!$C:$C,$A207+4)</f>
        <v/>
      </c>
      <c r="G207" s="11" t="str">
        <f t="array" ref="G207">INDEX('10_Redfin_Source_Data'!$Z:$Z,$A207+4)</f>
        <v/>
      </c>
      <c r="H207" s="34">
        <f t="array" ref="H207">N(INDEX('10_Redfin_Source_Data'!$H:$H,$A207+4))</f>
        <v>0</v>
      </c>
      <c r="I207" s="34">
        <f t="array" ref="I207">N(INDEX('10_Redfin_Source_Data'!$M:$M,$A207+4))</f>
        <v>0</v>
      </c>
      <c r="J207" s="34" t="str">
        <f t="array" ref="J207">IF(H207&gt;0,MAX(I207,IFERROR(N(INDEX('10_Redfin_Source_Data'!$I:$I,$A207+4)),0)),"")</f>
        <v/>
      </c>
      <c r="K207" s="34">
        <f t="array" ref="K207">N(INDEX('10_Redfin_Source_Data'!$K:$K,$A207+4))</f>
        <v>0</v>
      </c>
      <c r="L207" s="34" t="str">
        <f t="array" ref="L207">IF(H207&gt;0,IFERROR(INDEX('09_Rent_Benchmarks'!$C:$C,MATCH(D207,'09_Rent_Benchmarks'!$A:$A,0)),'01_Global_Assumptions'!$B$10),"")</f>
        <v/>
      </c>
      <c r="M207" s="34" t="str">
        <f t="shared" si="1"/>
        <v/>
      </c>
      <c r="N207" s="34" t="str">
        <f>IF(H207&gt;0,'01_Global_Assumptions'!$B$11,"")</f>
        <v/>
      </c>
      <c r="O207" s="34" t="str">
        <f t="shared" si="2"/>
        <v/>
      </c>
      <c r="P207" s="35" t="str">
        <f>IF(H207&gt;0,'01_Global_Assumptions'!$B$7,"")</f>
        <v/>
      </c>
      <c r="Q207" s="35" t="str">
        <f>IF(H207&gt;0,'01_Global_Assumptions'!$B$8,"")</f>
        <v/>
      </c>
      <c r="R207" s="35" t="str">
        <f>IF(H207&gt;0,'01_Global_Assumptions'!$B$9,"")</f>
        <v/>
      </c>
      <c r="S207" s="34" t="str">
        <f>IF(H207&gt;0,H207*'01_Global_Assumptions'!$B$12,"")</f>
        <v/>
      </c>
      <c r="T207" s="34" t="str">
        <f>IF(H207&gt;0,'01_Global_Assumptions'!$B$23,"")</f>
        <v/>
      </c>
      <c r="U207" s="34" t="str">
        <f>IF(H207&gt;0,S207/('01_Global_Assumptions'!$B$13*12),"")</f>
        <v/>
      </c>
      <c r="V207" s="34" t="str">
        <f>IF(H207&gt;0,I207*('01_Global_Assumptions'!$B$19+'01_Global_Assumptions'!$B$20+'01_Global_Assumptions'!$B$21)+'01_Global_Assumptions'!$B$22,"")</f>
        <v/>
      </c>
      <c r="W207" s="34" t="str">
        <f>IF(H207&gt;0,S207*'01_Global_Assumptions'!$B$14/12,"")</f>
        <v/>
      </c>
      <c r="X207" s="34" t="str">
        <f>IF(H207&gt;0,H207*'01_Global_Assumptions'!$B$16/('01_Global_Assumptions'!$B$17*12),"")</f>
        <v/>
      </c>
      <c r="Y207" s="35" t="str">
        <f>IF(H207&gt;0,'01_Global_Assumptions'!$B$18,"")</f>
        <v/>
      </c>
      <c r="Z207" s="34" t="str">
        <f t="shared" si="3"/>
        <v/>
      </c>
      <c r="AA207" s="34" t="str">
        <f t="shared" si="4"/>
        <v/>
      </c>
      <c r="AB207" s="34" t="str">
        <f t="shared" si="5"/>
        <v/>
      </c>
      <c r="AC207" s="35" t="str">
        <f t="shared" si="6"/>
        <v/>
      </c>
      <c r="AD207" s="34" t="str">
        <f t="shared" si="7"/>
        <v/>
      </c>
      <c r="AE207" s="34" t="str">
        <f t="shared" si="8"/>
        <v/>
      </c>
      <c r="AF207" s="34" t="str">
        <f t="shared" si="9"/>
        <v/>
      </c>
      <c r="AG207" s="34" t="str">
        <f t="shared" si="10"/>
        <v/>
      </c>
      <c r="AH207" s="34" t="str">
        <f t="shared" si="11"/>
        <v/>
      </c>
      <c r="AI207" s="34" t="str">
        <f t="shared" si="12"/>
        <v/>
      </c>
      <c r="AJ207" s="34" t="str">
        <f t="shared" si="13"/>
        <v/>
      </c>
      <c r="AK207" s="11" t="str">
        <f t="shared" si="14"/>
        <v/>
      </c>
      <c r="AL207" s="11" t="str">
        <f>IF(H207&gt;0,H207*(1-'01_Global_Assumptions'!$B$16),"")</f>
        <v/>
      </c>
      <c r="AM207" s="11" t="str">
        <f>IF(H207&gt;0,'01_Global_Assumptions'!$B$13*'01_Global_Assumptions'!$B$15,"")</f>
        <v/>
      </c>
      <c r="AN207" s="11" t="str">
        <f t="shared" si="15"/>
        <v/>
      </c>
      <c r="AO207" s="11" t="str">
        <f t="shared" si="16"/>
        <v/>
      </c>
      <c r="AP207" s="11" t="str">
        <f t="shared" si="17"/>
        <v/>
      </c>
      <c r="AQ207" s="11" t="str">
        <f t="shared" si="18"/>
        <v/>
      </c>
      <c r="AR207" s="37" t="str">
        <f t="shared" si="19"/>
        <v/>
      </c>
      <c r="AS207" s="11" t="str">
        <f t="shared" si="20"/>
        <v/>
      </c>
      <c r="AT207" s="11" t="str">
        <f t="shared" si="21"/>
        <v/>
      </c>
      <c r="AU207" s="11" t="str">
        <f t="shared" si="22"/>
        <v/>
      </c>
      <c r="AV207" s="11" t="str">
        <f t="shared" si="23"/>
        <v/>
      </c>
      <c r="AW207" s="11" t="str">
        <f t="shared" si="24"/>
        <v/>
      </c>
      <c r="AX207" s="11" t="str">
        <f t="shared" si="25"/>
        <v/>
      </c>
      <c r="AY207" s="11" t="str">
        <f t="shared" si="26"/>
        <v/>
      </c>
      <c r="AZ207" s="11" t="str">
        <f t="array" ref="AZ207">INDEX('10_Redfin_Source_Data'!$X:$X,$A207+4)</f>
        <v/>
      </c>
    </row>
    <row r="208" ht="15.75" customHeight="1">
      <c r="A208" s="11">
        <v>204.0</v>
      </c>
      <c r="B208" s="11" t="str">
        <f t="array" ref="B208">IF(INDEX('10_Redfin_Source_Data'!$E:$E,$A208+4)="","","SF-"&amp;TEXT($A208,"000"))</f>
        <v/>
      </c>
      <c r="C208" s="11" t="str">
        <f t="array" ref="C208">INDEX('10_Redfin_Source_Data'!$E:$E,$A208+4)</f>
        <v/>
      </c>
      <c r="D208" s="11" t="str">
        <f t="array" ref="D208">INDEX('10_Redfin_Source_Data'!$G:$G,$A208+4)</f>
        <v/>
      </c>
      <c r="E208" s="11" t="str">
        <f t="array" ref="E208">INDEX('10_Redfin_Source_Data'!$N:$N,$A208+4)</f>
        <v/>
      </c>
      <c r="F208" s="11" t="str">
        <f t="array" ref="F208">INDEX('10_Redfin_Source_Data'!$C:$C,$A208+4)</f>
        <v/>
      </c>
      <c r="G208" s="11" t="str">
        <f t="array" ref="G208">INDEX('10_Redfin_Source_Data'!$Z:$Z,$A208+4)</f>
        <v/>
      </c>
      <c r="H208" s="34">
        <f t="array" ref="H208">N(INDEX('10_Redfin_Source_Data'!$H:$H,$A208+4))</f>
        <v>0</v>
      </c>
      <c r="I208" s="34">
        <f t="array" ref="I208">N(INDEX('10_Redfin_Source_Data'!$M:$M,$A208+4))</f>
        <v>0</v>
      </c>
      <c r="J208" s="34" t="str">
        <f t="array" ref="J208">IF(H208&gt;0,MAX(I208,IFERROR(N(INDEX('10_Redfin_Source_Data'!$I:$I,$A208+4)),0)),"")</f>
        <v/>
      </c>
      <c r="K208" s="34">
        <f t="array" ref="K208">N(INDEX('10_Redfin_Source_Data'!$K:$K,$A208+4))</f>
        <v>0</v>
      </c>
      <c r="L208" s="34" t="str">
        <f t="array" ref="L208">IF(H208&gt;0,IFERROR(INDEX('09_Rent_Benchmarks'!$C:$C,MATCH(D208,'09_Rent_Benchmarks'!$A:$A,0)),'01_Global_Assumptions'!$B$10),"")</f>
        <v/>
      </c>
      <c r="M208" s="34" t="str">
        <f t="shared" si="1"/>
        <v/>
      </c>
      <c r="N208" s="34" t="str">
        <f>IF(H208&gt;0,'01_Global_Assumptions'!$B$11,"")</f>
        <v/>
      </c>
      <c r="O208" s="34" t="str">
        <f t="shared" si="2"/>
        <v/>
      </c>
      <c r="P208" s="35" t="str">
        <f>IF(H208&gt;0,'01_Global_Assumptions'!$B$7,"")</f>
        <v/>
      </c>
      <c r="Q208" s="35" t="str">
        <f>IF(H208&gt;0,'01_Global_Assumptions'!$B$8,"")</f>
        <v/>
      </c>
      <c r="R208" s="35" t="str">
        <f>IF(H208&gt;0,'01_Global_Assumptions'!$B$9,"")</f>
        <v/>
      </c>
      <c r="S208" s="34" t="str">
        <f>IF(H208&gt;0,H208*'01_Global_Assumptions'!$B$12,"")</f>
        <v/>
      </c>
      <c r="T208" s="34" t="str">
        <f>IF(H208&gt;0,'01_Global_Assumptions'!$B$23,"")</f>
        <v/>
      </c>
      <c r="U208" s="34" t="str">
        <f>IF(H208&gt;0,S208/('01_Global_Assumptions'!$B$13*12),"")</f>
        <v/>
      </c>
      <c r="V208" s="34" t="str">
        <f>IF(H208&gt;0,I208*('01_Global_Assumptions'!$B$19+'01_Global_Assumptions'!$B$20+'01_Global_Assumptions'!$B$21)+'01_Global_Assumptions'!$B$22,"")</f>
        <v/>
      </c>
      <c r="W208" s="34" t="str">
        <f>IF(H208&gt;0,S208*'01_Global_Assumptions'!$B$14/12,"")</f>
        <v/>
      </c>
      <c r="X208" s="34" t="str">
        <f>IF(H208&gt;0,H208*'01_Global_Assumptions'!$B$16/('01_Global_Assumptions'!$B$17*12),"")</f>
        <v/>
      </c>
      <c r="Y208" s="35" t="str">
        <f>IF(H208&gt;0,'01_Global_Assumptions'!$B$18,"")</f>
        <v/>
      </c>
      <c r="Z208" s="34" t="str">
        <f t="shared" si="3"/>
        <v/>
      </c>
      <c r="AA208" s="34" t="str">
        <f t="shared" si="4"/>
        <v/>
      </c>
      <c r="AB208" s="34" t="str">
        <f t="shared" si="5"/>
        <v/>
      </c>
      <c r="AC208" s="35" t="str">
        <f t="shared" si="6"/>
        <v/>
      </c>
      <c r="AD208" s="34" t="str">
        <f t="shared" si="7"/>
        <v/>
      </c>
      <c r="AE208" s="34" t="str">
        <f t="shared" si="8"/>
        <v/>
      </c>
      <c r="AF208" s="34" t="str">
        <f t="shared" si="9"/>
        <v/>
      </c>
      <c r="AG208" s="34" t="str">
        <f t="shared" si="10"/>
        <v/>
      </c>
      <c r="AH208" s="34" t="str">
        <f t="shared" si="11"/>
        <v/>
      </c>
      <c r="AI208" s="34" t="str">
        <f t="shared" si="12"/>
        <v/>
      </c>
      <c r="AJ208" s="34" t="str">
        <f t="shared" si="13"/>
        <v/>
      </c>
      <c r="AK208" s="11" t="str">
        <f t="shared" si="14"/>
        <v/>
      </c>
      <c r="AL208" s="11" t="str">
        <f>IF(H208&gt;0,H208*(1-'01_Global_Assumptions'!$B$16),"")</f>
        <v/>
      </c>
      <c r="AM208" s="11" t="str">
        <f>IF(H208&gt;0,'01_Global_Assumptions'!$B$13*'01_Global_Assumptions'!$B$15,"")</f>
        <v/>
      </c>
      <c r="AN208" s="11" t="str">
        <f t="shared" si="15"/>
        <v/>
      </c>
      <c r="AO208" s="11" t="str">
        <f t="shared" si="16"/>
        <v/>
      </c>
      <c r="AP208" s="11" t="str">
        <f t="shared" si="17"/>
        <v/>
      </c>
      <c r="AQ208" s="11" t="str">
        <f t="shared" si="18"/>
        <v/>
      </c>
      <c r="AR208" s="37" t="str">
        <f t="shared" si="19"/>
        <v/>
      </c>
      <c r="AS208" s="11" t="str">
        <f t="shared" si="20"/>
        <v/>
      </c>
      <c r="AT208" s="11" t="str">
        <f t="shared" si="21"/>
        <v/>
      </c>
      <c r="AU208" s="11" t="str">
        <f t="shared" si="22"/>
        <v/>
      </c>
      <c r="AV208" s="11" t="str">
        <f t="shared" si="23"/>
        <v/>
      </c>
      <c r="AW208" s="11" t="str">
        <f t="shared" si="24"/>
        <v/>
      </c>
      <c r="AX208" s="11" t="str">
        <f t="shared" si="25"/>
        <v/>
      </c>
      <c r="AY208" s="11" t="str">
        <f t="shared" si="26"/>
        <v/>
      </c>
      <c r="AZ208" s="11" t="str">
        <f t="array" ref="AZ208">INDEX('10_Redfin_Source_Data'!$X:$X,$A208+4)</f>
        <v/>
      </c>
    </row>
    <row r="209" ht="15.75" customHeight="1">
      <c r="A209" s="11">
        <v>205.0</v>
      </c>
      <c r="B209" s="11" t="str">
        <f t="array" ref="B209">IF(INDEX('10_Redfin_Source_Data'!$E:$E,$A209+4)="","","SF-"&amp;TEXT($A209,"000"))</f>
        <v/>
      </c>
      <c r="C209" s="11" t="str">
        <f t="array" ref="C209">INDEX('10_Redfin_Source_Data'!$E:$E,$A209+4)</f>
        <v/>
      </c>
      <c r="D209" s="11" t="str">
        <f t="array" ref="D209">INDEX('10_Redfin_Source_Data'!$G:$G,$A209+4)</f>
        <v/>
      </c>
      <c r="E209" s="11" t="str">
        <f t="array" ref="E209">INDEX('10_Redfin_Source_Data'!$N:$N,$A209+4)</f>
        <v/>
      </c>
      <c r="F209" s="11" t="str">
        <f t="array" ref="F209">INDEX('10_Redfin_Source_Data'!$C:$C,$A209+4)</f>
        <v/>
      </c>
      <c r="G209" s="11" t="str">
        <f t="array" ref="G209">INDEX('10_Redfin_Source_Data'!$Z:$Z,$A209+4)</f>
        <v/>
      </c>
      <c r="H209" s="34">
        <f t="array" ref="H209">N(INDEX('10_Redfin_Source_Data'!$H:$H,$A209+4))</f>
        <v>0</v>
      </c>
      <c r="I209" s="34">
        <f t="array" ref="I209">N(INDEX('10_Redfin_Source_Data'!$M:$M,$A209+4))</f>
        <v>0</v>
      </c>
      <c r="J209" s="34" t="str">
        <f t="array" ref="J209">IF(H209&gt;0,MAX(I209,IFERROR(N(INDEX('10_Redfin_Source_Data'!$I:$I,$A209+4)),0)),"")</f>
        <v/>
      </c>
      <c r="K209" s="34">
        <f t="array" ref="K209">N(INDEX('10_Redfin_Source_Data'!$K:$K,$A209+4))</f>
        <v>0</v>
      </c>
      <c r="L209" s="34" t="str">
        <f t="array" ref="L209">IF(H209&gt;0,IFERROR(INDEX('09_Rent_Benchmarks'!$C:$C,MATCH(D209,'09_Rent_Benchmarks'!$A:$A,0)),'01_Global_Assumptions'!$B$10),"")</f>
        <v/>
      </c>
      <c r="M209" s="34" t="str">
        <f t="shared" si="1"/>
        <v/>
      </c>
      <c r="N209" s="34" t="str">
        <f>IF(H209&gt;0,'01_Global_Assumptions'!$B$11,"")</f>
        <v/>
      </c>
      <c r="O209" s="34" t="str">
        <f t="shared" si="2"/>
        <v/>
      </c>
      <c r="P209" s="35" t="str">
        <f>IF(H209&gt;0,'01_Global_Assumptions'!$B$7,"")</f>
        <v/>
      </c>
      <c r="Q209" s="35" t="str">
        <f>IF(H209&gt;0,'01_Global_Assumptions'!$B$8,"")</f>
        <v/>
      </c>
      <c r="R209" s="35" t="str">
        <f>IF(H209&gt;0,'01_Global_Assumptions'!$B$9,"")</f>
        <v/>
      </c>
      <c r="S209" s="34" t="str">
        <f>IF(H209&gt;0,H209*'01_Global_Assumptions'!$B$12,"")</f>
        <v/>
      </c>
      <c r="T209" s="34" t="str">
        <f>IF(H209&gt;0,'01_Global_Assumptions'!$B$23,"")</f>
        <v/>
      </c>
      <c r="U209" s="34" t="str">
        <f>IF(H209&gt;0,S209/('01_Global_Assumptions'!$B$13*12),"")</f>
        <v/>
      </c>
      <c r="V209" s="34" t="str">
        <f>IF(H209&gt;0,I209*('01_Global_Assumptions'!$B$19+'01_Global_Assumptions'!$B$20+'01_Global_Assumptions'!$B$21)+'01_Global_Assumptions'!$B$22,"")</f>
        <v/>
      </c>
      <c r="W209" s="34" t="str">
        <f>IF(H209&gt;0,S209*'01_Global_Assumptions'!$B$14/12,"")</f>
        <v/>
      </c>
      <c r="X209" s="34" t="str">
        <f>IF(H209&gt;0,H209*'01_Global_Assumptions'!$B$16/('01_Global_Assumptions'!$B$17*12),"")</f>
        <v/>
      </c>
      <c r="Y209" s="35" t="str">
        <f>IF(H209&gt;0,'01_Global_Assumptions'!$B$18,"")</f>
        <v/>
      </c>
      <c r="Z209" s="34" t="str">
        <f t="shared" si="3"/>
        <v/>
      </c>
      <c r="AA209" s="34" t="str">
        <f t="shared" si="4"/>
        <v/>
      </c>
      <c r="AB209" s="34" t="str">
        <f t="shared" si="5"/>
        <v/>
      </c>
      <c r="AC209" s="35" t="str">
        <f t="shared" si="6"/>
        <v/>
      </c>
      <c r="AD209" s="34" t="str">
        <f t="shared" si="7"/>
        <v/>
      </c>
      <c r="AE209" s="34" t="str">
        <f t="shared" si="8"/>
        <v/>
      </c>
      <c r="AF209" s="34" t="str">
        <f t="shared" si="9"/>
        <v/>
      </c>
      <c r="AG209" s="34" t="str">
        <f t="shared" si="10"/>
        <v/>
      </c>
      <c r="AH209" s="34" t="str">
        <f t="shared" si="11"/>
        <v/>
      </c>
      <c r="AI209" s="34" t="str">
        <f t="shared" si="12"/>
        <v/>
      </c>
      <c r="AJ209" s="34" t="str">
        <f t="shared" si="13"/>
        <v/>
      </c>
      <c r="AK209" s="11" t="str">
        <f t="shared" si="14"/>
        <v/>
      </c>
      <c r="AL209" s="11" t="str">
        <f>IF(H209&gt;0,H209*(1-'01_Global_Assumptions'!$B$16),"")</f>
        <v/>
      </c>
      <c r="AM209" s="11" t="str">
        <f>IF(H209&gt;0,'01_Global_Assumptions'!$B$13*'01_Global_Assumptions'!$B$15,"")</f>
        <v/>
      </c>
      <c r="AN209" s="11" t="str">
        <f t="shared" si="15"/>
        <v/>
      </c>
      <c r="AO209" s="11" t="str">
        <f t="shared" si="16"/>
        <v/>
      </c>
      <c r="AP209" s="11" t="str">
        <f t="shared" si="17"/>
        <v/>
      </c>
      <c r="AQ209" s="11" t="str">
        <f t="shared" si="18"/>
        <v/>
      </c>
      <c r="AR209" s="37" t="str">
        <f t="shared" si="19"/>
        <v/>
      </c>
      <c r="AS209" s="11" t="str">
        <f t="shared" si="20"/>
        <v/>
      </c>
      <c r="AT209" s="11" t="str">
        <f t="shared" si="21"/>
        <v/>
      </c>
      <c r="AU209" s="11" t="str">
        <f t="shared" si="22"/>
        <v/>
      </c>
      <c r="AV209" s="11" t="str">
        <f t="shared" si="23"/>
        <v/>
      </c>
      <c r="AW209" s="11" t="str">
        <f t="shared" si="24"/>
        <v/>
      </c>
      <c r="AX209" s="11" t="str">
        <f t="shared" si="25"/>
        <v/>
      </c>
      <c r="AY209" s="11" t="str">
        <f t="shared" si="26"/>
        <v/>
      </c>
      <c r="AZ209" s="11" t="str">
        <f t="array" ref="AZ209">INDEX('10_Redfin_Source_Data'!$X:$X,$A209+4)</f>
        <v/>
      </c>
    </row>
    <row r="210" ht="15.75" customHeight="1">
      <c r="A210" s="11">
        <v>206.0</v>
      </c>
      <c r="B210" s="11" t="str">
        <f t="array" ref="B210">IF(INDEX('10_Redfin_Source_Data'!$E:$E,$A210+4)="","","SF-"&amp;TEXT($A210,"000"))</f>
        <v/>
      </c>
      <c r="C210" s="11" t="str">
        <f t="array" ref="C210">INDEX('10_Redfin_Source_Data'!$E:$E,$A210+4)</f>
        <v/>
      </c>
      <c r="D210" s="11" t="str">
        <f t="array" ref="D210">INDEX('10_Redfin_Source_Data'!$G:$G,$A210+4)</f>
        <v/>
      </c>
      <c r="E210" s="11" t="str">
        <f t="array" ref="E210">INDEX('10_Redfin_Source_Data'!$N:$N,$A210+4)</f>
        <v/>
      </c>
      <c r="F210" s="11" t="str">
        <f t="array" ref="F210">INDEX('10_Redfin_Source_Data'!$C:$C,$A210+4)</f>
        <v/>
      </c>
      <c r="G210" s="11" t="str">
        <f t="array" ref="G210">INDEX('10_Redfin_Source_Data'!$Z:$Z,$A210+4)</f>
        <v/>
      </c>
      <c r="H210" s="34">
        <f t="array" ref="H210">N(INDEX('10_Redfin_Source_Data'!$H:$H,$A210+4))</f>
        <v>0</v>
      </c>
      <c r="I210" s="34">
        <f t="array" ref="I210">N(INDEX('10_Redfin_Source_Data'!$M:$M,$A210+4))</f>
        <v>0</v>
      </c>
      <c r="J210" s="34" t="str">
        <f t="array" ref="J210">IF(H210&gt;0,MAX(I210,IFERROR(N(INDEX('10_Redfin_Source_Data'!$I:$I,$A210+4)),0)),"")</f>
        <v/>
      </c>
      <c r="K210" s="34">
        <f t="array" ref="K210">N(INDEX('10_Redfin_Source_Data'!$K:$K,$A210+4))</f>
        <v>0</v>
      </c>
      <c r="L210" s="34" t="str">
        <f t="array" ref="L210">IF(H210&gt;0,IFERROR(INDEX('09_Rent_Benchmarks'!$C:$C,MATCH(D210,'09_Rent_Benchmarks'!$A:$A,0)),'01_Global_Assumptions'!$B$10),"")</f>
        <v/>
      </c>
      <c r="M210" s="34" t="str">
        <f t="shared" si="1"/>
        <v/>
      </c>
      <c r="N210" s="34" t="str">
        <f>IF(H210&gt;0,'01_Global_Assumptions'!$B$11,"")</f>
        <v/>
      </c>
      <c r="O210" s="34" t="str">
        <f t="shared" si="2"/>
        <v/>
      </c>
      <c r="P210" s="35" t="str">
        <f>IF(H210&gt;0,'01_Global_Assumptions'!$B$7,"")</f>
        <v/>
      </c>
      <c r="Q210" s="35" t="str">
        <f>IF(H210&gt;0,'01_Global_Assumptions'!$B$8,"")</f>
        <v/>
      </c>
      <c r="R210" s="35" t="str">
        <f>IF(H210&gt;0,'01_Global_Assumptions'!$B$9,"")</f>
        <v/>
      </c>
      <c r="S210" s="34" t="str">
        <f>IF(H210&gt;0,H210*'01_Global_Assumptions'!$B$12,"")</f>
        <v/>
      </c>
      <c r="T210" s="34" t="str">
        <f>IF(H210&gt;0,'01_Global_Assumptions'!$B$23,"")</f>
        <v/>
      </c>
      <c r="U210" s="34" t="str">
        <f>IF(H210&gt;0,S210/('01_Global_Assumptions'!$B$13*12),"")</f>
        <v/>
      </c>
      <c r="V210" s="34" t="str">
        <f>IF(H210&gt;0,I210*('01_Global_Assumptions'!$B$19+'01_Global_Assumptions'!$B$20+'01_Global_Assumptions'!$B$21)+'01_Global_Assumptions'!$B$22,"")</f>
        <v/>
      </c>
      <c r="W210" s="34" t="str">
        <f>IF(H210&gt;0,S210*'01_Global_Assumptions'!$B$14/12,"")</f>
        <v/>
      </c>
      <c r="X210" s="34" t="str">
        <f>IF(H210&gt;0,H210*'01_Global_Assumptions'!$B$16/('01_Global_Assumptions'!$B$17*12),"")</f>
        <v/>
      </c>
      <c r="Y210" s="35" t="str">
        <f>IF(H210&gt;0,'01_Global_Assumptions'!$B$18,"")</f>
        <v/>
      </c>
      <c r="Z210" s="34" t="str">
        <f t="shared" si="3"/>
        <v/>
      </c>
      <c r="AA210" s="34" t="str">
        <f t="shared" si="4"/>
        <v/>
      </c>
      <c r="AB210" s="34" t="str">
        <f t="shared" si="5"/>
        <v/>
      </c>
      <c r="AC210" s="35" t="str">
        <f t="shared" si="6"/>
        <v/>
      </c>
      <c r="AD210" s="34" t="str">
        <f t="shared" si="7"/>
        <v/>
      </c>
      <c r="AE210" s="34" t="str">
        <f t="shared" si="8"/>
        <v/>
      </c>
      <c r="AF210" s="34" t="str">
        <f t="shared" si="9"/>
        <v/>
      </c>
      <c r="AG210" s="34" t="str">
        <f t="shared" si="10"/>
        <v/>
      </c>
      <c r="AH210" s="34" t="str">
        <f t="shared" si="11"/>
        <v/>
      </c>
      <c r="AI210" s="34" t="str">
        <f t="shared" si="12"/>
        <v/>
      </c>
      <c r="AJ210" s="34" t="str">
        <f t="shared" si="13"/>
        <v/>
      </c>
      <c r="AK210" s="11" t="str">
        <f t="shared" si="14"/>
        <v/>
      </c>
      <c r="AL210" s="11" t="str">
        <f>IF(H210&gt;0,H210*(1-'01_Global_Assumptions'!$B$16),"")</f>
        <v/>
      </c>
      <c r="AM210" s="11" t="str">
        <f>IF(H210&gt;0,'01_Global_Assumptions'!$B$13*'01_Global_Assumptions'!$B$15,"")</f>
        <v/>
      </c>
      <c r="AN210" s="11" t="str">
        <f t="shared" si="15"/>
        <v/>
      </c>
      <c r="AO210" s="11" t="str">
        <f t="shared" si="16"/>
        <v/>
      </c>
      <c r="AP210" s="11" t="str">
        <f t="shared" si="17"/>
        <v/>
      </c>
      <c r="AQ210" s="11" t="str">
        <f t="shared" si="18"/>
        <v/>
      </c>
      <c r="AR210" s="37" t="str">
        <f t="shared" si="19"/>
        <v/>
      </c>
      <c r="AS210" s="11" t="str">
        <f t="shared" si="20"/>
        <v/>
      </c>
      <c r="AT210" s="11" t="str">
        <f t="shared" si="21"/>
        <v/>
      </c>
      <c r="AU210" s="11" t="str">
        <f t="shared" si="22"/>
        <v/>
      </c>
      <c r="AV210" s="11" t="str">
        <f t="shared" si="23"/>
        <v/>
      </c>
      <c r="AW210" s="11" t="str">
        <f t="shared" si="24"/>
        <v/>
      </c>
      <c r="AX210" s="11" t="str">
        <f t="shared" si="25"/>
        <v/>
      </c>
      <c r="AY210" s="11" t="str">
        <f t="shared" si="26"/>
        <v/>
      </c>
      <c r="AZ210" s="11" t="str">
        <f t="array" ref="AZ210">INDEX('10_Redfin_Source_Data'!$X:$X,$A210+4)</f>
        <v/>
      </c>
    </row>
    <row r="211" ht="15.75" customHeight="1">
      <c r="A211" s="11">
        <v>207.0</v>
      </c>
      <c r="B211" s="11" t="str">
        <f t="array" ref="B211">IF(INDEX('10_Redfin_Source_Data'!$E:$E,$A211+4)="","","SF-"&amp;TEXT($A211,"000"))</f>
        <v/>
      </c>
      <c r="C211" s="11" t="str">
        <f t="array" ref="C211">INDEX('10_Redfin_Source_Data'!$E:$E,$A211+4)</f>
        <v/>
      </c>
      <c r="D211" s="11" t="str">
        <f t="array" ref="D211">INDEX('10_Redfin_Source_Data'!$G:$G,$A211+4)</f>
        <v/>
      </c>
      <c r="E211" s="11" t="str">
        <f t="array" ref="E211">INDEX('10_Redfin_Source_Data'!$N:$N,$A211+4)</f>
        <v/>
      </c>
      <c r="F211" s="11" t="str">
        <f t="array" ref="F211">INDEX('10_Redfin_Source_Data'!$C:$C,$A211+4)</f>
        <v/>
      </c>
      <c r="G211" s="11" t="str">
        <f t="array" ref="G211">INDEX('10_Redfin_Source_Data'!$Z:$Z,$A211+4)</f>
        <v/>
      </c>
      <c r="H211" s="34">
        <f t="array" ref="H211">N(INDEX('10_Redfin_Source_Data'!$H:$H,$A211+4))</f>
        <v>0</v>
      </c>
      <c r="I211" s="34">
        <f t="array" ref="I211">N(INDEX('10_Redfin_Source_Data'!$M:$M,$A211+4))</f>
        <v>0</v>
      </c>
      <c r="J211" s="34" t="str">
        <f t="array" ref="J211">IF(H211&gt;0,MAX(I211,IFERROR(N(INDEX('10_Redfin_Source_Data'!$I:$I,$A211+4)),0)),"")</f>
        <v/>
      </c>
      <c r="K211" s="34">
        <f t="array" ref="K211">N(INDEX('10_Redfin_Source_Data'!$K:$K,$A211+4))</f>
        <v>0</v>
      </c>
      <c r="L211" s="34" t="str">
        <f t="array" ref="L211">IF(H211&gt;0,IFERROR(INDEX('09_Rent_Benchmarks'!$C:$C,MATCH(D211,'09_Rent_Benchmarks'!$A:$A,0)),'01_Global_Assumptions'!$B$10),"")</f>
        <v/>
      </c>
      <c r="M211" s="34" t="str">
        <f t="shared" si="1"/>
        <v/>
      </c>
      <c r="N211" s="34" t="str">
        <f>IF(H211&gt;0,'01_Global_Assumptions'!$B$11,"")</f>
        <v/>
      </c>
      <c r="O211" s="34" t="str">
        <f t="shared" si="2"/>
        <v/>
      </c>
      <c r="P211" s="35" t="str">
        <f>IF(H211&gt;0,'01_Global_Assumptions'!$B$7,"")</f>
        <v/>
      </c>
      <c r="Q211" s="35" t="str">
        <f>IF(H211&gt;0,'01_Global_Assumptions'!$B$8,"")</f>
        <v/>
      </c>
      <c r="R211" s="35" t="str">
        <f>IF(H211&gt;0,'01_Global_Assumptions'!$B$9,"")</f>
        <v/>
      </c>
      <c r="S211" s="34" t="str">
        <f>IF(H211&gt;0,H211*'01_Global_Assumptions'!$B$12,"")</f>
        <v/>
      </c>
      <c r="T211" s="34" t="str">
        <f>IF(H211&gt;0,'01_Global_Assumptions'!$B$23,"")</f>
        <v/>
      </c>
      <c r="U211" s="34" t="str">
        <f>IF(H211&gt;0,S211/('01_Global_Assumptions'!$B$13*12),"")</f>
        <v/>
      </c>
      <c r="V211" s="34" t="str">
        <f>IF(H211&gt;0,I211*('01_Global_Assumptions'!$B$19+'01_Global_Assumptions'!$B$20+'01_Global_Assumptions'!$B$21)+'01_Global_Assumptions'!$B$22,"")</f>
        <v/>
      </c>
      <c r="W211" s="34" t="str">
        <f>IF(H211&gt;0,S211*'01_Global_Assumptions'!$B$14/12,"")</f>
        <v/>
      </c>
      <c r="X211" s="34" t="str">
        <f>IF(H211&gt;0,H211*'01_Global_Assumptions'!$B$16/('01_Global_Assumptions'!$B$17*12),"")</f>
        <v/>
      </c>
      <c r="Y211" s="35" t="str">
        <f>IF(H211&gt;0,'01_Global_Assumptions'!$B$18,"")</f>
        <v/>
      </c>
      <c r="Z211" s="34" t="str">
        <f t="shared" si="3"/>
        <v/>
      </c>
      <c r="AA211" s="34" t="str">
        <f t="shared" si="4"/>
        <v/>
      </c>
      <c r="AB211" s="34" t="str">
        <f t="shared" si="5"/>
        <v/>
      </c>
      <c r="AC211" s="35" t="str">
        <f t="shared" si="6"/>
        <v/>
      </c>
      <c r="AD211" s="34" t="str">
        <f t="shared" si="7"/>
        <v/>
      </c>
      <c r="AE211" s="34" t="str">
        <f t="shared" si="8"/>
        <v/>
      </c>
      <c r="AF211" s="34" t="str">
        <f t="shared" si="9"/>
        <v/>
      </c>
      <c r="AG211" s="34" t="str">
        <f t="shared" si="10"/>
        <v/>
      </c>
      <c r="AH211" s="34" t="str">
        <f t="shared" si="11"/>
        <v/>
      </c>
      <c r="AI211" s="34" t="str">
        <f t="shared" si="12"/>
        <v/>
      </c>
      <c r="AJ211" s="34" t="str">
        <f t="shared" si="13"/>
        <v/>
      </c>
      <c r="AK211" s="11" t="str">
        <f t="shared" si="14"/>
        <v/>
      </c>
      <c r="AL211" s="11" t="str">
        <f>IF(H211&gt;0,H211*(1-'01_Global_Assumptions'!$B$16),"")</f>
        <v/>
      </c>
      <c r="AM211" s="11" t="str">
        <f>IF(H211&gt;0,'01_Global_Assumptions'!$B$13*'01_Global_Assumptions'!$B$15,"")</f>
        <v/>
      </c>
      <c r="AN211" s="11" t="str">
        <f t="shared" si="15"/>
        <v/>
      </c>
      <c r="AO211" s="11" t="str">
        <f t="shared" si="16"/>
        <v/>
      </c>
      <c r="AP211" s="11" t="str">
        <f t="shared" si="17"/>
        <v/>
      </c>
      <c r="AQ211" s="11" t="str">
        <f t="shared" si="18"/>
        <v/>
      </c>
      <c r="AR211" s="37" t="str">
        <f t="shared" si="19"/>
        <v/>
      </c>
      <c r="AS211" s="11" t="str">
        <f t="shared" si="20"/>
        <v/>
      </c>
      <c r="AT211" s="11" t="str">
        <f t="shared" si="21"/>
        <v/>
      </c>
      <c r="AU211" s="11" t="str">
        <f t="shared" si="22"/>
        <v/>
      </c>
      <c r="AV211" s="11" t="str">
        <f t="shared" si="23"/>
        <v/>
      </c>
      <c r="AW211" s="11" t="str">
        <f t="shared" si="24"/>
        <v/>
      </c>
      <c r="AX211" s="11" t="str">
        <f t="shared" si="25"/>
        <v/>
      </c>
      <c r="AY211" s="11" t="str">
        <f t="shared" si="26"/>
        <v/>
      </c>
      <c r="AZ211" s="11" t="str">
        <f t="array" ref="AZ211">INDEX('10_Redfin_Source_Data'!$X:$X,$A211+4)</f>
        <v/>
      </c>
    </row>
    <row r="212" ht="15.75" customHeight="1">
      <c r="A212" s="11">
        <v>208.0</v>
      </c>
      <c r="B212" s="11" t="str">
        <f t="array" ref="B212">IF(INDEX('10_Redfin_Source_Data'!$E:$E,$A212+4)="","","SF-"&amp;TEXT($A212,"000"))</f>
        <v/>
      </c>
      <c r="C212" s="11" t="str">
        <f t="array" ref="C212">INDEX('10_Redfin_Source_Data'!$E:$E,$A212+4)</f>
        <v/>
      </c>
      <c r="D212" s="11" t="str">
        <f t="array" ref="D212">INDEX('10_Redfin_Source_Data'!$G:$G,$A212+4)</f>
        <v/>
      </c>
      <c r="E212" s="11" t="str">
        <f t="array" ref="E212">INDEX('10_Redfin_Source_Data'!$N:$N,$A212+4)</f>
        <v/>
      </c>
      <c r="F212" s="11" t="str">
        <f t="array" ref="F212">INDEX('10_Redfin_Source_Data'!$C:$C,$A212+4)</f>
        <v/>
      </c>
      <c r="G212" s="11" t="str">
        <f t="array" ref="G212">INDEX('10_Redfin_Source_Data'!$Z:$Z,$A212+4)</f>
        <v/>
      </c>
      <c r="H212" s="34">
        <f t="array" ref="H212">N(INDEX('10_Redfin_Source_Data'!$H:$H,$A212+4))</f>
        <v>0</v>
      </c>
      <c r="I212" s="34">
        <f t="array" ref="I212">N(INDEX('10_Redfin_Source_Data'!$M:$M,$A212+4))</f>
        <v>0</v>
      </c>
      <c r="J212" s="34" t="str">
        <f t="array" ref="J212">IF(H212&gt;0,MAX(I212,IFERROR(N(INDEX('10_Redfin_Source_Data'!$I:$I,$A212+4)),0)),"")</f>
        <v/>
      </c>
      <c r="K212" s="34">
        <f t="array" ref="K212">N(INDEX('10_Redfin_Source_Data'!$K:$K,$A212+4))</f>
        <v>0</v>
      </c>
      <c r="L212" s="34" t="str">
        <f t="array" ref="L212">IF(H212&gt;0,IFERROR(INDEX('09_Rent_Benchmarks'!$C:$C,MATCH(D212,'09_Rent_Benchmarks'!$A:$A,0)),'01_Global_Assumptions'!$B$10),"")</f>
        <v/>
      </c>
      <c r="M212" s="34" t="str">
        <f t="shared" si="1"/>
        <v/>
      </c>
      <c r="N212" s="34" t="str">
        <f>IF(H212&gt;0,'01_Global_Assumptions'!$B$11,"")</f>
        <v/>
      </c>
      <c r="O212" s="34" t="str">
        <f t="shared" si="2"/>
        <v/>
      </c>
      <c r="P212" s="35" t="str">
        <f>IF(H212&gt;0,'01_Global_Assumptions'!$B$7,"")</f>
        <v/>
      </c>
      <c r="Q212" s="35" t="str">
        <f>IF(H212&gt;0,'01_Global_Assumptions'!$B$8,"")</f>
        <v/>
      </c>
      <c r="R212" s="35" t="str">
        <f>IF(H212&gt;0,'01_Global_Assumptions'!$B$9,"")</f>
        <v/>
      </c>
      <c r="S212" s="34" t="str">
        <f>IF(H212&gt;0,H212*'01_Global_Assumptions'!$B$12,"")</f>
        <v/>
      </c>
      <c r="T212" s="34" t="str">
        <f>IF(H212&gt;0,'01_Global_Assumptions'!$B$23,"")</f>
        <v/>
      </c>
      <c r="U212" s="34" t="str">
        <f>IF(H212&gt;0,S212/('01_Global_Assumptions'!$B$13*12),"")</f>
        <v/>
      </c>
      <c r="V212" s="34" t="str">
        <f>IF(H212&gt;0,I212*('01_Global_Assumptions'!$B$19+'01_Global_Assumptions'!$B$20+'01_Global_Assumptions'!$B$21)+'01_Global_Assumptions'!$B$22,"")</f>
        <v/>
      </c>
      <c r="W212" s="34" t="str">
        <f>IF(H212&gt;0,S212*'01_Global_Assumptions'!$B$14/12,"")</f>
        <v/>
      </c>
      <c r="X212" s="34" t="str">
        <f>IF(H212&gt;0,H212*'01_Global_Assumptions'!$B$16/('01_Global_Assumptions'!$B$17*12),"")</f>
        <v/>
      </c>
      <c r="Y212" s="35" t="str">
        <f>IF(H212&gt;0,'01_Global_Assumptions'!$B$18,"")</f>
        <v/>
      </c>
      <c r="Z212" s="34" t="str">
        <f t="shared" si="3"/>
        <v/>
      </c>
      <c r="AA212" s="34" t="str">
        <f t="shared" si="4"/>
        <v/>
      </c>
      <c r="AB212" s="34" t="str">
        <f t="shared" si="5"/>
        <v/>
      </c>
      <c r="AC212" s="35" t="str">
        <f t="shared" si="6"/>
        <v/>
      </c>
      <c r="AD212" s="34" t="str">
        <f t="shared" si="7"/>
        <v/>
      </c>
      <c r="AE212" s="34" t="str">
        <f t="shared" si="8"/>
        <v/>
      </c>
      <c r="AF212" s="34" t="str">
        <f t="shared" si="9"/>
        <v/>
      </c>
      <c r="AG212" s="34" t="str">
        <f t="shared" si="10"/>
        <v/>
      </c>
      <c r="AH212" s="34" t="str">
        <f t="shared" si="11"/>
        <v/>
      </c>
      <c r="AI212" s="34" t="str">
        <f t="shared" si="12"/>
        <v/>
      </c>
      <c r="AJ212" s="34" t="str">
        <f t="shared" si="13"/>
        <v/>
      </c>
      <c r="AK212" s="11" t="str">
        <f t="shared" si="14"/>
        <v/>
      </c>
      <c r="AL212" s="11" t="str">
        <f>IF(H212&gt;0,H212*(1-'01_Global_Assumptions'!$B$16),"")</f>
        <v/>
      </c>
      <c r="AM212" s="11" t="str">
        <f>IF(H212&gt;0,'01_Global_Assumptions'!$B$13*'01_Global_Assumptions'!$B$15,"")</f>
        <v/>
      </c>
      <c r="AN212" s="11" t="str">
        <f t="shared" si="15"/>
        <v/>
      </c>
      <c r="AO212" s="11" t="str">
        <f t="shared" si="16"/>
        <v/>
      </c>
      <c r="AP212" s="11" t="str">
        <f t="shared" si="17"/>
        <v/>
      </c>
      <c r="AQ212" s="11" t="str">
        <f t="shared" si="18"/>
        <v/>
      </c>
      <c r="AR212" s="37" t="str">
        <f t="shared" si="19"/>
        <v/>
      </c>
      <c r="AS212" s="11" t="str">
        <f t="shared" si="20"/>
        <v/>
      </c>
      <c r="AT212" s="11" t="str">
        <f t="shared" si="21"/>
        <v/>
      </c>
      <c r="AU212" s="11" t="str">
        <f t="shared" si="22"/>
        <v/>
      </c>
      <c r="AV212" s="11" t="str">
        <f t="shared" si="23"/>
        <v/>
      </c>
      <c r="AW212" s="11" t="str">
        <f t="shared" si="24"/>
        <v/>
      </c>
      <c r="AX212" s="11" t="str">
        <f t="shared" si="25"/>
        <v/>
      </c>
      <c r="AY212" s="11" t="str">
        <f t="shared" si="26"/>
        <v/>
      </c>
      <c r="AZ212" s="11" t="str">
        <f t="array" ref="AZ212">INDEX('10_Redfin_Source_Data'!$X:$X,$A212+4)</f>
        <v/>
      </c>
    </row>
    <row r="213" ht="15.75" customHeight="1">
      <c r="A213" s="11">
        <v>209.0</v>
      </c>
      <c r="B213" s="11" t="str">
        <f t="array" ref="B213">IF(INDEX('10_Redfin_Source_Data'!$E:$E,$A213+4)="","","SF-"&amp;TEXT($A213,"000"))</f>
        <v/>
      </c>
      <c r="C213" s="11" t="str">
        <f t="array" ref="C213">INDEX('10_Redfin_Source_Data'!$E:$E,$A213+4)</f>
        <v/>
      </c>
      <c r="D213" s="11" t="str">
        <f t="array" ref="D213">INDEX('10_Redfin_Source_Data'!$G:$G,$A213+4)</f>
        <v/>
      </c>
      <c r="E213" s="11" t="str">
        <f t="array" ref="E213">INDEX('10_Redfin_Source_Data'!$N:$N,$A213+4)</f>
        <v/>
      </c>
      <c r="F213" s="11" t="str">
        <f t="array" ref="F213">INDEX('10_Redfin_Source_Data'!$C:$C,$A213+4)</f>
        <v/>
      </c>
      <c r="G213" s="11" t="str">
        <f t="array" ref="G213">INDEX('10_Redfin_Source_Data'!$Z:$Z,$A213+4)</f>
        <v/>
      </c>
      <c r="H213" s="34">
        <f t="array" ref="H213">N(INDEX('10_Redfin_Source_Data'!$H:$H,$A213+4))</f>
        <v>0</v>
      </c>
      <c r="I213" s="34">
        <f t="array" ref="I213">N(INDEX('10_Redfin_Source_Data'!$M:$M,$A213+4))</f>
        <v>0</v>
      </c>
      <c r="J213" s="34" t="str">
        <f t="array" ref="J213">IF(H213&gt;0,MAX(I213,IFERROR(N(INDEX('10_Redfin_Source_Data'!$I:$I,$A213+4)),0)),"")</f>
        <v/>
      </c>
      <c r="K213" s="34">
        <f t="array" ref="K213">N(INDEX('10_Redfin_Source_Data'!$K:$K,$A213+4))</f>
        <v>0</v>
      </c>
      <c r="L213" s="34" t="str">
        <f t="array" ref="L213">IF(H213&gt;0,IFERROR(INDEX('09_Rent_Benchmarks'!$C:$C,MATCH(D213,'09_Rent_Benchmarks'!$A:$A,0)),'01_Global_Assumptions'!$B$10),"")</f>
        <v/>
      </c>
      <c r="M213" s="34" t="str">
        <f t="shared" si="1"/>
        <v/>
      </c>
      <c r="N213" s="34" t="str">
        <f>IF(H213&gt;0,'01_Global_Assumptions'!$B$11,"")</f>
        <v/>
      </c>
      <c r="O213" s="34" t="str">
        <f t="shared" si="2"/>
        <v/>
      </c>
      <c r="P213" s="35" t="str">
        <f>IF(H213&gt;0,'01_Global_Assumptions'!$B$7,"")</f>
        <v/>
      </c>
      <c r="Q213" s="35" t="str">
        <f>IF(H213&gt;0,'01_Global_Assumptions'!$B$8,"")</f>
        <v/>
      </c>
      <c r="R213" s="35" t="str">
        <f>IF(H213&gt;0,'01_Global_Assumptions'!$B$9,"")</f>
        <v/>
      </c>
      <c r="S213" s="34" t="str">
        <f>IF(H213&gt;0,H213*'01_Global_Assumptions'!$B$12,"")</f>
        <v/>
      </c>
      <c r="T213" s="34" t="str">
        <f>IF(H213&gt;0,'01_Global_Assumptions'!$B$23,"")</f>
        <v/>
      </c>
      <c r="U213" s="34" t="str">
        <f>IF(H213&gt;0,S213/('01_Global_Assumptions'!$B$13*12),"")</f>
        <v/>
      </c>
      <c r="V213" s="34" t="str">
        <f>IF(H213&gt;0,I213*('01_Global_Assumptions'!$B$19+'01_Global_Assumptions'!$B$20+'01_Global_Assumptions'!$B$21)+'01_Global_Assumptions'!$B$22,"")</f>
        <v/>
      </c>
      <c r="W213" s="34" t="str">
        <f>IF(H213&gt;0,S213*'01_Global_Assumptions'!$B$14/12,"")</f>
        <v/>
      </c>
      <c r="X213" s="34" t="str">
        <f>IF(H213&gt;0,H213*'01_Global_Assumptions'!$B$16/('01_Global_Assumptions'!$B$17*12),"")</f>
        <v/>
      </c>
      <c r="Y213" s="35" t="str">
        <f>IF(H213&gt;0,'01_Global_Assumptions'!$B$18,"")</f>
        <v/>
      </c>
      <c r="Z213" s="34" t="str">
        <f t="shared" si="3"/>
        <v/>
      </c>
      <c r="AA213" s="34" t="str">
        <f t="shared" si="4"/>
        <v/>
      </c>
      <c r="AB213" s="34" t="str">
        <f t="shared" si="5"/>
        <v/>
      </c>
      <c r="AC213" s="35" t="str">
        <f t="shared" si="6"/>
        <v/>
      </c>
      <c r="AD213" s="34" t="str">
        <f t="shared" si="7"/>
        <v/>
      </c>
      <c r="AE213" s="34" t="str">
        <f t="shared" si="8"/>
        <v/>
      </c>
      <c r="AF213" s="34" t="str">
        <f t="shared" si="9"/>
        <v/>
      </c>
      <c r="AG213" s="34" t="str">
        <f t="shared" si="10"/>
        <v/>
      </c>
      <c r="AH213" s="34" t="str">
        <f t="shared" si="11"/>
        <v/>
      </c>
      <c r="AI213" s="34" t="str">
        <f t="shared" si="12"/>
        <v/>
      </c>
      <c r="AJ213" s="34" t="str">
        <f t="shared" si="13"/>
        <v/>
      </c>
      <c r="AK213" s="11" t="str">
        <f t="shared" si="14"/>
        <v/>
      </c>
      <c r="AL213" s="11" t="str">
        <f>IF(H213&gt;0,H213*(1-'01_Global_Assumptions'!$B$16),"")</f>
        <v/>
      </c>
      <c r="AM213" s="11" t="str">
        <f>IF(H213&gt;0,'01_Global_Assumptions'!$B$13*'01_Global_Assumptions'!$B$15,"")</f>
        <v/>
      </c>
      <c r="AN213" s="11" t="str">
        <f t="shared" si="15"/>
        <v/>
      </c>
      <c r="AO213" s="11" t="str">
        <f t="shared" si="16"/>
        <v/>
      </c>
      <c r="AP213" s="11" t="str">
        <f t="shared" si="17"/>
        <v/>
      </c>
      <c r="AQ213" s="11" t="str">
        <f t="shared" si="18"/>
        <v/>
      </c>
      <c r="AR213" s="37" t="str">
        <f t="shared" si="19"/>
        <v/>
      </c>
      <c r="AS213" s="11" t="str">
        <f t="shared" si="20"/>
        <v/>
      </c>
      <c r="AT213" s="11" t="str">
        <f t="shared" si="21"/>
        <v/>
      </c>
      <c r="AU213" s="11" t="str">
        <f t="shared" si="22"/>
        <v/>
      </c>
      <c r="AV213" s="11" t="str">
        <f t="shared" si="23"/>
        <v/>
      </c>
      <c r="AW213" s="11" t="str">
        <f t="shared" si="24"/>
        <v/>
      </c>
      <c r="AX213" s="11" t="str">
        <f t="shared" si="25"/>
        <v/>
      </c>
      <c r="AY213" s="11" t="str">
        <f t="shared" si="26"/>
        <v/>
      </c>
      <c r="AZ213" s="11" t="str">
        <f t="array" ref="AZ213">INDEX('10_Redfin_Source_Data'!$X:$X,$A213+4)</f>
        <v/>
      </c>
    </row>
    <row r="214" ht="15.75" customHeight="1">
      <c r="A214" s="11">
        <v>210.0</v>
      </c>
      <c r="B214" s="11" t="str">
        <f t="array" ref="B214">IF(INDEX('10_Redfin_Source_Data'!$E:$E,$A214+4)="","","SF-"&amp;TEXT($A214,"000"))</f>
        <v/>
      </c>
      <c r="C214" s="11" t="str">
        <f t="array" ref="C214">INDEX('10_Redfin_Source_Data'!$E:$E,$A214+4)</f>
        <v/>
      </c>
      <c r="D214" s="11" t="str">
        <f t="array" ref="D214">INDEX('10_Redfin_Source_Data'!$G:$G,$A214+4)</f>
        <v/>
      </c>
      <c r="E214" s="11" t="str">
        <f t="array" ref="E214">INDEX('10_Redfin_Source_Data'!$N:$N,$A214+4)</f>
        <v/>
      </c>
      <c r="F214" s="11" t="str">
        <f t="array" ref="F214">INDEX('10_Redfin_Source_Data'!$C:$C,$A214+4)</f>
        <v/>
      </c>
      <c r="G214" s="11" t="str">
        <f t="array" ref="G214">INDEX('10_Redfin_Source_Data'!$Z:$Z,$A214+4)</f>
        <v/>
      </c>
      <c r="H214" s="34">
        <f t="array" ref="H214">N(INDEX('10_Redfin_Source_Data'!$H:$H,$A214+4))</f>
        <v>0</v>
      </c>
      <c r="I214" s="34">
        <f t="array" ref="I214">N(INDEX('10_Redfin_Source_Data'!$M:$M,$A214+4))</f>
        <v>0</v>
      </c>
      <c r="J214" s="34" t="str">
        <f t="array" ref="J214">IF(H214&gt;0,MAX(I214,IFERROR(N(INDEX('10_Redfin_Source_Data'!$I:$I,$A214+4)),0)),"")</f>
        <v/>
      </c>
      <c r="K214" s="34">
        <f t="array" ref="K214">N(INDEX('10_Redfin_Source_Data'!$K:$K,$A214+4))</f>
        <v>0</v>
      </c>
      <c r="L214" s="34" t="str">
        <f t="array" ref="L214">IF(H214&gt;0,IFERROR(INDEX('09_Rent_Benchmarks'!$C:$C,MATCH(D214,'09_Rent_Benchmarks'!$A:$A,0)),'01_Global_Assumptions'!$B$10),"")</f>
        <v/>
      </c>
      <c r="M214" s="34" t="str">
        <f t="shared" si="1"/>
        <v/>
      </c>
      <c r="N214" s="34" t="str">
        <f>IF(H214&gt;0,'01_Global_Assumptions'!$B$11,"")</f>
        <v/>
      </c>
      <c r="O214" s="34" t="str">
        <f t="shared" si="2"/>
        <v/>
      </c>
      <c r="P214" s="35" t="str">
        <f>IF(H214&gt;0,'01_Global_Assumptions'!$B$7,"")</f>
        <v/>
      </c>
      <c r="Q214" s="35" t="str">
        <f>IF(H214&gt;0,'01_Global_Assumptions'!$B$8,"")</f>
        <v/>
      </c>
      <c r="R214" s="35" t="str">
        <f>IF(H214&gt;0,'01_Global_Assumptions'!$B$9,"")</f>
        <v/>
      </c>
      <c r="S214" s="34" t="str">
        <f>IF(H214&gt;0,H214*'01_Global_Assumptions'!$B$12,"")</f>
        <v/>
      </c>
      <c r="T214" s="34" t="str">
        <f>IF(H214&gt;0,'01_Global_Assumptions'!$B$23,"")</f>
        <v/>
      </c>
      <c r="U214" s="34" t="str">
        <f>IF(H214&gt;0,S214/('01_Global_Assumptions'!$B$13*12),"")</f>
        <v/>
      </c>
      <c r="V214" s="34" t="str">
        <f>IF(H214&gt;0,I214*('01_Global_Assumptions'!$B$19+'01_Global_Assumptions'!$B$20+'01_Global_Assumptions'!$B$21)+'01_Global_Assumptions'!$B$22,"")</f>
        <v/>
      </c>
      <c r="W214" s="34" t="str">
        <f>IF(H214&gt;0,S214*'01_Global_Assumptions'!$B$14/12,"")</f>
        <v/>
      </c>
      <c r="X214" s="34" t="str">
        <f>IF(H214&gt;0,H214*'01_Global_Assumptions'!$B$16/('01_Global_Assumptions'!$B$17*12),"")</f>
        <v/>
      </c>
      <c r="Y214" s="35" t="str">
        <f>IF(H214&gt;0,'01_Global_Assumptions'!$B$18,"")</f>
        <v/>
      </c>
      <c r="Z214" s="34" t="str">
        <f t="shared" si="3"/>
        <v/>
      </c>
      <c r="AA214" s="34" t="str">
        <f t="shared" si="4"/>
        <v/>
      </c>
      <c r="AB214" s="34" t="str">
        <f t="shared" si="5"/>
        <v/>
      </c>
      <c r="AC214" s="35" t="str">
        <f t="shared" si="6"/>
        <v/>
      </c>
      <c r="AD214" s="34" t="str">
        <f t="shared" si="7"/>
        <v/>
      </c>
      <c r="AE214" s="34" t="str">
        <f t="shared" si="8"/>
        <v/>
      </c>
      <c r="AF214" s="34" t="str">
        <f t="shared" si="9"/>
        <v/>
      </c>
      <c r="AG214" s="34" t="str">
        <f t="shared" si="10"/>
        <v/>
      </c>
      <c r="AH214" s="34" t="str">
        <f t="shared" si="11"/>
        <v/>
      </c>
      <c r="AI214" s="34" t="str">
        <f t="shared" si="12"/>
        <v/>
      </c>
      <c r="AJ214" s="34" t="str">
        <f t="shared" si="13"/>
        <v/>
      </c>
      <c r="AK214" s="11" t="str">
        <f t="shared" si="14"/>
        <v/>
      </c>
      <c r="AL214" s="11" t="str">
        <f>IF(H214&gt;0,H214*(1-'01_Global_Assumptions'!$B$16),"")</f>
        <v/>
      </c>
      <c r="AM214" s="11" t="str">
        <f>IF(H214&gt;0,'01_Global_Assumptions'!$B$13*'01_Global_Assumptions'!$B$15,"")</f>
        <v/>
      </c>
      <c r="AN214" s="11" t="str">
        <f t="shared" si="15"/>
        <v/>
      </c>
      <c r="AO214" s="11" t="str">
        <f t="shared" si="16"/>
        <v/>
      </c>
      <c r="AP214" s="11" t="str">
        <f t="shared" si="17"/>
        <v/>
      </c>
      <c r="AQ214" s="11" t="str">
        <f t="shared" si="18"/>
        <v/>
      </c>
      <c r="AR214" s="37" t="str">
        <f t="shared" si="19"/>
        <v/>
      </c>
      <c r="AS214" s="11" t="str">
        <f t="shared" si="20"/>
        <v/>
      </c>
      <c r="AT214" s="11" t="str">
        <f t="shared" si="21"/>
        <v/>
      </c>
      <c r="AU214" s="11" t="str">
        <f t="shared" si="22"/>
        <v/>
      </c>
      <c r="AV214" s="11" t="str">
        <f t="shared" si="23"/>
        <v/>
      </c>
      <c r="AW214" s="11" t="str">
        <f t="shared" si="24"/>
        <v/>
      </c>
      <c r="AX214" s="11" t="str">
        <f t="shared" si="25"/>
        <v/>
      </c>
      <c r="AY214" s="11" t="str">
        <f t="shared" si="26"/>
        <v/>
      </c>
      <c r="AZ214" s="11" t="str">
        <f t="array" ref="AZ214">INDEX('10_Redfin_Source_Data'!$X:$X,$A214+4)</f>
        <v/>
      </c>
    </row>
    <row r="215" ht="15.75" customHeight="1">
      <c r="A215" s="11">
        <v>211.0</v>
      </c>
      <c r="B215" s="11" t="str">
        <f t="array" ref="B215">IF(INDEX('10_Redfin_Source_Data'!$E:$E,$A215+4)="","","SF-"&amp;TEXT($A215,"000"))</f>
        <v/>
      </c>
      <c r="C215" s="11" t="str">
        <f t="array" ref="C215">INDEX('10_Redfin_Source_Data'!$E:$E,$A215+4)</f>
        <v/>
      </c>
      <c r="D215" s="11" t="str">
        <f t="array" ref="D215">INDEX('10_Redfin_Source_Data'!$G:$G,$A215+4)</f>
        <v/>
      </c>
      <c r="E215" s="11" t="str">
        <f t="array" ref="E215">INDEX('10_Redfin_Source_Data'!$N:$N,$A215+4)</f>
        <v/>
      </c>
      <c r="F215" s="11" t="str">
        <f t="array" ref="F215">INDEX('10_Redfin_Source_Data'!$C:$C,$A215+4)</f>
        <v/>
      </c>
      <c r="G215" s="11" t="str">
        <f t="array" ref="G215">INDEX('10_Redfin_Source_Data'!$Z:$Z,$A215+4)</f>
        <v/>
      </c>
      <c r="H215" s="34">
        <f t="array" ref="H215">N(INDEX('10_Redfin_Source_Data'!$H:$H,$A215+4))</f>
        <v>0</v>
      </c>
      <c r="I215" s="34">
        <f t="array" ref="I215">N(INDEX('10_Redfin_Source_Data'!$M:$M,$A215+4))</f>
        <v>0</v>
      </c>
      <c r="J215" s="34" t="str">
        <f t="array" ref="J215">IF(H215&gt;0,MAX(I215,IFERROR(N(INDEX('10_Redfin_Source_Data'!$I:$I,$A215+4)),0)),"")</f>
        <v/>
      </c>
      <c r="K215" s="34">
        <f t="array" ref="K215">N(INDEX('10_Redfin_Source_Data'!$K:$K,$A215+4))</f>
        <v>0</v>
      </c>
      <c r="L215" s="34" t="str">
        <f t="array" ref="L215">IF(H215&gt;0,IFERROR(INDEX('09_Rent_Benchmarks'!$C:$C,MATCH(D215,'09_Rent_Benchmarks'!$A:$A,0)),'01_Global_Assumptions'!$B$10),"")</f>
        <v/>
      </c>
      <c r="M215" s="34" t="str">
        <f t="shared" si="1"/>
        <v/>
      </c>
      <c r="N215" s="34" t="str">
        <f>IF(H215&gt;0,'01_Global_Assumptions'!$B$11,"")</f>
        <v/>
      </c>
      <c r="O215" s="34" t="str">
        <f t="shared" si="2"/>
        <v/>
      </c>
      <c r="P215" s="35" t="str">
        <f>IF(H215&gt;0,'01_Global_Assumptions'!$B$7,"")</f>
        <v/>
      </c>
      <c r="Q215" s="35" t="str">
        <f>IF(H215&gt;0,'01_Global_Assumptions'!$B$8,"")</f>
        <v/>
      </c>
      <c r="R215" s="35" t="str">
        <f>IF(H215&gt;0,'01_Global_Assumptions'!$B$9,"")</f>
        <v/>
      </c>
      <c r="S215" s="34" t="str">
        <f>IF(H215&gt;0,H215*'01_Global_Assumptions'!$B$12,"")</f>
        <v/>
      </c>
      <c r="T215" s="34" t="str">
        <f>IF(H215&gt;0,'01_Global_Assumptions'!$B$23,"")</f>
        <v/>
      </c>
      <c r="U215" s="34" t="str">
        <f>IF(H215&gt;0,S215/('01_Global_Assumptions'!$B$13*12),"")</f>
        <v/>
      </c>
      <c r="V215" s="34" t="str">
        <f>IF(H215&gt;0,I215*('01_Global_Assumptions'!$B$19+'01_Global_Assumptions'!$B$20+'01_Global_Assumptions'!$B$21)+'01_Global_Assumptions'!$B$22,"")</f>
        <v/>
      </c>
      <c r="W215" s="34" t="str">
        <f>IF(H215&gt;0,S215*'01_Global_Assumptions'!$B$14/12,"")</f>
        <v/>
      </c>
      <c r="X215" s="34" t="str">
        <f>IF(H215&gt;0,H215*'01_Global_Assumptions'!$B$16/('01_Global_Assumptions'!$B$17*12),"")</f>
        <v/>
      </c>
      <c r="Y215" s="35" t="str">
        <f>IF(H215&gt;0,'01_Global_Assumptions'!$B$18,"")</f>
        <v/>
      </c>
      <c r="Z215" s="34" t="str">
        <f t="shared" si="3"/>
        <v/>
      </c>
      <c r="AA215" s="34" t="str">
        <f t="shared" si="4"/>
        <v/>
      </c>
      <c r="AB215" s="34" t="str">
        <f t="shared" si="5"/>
        <v/>
      </c>
      <c r="AC215" s="35" t="str">
        <f t="shared" si="6"/>
        <v/>
      </c>
      <c r="AD215" s="34" t="str">
        <f t="shared" si="7"/>
        <v/>
      </c>
      <c r="AE215" s="34" t="str">
        <f t="shared" si="8"/>
        <v/>
      </c>
      <c r="AF215" s="34" t="str">
        <f t="shared" si="9"/>
        <v/>
      </c>
      <c r="AG215" s="34" t="str">
        <f t="shared" si="10"/>
        <v/>
      </c>
      <c r="AH215" s="34" t="str">
        <f t="shared" si="11"/>
        <v/>
      </c>
      <c r="AI215" s="34" t="str">
        <f t="shared" si="12"/>
        <v/>
      </c>
      <c r="AJ215" s="34" t="str">
        <f t="shared" si="13"/>
        <v/>
      </c>
      <c r="AK215" s="11" t="str">
        <f t="shared" si="14"/>
        <v/>
      </c>
      <c r="AL215" s="11" t="str">
        <f>IF(H215&gt;0,H215*(1-'01_Global_Assumptions'!$B$16),"")</f>
        <v/>
      </c>
      <c r="AM215" s="11" t="str">
        <f>IF(H215&gt;0,'01_Global_Assumptions'!$B$13*'01_Global_Assumptions'!$B$15,"")</f>
        <v/>
      </c>
      <c r="AN215" s="11" t="str">
        <f t="shared" si="15"/>
        <v/>
      </c>
      <c r="AO215" s="11" t="str">
        <f t="shared" si="16"/>
        <v/>
      </c>
      <c r="AP215" s="11" t="str">
        <f t="shared" si="17"/>
        <v/>
      </c>
      <c r="AQ215" s="11" t="str">
        <f t="shared" si="18"/>
        <v/>
      </c>
      <c r="AR215" s="37" t="str">
        <f t="shared" si="19"/>
        <v/>
      </c>
      <c r="AS215" s="11" t="str">
        <f t="shared" si="20"/>
        <v/>
      </c>
      <c r="AT215" s="11" t="str">
        <f t="shared" si="21"/>
        <v/>
      </c>
      <c r="AU215" s="11" t="str">
        <f t="shared" si="22"/>
        <v/>
      </c>
      <c r="AV215" s="11" t="str">
        <f t="shared" si="23"/>
        <v/>
      </c>
      <c r="AW215" s="11" t="str">
        <f t="shared" si="24"/>
        <v/>
      </c>
      <c r="AX215" s="11" t="str">
        <f t="shared" si="25"/>
        <v/>
      </c>
      <c r="AY215" s="11" t="str">
        <f t="shared" si="26"/>
        <v/>
      </c>
      <c r="AZ215" s="11" t="str">
        <f t="array" ref="AZ215">INDEX('10_Redfin_Source_Data'!$X:$X,$A215+4)</f>
        <v/>
      </c>
    </row>
    <row r="216" ht="15.75" customHeight="1">
      <c r="A216" s="11">
        <v>212.0</v>
      </c>
      <c r="B216" s="11" t="str">
        <f t="array" ref="B216">IF(INDEX('10_Redfin_Source_Data'!$E:$E,$A216+4)="","","SF-"&amp;TEXT($A216,"000"))</f>
        <v/>
      </c>
      <c r="C216" s="11" t="str">
        <f t="array" ref="C216">INDEX('10_Redfin_Source_Data'!$E:$E,$A216+4)</f>
        <v/>
      </c>
      <c r="D216" s="11" t="str">
        <f t="array" ref="D216">INDEX('10_Redfin_Source_Data'!$G:$G,$A216+4)</f>
        <v/>
      </c>
      <c r="E216" s="11" t="str">
        <f t="array" ref="E216">INDEX('10_Redfin_Source_Data'!$N:$N,$A216+4)</f>
        <v/>
      </c>
      <c r="F216" s="11" t="str">
        <f t="array" ref="F216">INDEX('10_Redfin_Source_Data'!$C:$C,$A216+4)</f>
        <v/>
      </c>
      <c r="G216" s="11" t="str">
        <f t="array" ref="G216">INDEX('10_Redfin_Source_Data'!$Z:$Z,$A216+4)</f>
        <v/>
      </c>
      <c r="H216" s="34">
        <f t="array" ref="H216">N(INDEX('10_Redfin_Source_Data'!$H:$H,$A216+4))</f>
        <v>0</v>
      </c>
      <c r="I216" s="34">
        <f t="array" ref="I216">N(INDEX('10_Redfin_Source_Data'!$M:$M,$A216+4))</f>
        <v>0</v>
      </c>
      <c r="J216" s="34" t="str">
        <f t="array" ref="J216">IF(H216&gt;0,MAX(I216,IFERROR(N(INDEX('10_Redfin_Source_Data'!$I:$I,$A216+4)),0)),"")</f>
        <v/>
      </c>
      <c r="K216" s="34">
        <f t="array" ref="K216">N(INDEX('10_Redfin_Source_Data'!$K:$K,$A216+4))</f>
        <v>0</v>
      </c>
      <c r="L216" s="34" t="str">
        <f t="array" ref="L216">IF(H216&gt;0,IFERROR(INDEX('09_Rent_Benchmarks'!$C:$C,MATCH(D216,'09_Rent_Benchmarks'!$A:$A,0)),'01_Global_Assumptions'!$B$10),"")</f>
        <v/>
      </c>
      <c r="M216" s="34" t="str">
        <f t="shared" si="1"/>
        <v/>
      </c>
      <c r="N216" s="34" t="str">
        <f>IF(H216&gt;0,'01_Global_Assumptions'!$B$11,"")</f>
        <v/>
      </c>
      <c r="O216" s="34" t="str">
        <f t="shared" si="2"/>
        <v/>
      </c>
      <c r="P216" s="35" t="str">
        <f>IF(H216&gt;0,'01_Global_Assumptions'!$B$7,"")</f>
        <v/>
      </c>
      <c r="Q216" s="35" t="str">
        <f>IF(H216&gt;0,'01_Global_Assumptions'!$B$8,"")</f>
        <v/>
      </c>
      <c r="R216" s="35" t="str">
        <f>IF(H216&gt;0,'01_Global_Assumptions'!$B$9,"")</f>
        <v/>
      </c>
      <c r="S216" s="34" t="str">
        <f>IF(H216&gt;0,H216*'01_Global_Assumptions'!$B$12,"")</f>
        <v/>
      </c>
      <c r="T216" s="34" t="str">
        <f>IF(H216&gt;0,'01_Global_Assumptions'!$B$23,"")</f>
        <v/>
      </c>
      <c r="U216" s="34" t="str">
        <f>IF(H216&gt;0,S216/('01_Global_Assumptions'!$B$13*12),"")</f>
        <v/>
      </c>
      <c r="V216" s="34" t="str">
        <f>IF(H216&gt;0,I216*('01_Global_Assumptions'!$B$19+'01_Global_Assumptions'!$B$20+'01_Global_Assumptions'!$B$21)+'01_Global_Assumptions'!$B$22,"")</f>
        <v/>
      </c>
      <c r="W216" s="34" t="str">
        <f>IF(H216&gt;0,S216*'01_Global_Assumptions'!$B$14/12,"")</f>
        <v/>
      </c>
      <c r="X216" s="34" t="str">
        <f>IF(H216&gt;0,H216*'01_Global_Assumptions'!$B$16/('01_Global_Assumptions'!$B$17*12),"")</f>
        <v/>
      </c>
      <c r="Y216" s="35" t="str">
        <f>IF(H216&gt;0,'01_Global_Assumptions'!$B$18,"")</f>
        <v/>
      </c>
      <c r="Z216" s="34" t="str">
        <f t="shared" si="3"/>
        <v/>
      </c>
      <c r="AA216" s="34" t="str">
        <f t="shared" si="4"/>
        <v/>
      </c>
      <c r="AB216" s="34" t="str">
        <f t="shared" si="5"/>
        <v/>
      </c>
      <c r="AC216" s="35" t="str">
        <f t="shared" si="6"/>
        <v/>
      </c>
      <c r="AD216" s="34" t="str">
        <f t="shared" si="7"/>
        <v/>
      </c>
      <c r="AE216" s="34" t="str">
        <f t="shared" si="8"/>
        <v/>
      </c>
      <c r="AF216" s="34" t="str">
        <f t="shared" si="9"/>
        <v/>
      </c>
      <c r="AG216" s="34" t="str">
        <f t="shared" si="10"/>
        <v/>
      </c>
      <c r="AH216" s="34" t="str">
        <f t="shared" si="11"/>
        <v/>
      </c>
      <c r="AI216" s="34" t="str">
        <f t="shared" si="12"/>
        <v/>
      </c>
      <c r="AJ216" s="34" t="str">
        <f t="shared" si="13"/>
        <v/>
      </c>
      <c r="AK216" s="11" t="str">
        <f t="shared" si="14"/>
        <v/>
      </c>
      <c r="AL216" s="11" t="str">
        <f>IF(H216&gt;0,H216*(1-'01_Global_Assumptions'!$B$16),"")</f>
        <v/>
      </c>
      <c r="AM216" s="11" t="str">
        <f>IF(H216&gt;0,'01_Global_Assumptions'!$B$13*'01_Global_Assumptions'!$B$15,"")</f>
        <v/>
      </c>
      <c r="AN216" s="11" t="str">
        <f t="shared" si="15"/>
        <v/>
      </c>
      <c r="AO216" s="11" t="str">
        <f t="shared" si="16"/>
        <v/>
      </c>
      <c r="AP216" s="11" t="str">
        <f t="shared" si="17"/>
        <v/>
      </c>
      <c r="AQ216" s="11" t="str">
        <f t="shared" si="18"/>
        <v/>
      </c>
      <c r="AR216" s="37" t="str">
        <f t="shared" si="19"/>
        <v/>
      </c>
      <c r="AS216" s="11" t="str">
        <f t="shared" si="20"/>
        <v/>
      </c>
      <c r="AT216" s="11" t="str">
        <f t="shared" si="21"/>
        <v/>
      </c>
      <c r="AU216" s="11" t="str">
        <f t="shared" si="22"/>
        <v/>
      </c>
      <c r="AV216" s="11" t="str">
        <f t="shared" si="23"/>
        <v/>
      </c>
      <c r="AW216" s="11" t="str">
        <f t="shared" si="24"/>
        <v/>
      </c>
      <c r="AX216" s="11" t="str">
        <f t="shared" si="25"/>
        <v/>
      </c>
      <c r="AY216" s="11" t="str">
        <f t="shared" si="26"/>
        <v/>
      </c>
      <c r="AZ216" s="11" t="str">
        <f t="array" ref="AZ216">INDEX('10_Redfin_Source_Data'!$X:$X,$A216+4)</f>
        <v/>
      </c>
    </row>
    <row r="217" ht="15.75" customHeight="1">
      <c r="A217" s="11">
        <v>213.0</v>
      </c>
      <c r="B217" s="11" t="str">
        <f t="array" ref="B217">IF(INDEX('10_Redfin_Source_Data'!$E:$E,$A217+4)="","","SF-"&amp;TEXT($A217,"000"))</f>
        <v/>
      </c>
      <c r="C217" s="11" t="str">
        <f t="array" ref="C217">INDEX('10_Redfin_Source_Data'!$E:$E,$A217+4)</f>
        <v/>
      </c>
      <c r="D217" s="11" t="str">
        <f t="array" ref="D217">INDEX('10_Redfin_Source_Data'!$G:$G,$A217+4)</f>
        <v/>
      </c>
      <c r="E217" s="11" t="str">
        <f t="array" ref="E217">INDEX('10_Redfin_Source_Data'!$N:$N,$A217+4)</f>
        <v/>
      </c>
      <c r="F217" s="11" t="str">
        <f t="array" ref="F217">INDEX('10_Redfin_Source_Data'!$C:$C,$A217+4)</f>
        <v/>
      </c>
      <c r="G217" s="11" t="str">
        <f t="array" ref="G217">INDEX('10_Redfin_Source_Data'!$Z:$Z,$A217+4)</f>
        <v/>
      </c>
      <c r="H217" s="34">
        <f t="array" ref="H217">N(INDEX('10_Redfin_Source_Data'!$H:$H,$A217+4))</f>
        <v>0</v>
      </c>
      <c r="I217" s="34">
        <f t="array" ref="I217">N(INDEX('10_Redfin_Source_Data'!$M:$M,$A217+4))</f>
        <v>0</v>
      </c>
      <c r="J217" s="34" t="str">
        <f t="array" ref="J217">IF(H217&gt;0,MAX(I217,IFERROR(N(INDEX('10_Redfin_Source_Data'!$I:$I,$A217+4)),0)),"")</f>
        <v/>
      </c>
      <c r="K217" s="34">
        <f t="array" ref="K217">N(INDEX('10_Redfin_Source_Data'!$K:$K,$A217+4))</f>
        <v>0</v>
      </c>
      <c r="L217" s="34" t="str">
        <f t="array" ref="L217">IF(H217&gt;0,IFERROR(INDEX('09_Rent_Benchmarks'!$C:$C,MATCH(D217,'09_Rent_Benchmarks'!$A:$A,0)),'01_Global_Assumptions'!$B$10),"")</f>
        <v/>
      </c>
      <c r="M217" s="34" t="str">
        <f t="shared" si="1"/>
        <v/>
      </c>
      <c r="N217" s="34" t="str">
        <f>IF(H217&gt;0,'01_Global_Assumptions'!$B$11,"")</f>
        <v/>
      </c>
      <c r="O217" s="34" t="str">
        <f t="shared" si="2"/>
        <v/>
      </c>
      <c r="P217" s="35" t="str">
        <f>IF(H217&gt;0,'01_Global_Assumptions'!$B$7,"")</f>
        <v/>
      </c>
      <c r="Q217" s="35" t="str">
        <f>IF(H217&gt;0,'01_Global_Assumptions'!$B$8,"")</f>
        <v/>
      </c>
      <c r="R217" s="35" t="str">
        <f>IF(H217&gt;0,'01_Global_Assumptions'!$B$9,"")</f>
        <v/>
      </c>
      <c r="S217" s="34" t="str">
        <f>IF(H217&gt;0,H217*'01_Global_Assumptions'!$B$12,"")</f>
        <v/>
      </c>
      <c r="T217" s="34" t="str">
        <f>IF(H217&gt;0,'01_Global_Assumptions'!$B$23,"")</f>
        <v/>
      </c>
      <c r="U217" s="34" t="str">
        <f>IF(H217&gt;0,S217/('01_Global_Assumptions'!$B$13*12),"")</f>
        <v/>
      </c>
      <c r="V217" s="34" t="str">
        <f>IF(H217&gt;0,I217*('01_Global_Assumptions'!$B$19+'01_Global_Assumptions'!$B$20+'01_Global_Assumptions'!$B$21)+'01_Global_Assumptions'!$B$22,"")</f>
        <v/>
      </c>
      <c r="W217" s="34" t="str">
        <f>IF(H217&gt;0,S217*'01_Global_Assumptions'!$B$14/12,"")</f>
        <v/>
      </c>
      <c r="X217" s="34" t="str">
        <f>IF(H217&gt;0,H217*'01_Global_Assumptions'!$B$16/('01_Global_Assumptions'!$B$17*12),"")</f>
        <v/>
      </c>
      <c r="Y217" s="35" t="str">
        <f>IF(H217&gt;0,'01_Global_Assumptions'!$B$18,"")</f>
        <v/>
      </c>
      <c r="Z217" s="34" t="str">
        <f t="shared" si="3"/>
        <v/>
      </c>
      <c r="AA217" s="34" t="str">
        <f t="shared" si="4"/>
        <v/>
      </c>
      <c r="AB217" s="34" t="str">
        <f t="shared" si="5"/>
        <v/>
      </c>
      <c r="AC217" s="35" t="str">
        <f t="shared" si="6"/>
        <v/>
      </c>
      <c r="AD217" s="34" t="str">
        <f t="shared" si="7"/>
        <v/>
      </c>
      <c r="AE217" s="34" t="str">
        <f t="shared" si="8"/>
        <v/>
      </c>
      <c r="AF217" s="34" t="str">
        <f t="shared" si="9"/>
        <v/>
      </c>
      <c r="AG217" s="34" t="str">
        <f t="shared" si="10"/>
        <v/>
      </c>
      <c r="AH217" s="34" t="str">
        <f t="shared" si="11"/>
        <v/>
      </c>
      <c r="AI217" s="34" t="str">
        <f t="shared" si="12"/>
        <v/>
      </c>
      <c r="AJ217" s="34" t="str">
        <f t="shared" si="13"/>
        <v/>
      </c>
      <c r="AK217" s="11" t="str">
        <f t="shared" si="14"/>
        <v/>
      </c>
      <c r="AL217" s="11" t="str">
        <f>IF(H217&gt;0,H217*(1-'01_Global_Assumptions'!$B$16),"")</f>
        <v/>
      </c>
      <c r="AM217" s="11" t="str">
        <f>IF(H217&gt;0,'01_Global_Assumptions'!$B$13*'01_Global_Assumptions'!$B$15,"")</f>
        <v/>
      </c>
      <c r="AN217" s="11" t="str">
        <f t="shared" si="15"/>
        <v/>
      </c>
      <c r="AO217" s="11" t="str">
        <f t="shared" si="16"/>
        <v/>
      </c>
      <c r="AP217" s="11" t="str">
        <f t="shared" si="17"/>
        <v/>
      </c>
      <c r="AQ217" s="11" t="str">
        <f t="shared" si="18"/>
        <v/>
      </c>
      <c r="AR217" s="37" t="str">
        <f t="shared" si="19"/>
        <v/>
      </c>
      <c r="AS217" s="11" t="str">
        <f t="shared" si="20"/>
        <v/>
      </c>
      <c r="AT217" s="11" t="str">
        <f t="shared" si="21"/>
        <v/>
      </c>
      <c r="AU217" s="11" t="str">
        <f t="shared" si="22"/>
        <v/>
      </c>
      <c r="AV217" s="11" t="str">
        <f t="shared" si="23"/>
        <v/>
      </c>
      <c r="AW217" s="11" t="str">
        <f t="shared" si="24"/>
        <v/>
      </c>
      <c r="AX217" s="11" t="str">
        <f t="shared" si="25"/>
        <v/>
      </c>
      <c r="AY217" s="11" t="str">
        <f t="shared" si="26"/>
        <v/>
      </c>
      <c r="AZ217" s="11" t="str">
        <f t="array" ref="AZ217">INDEX('10_Redfin_Source_Data'!$X:$X,$A217+4)</f>
        <v/>
      </c>
    </row>
    <row r="218" ht="15.75" customHeight="1">
      <c r="A218" s="11">
        <v>214.0</v>
      </c>
      <c r="B218" s="11" t="str">
        <f t="array" ref="B218">IF(INDEX('10_Redfin_Source_Data'!$E:$E,$A218+4)="","","SF-"&amp;TEXT($A218,"000"))</f>
        <v/>
      </c>
      <c r="C218" s="11" t="str">
        <f t="array" ref="C218">INDEX('10_Redfin_Source_Data'!$E:$E,$A218+4)</f>
        <v/>
      </c>
      <c r="D218" s="11" t="str">
        <f t="array" ref="D218">INDEX('10_Redfin_Source_Data'!$G:$G,$A218+4)</f>
        <v/>
      </c>
      <c r="E218" s="11" t="str">
        <f t="array" ref="E218">INDEX('10_Redfin_Source_Data'!$N:$N,$A218+4)</f>
        <v/>
      </c>
      <c r="F218" s="11" t="str">
        <f t="array" ref="F218">INDEX('10_Redfin_Source_Data'!$C:$C,$A218+4)</f>
        <v/>
      </c>
      <c r="G218" s="11" t="str">
        <f t="array" ref="G218">INDEX('10_Redfin_Source_Data'!$Z:$Z,$A218+4)</f>
        <v/>
      </c>
      <c r="H218" s="34">
        <f t="array" ref="H218">N(INDEX('10_Redfin_Source_Data'!$H:$H,$A218+4))</f>
        <v>0</v>
      </c>
      <c r="I218" s="34">
        <f t="array" ref="I218">N(INDEX('10_Redfin_Source_Data'!$M:$M,$A218+4))</f>
        <v>0</v>
      </c>
      <c r="J218" s="34" t="str">
        <f t="array" ref="J218">IF(H218&gt;0,MAX(I218,IFERROR(N(INDEX('10_Redfin_Source_Data'!$I:$I,$A218+4)),0)),"")</f>
        <v/>
      </c>
      <c r="K218" s="34">
        <f t="array" ref="K218">N(INDEX('10_Redfin_Source_Data'!$K:$K,$A218+4))</f>
        <v>0</v>
      </c>
      <c r="L218" s="34" t="str">
        <f t="array" ref="L218">IF(H218&gt;0,IFERROR(INDEX('09_Rent_Benchmarks'!$C:$C,MATCH(D218,'09_Rent_Benchmarks'!$A:$A,0)),'01_Global_Assumptions'!$B$10),"")</f>
        <v/>
      </c>
      <c r="M218" s="34" t="str">
        <f t="shared" si="1"/>
        <v/>
      </c>
      <c r="N218" s="34" t="str">
        <f>IF(H218&gt;0,'01_Global_Assumptions'!$B$11,"")</f>
        <v/>
      </c>
      <c r="O218" s="34" t="str">
        <f t="shared" si="2"/>
        <v/>
      </c>
      <c r="P218" s="35" t="str">
        <f>IF(H218&gt;0,'01_Global_Assumptions'!$B$7,"")</f>
        <v/>
      </c>
      <c r="Q218" s="35" t="str">
        <f>IF(H218&gt;0,'01_Global_Assumptions'!$B$8,"")</f>
        <v/>
      </c>
      <c r="R218" s="35" t="str">
        <f>IF(H218&gt;0,'01_Global_Assumptions'!$B$9,"")</f>
        <v/>
      </c>
      <c r="S218" s="34" t="str">
        <f>IF(H218&gt;0,H218*'01_Global_Assumptions'!$B$12,"")</f>
        <v/>
      </c>
      <c r="T218" s="34" t="str">
        <f>IF(H218&gt;0,'01_Global_Assumptions'!$B$23,"")</f>
        <v/>
      </c>
      <c r="U218" s="34" t="str">
        <f>IF(H218&gt;0,S218/('01_Global_Assumptions'!$B$13*12),"")</f>
        <v/>
      </c>
      <c r="V218" s="34" t="str">
        <f>IF(H218&gt;0,I218*('01_Global_Assumptions'!$B$19+'01_Global_Assumptions'!$B$20+'01_Global_Assumptions'!$B$21)+'01_Global_Assumptions'!$B$22,"")</f>
        <v/>
      </c>
      <c r="W218" s="34" t="str">
        <f>IF(H218&gt;0,S218*'01_Global_Assumptions'!$B$14/12,"")</f>
        <v/>
      </c>
      <c r="X218" s="34" t="str">
        <f>IF(H218&gt;0,H218*'01_Global_Assumptions'!$B$16/('01_Global_Assumptions'!$B$17*12),"")</f>
        <v/>
      </c>
      <c r="Y218" s="35" t="str">
        <f>IF(H218&gt;0,'01_Global_Assumptions'!$B$18,"")</f>
        <v/>
      </c>
      <c r="Z218" s="34" t="str">
        <f t="shared" si="3"/>
        <v/>
      </c>
      <c r="AA218" s="34" t="str">
        <f t="shared" si="4"/>
        <v/>
      </c>
      <c r="AB218" s="34" t="str">
        <f t="shared" si="5"/>
        <v/>
      </c>
      <c r="AC218" s="35" t="str">
        <f t="shared" si="6"/>
        <v/>
      </c>
      <c r="AD218" s="34" t="str">
        <f t="shared" si="7"/>
        <v/>
      </c>
      <c r="AE218" s="34" t="str">
        <f t="shared" si="8"/>
        <v/>
      </c>
      <c r="AF218" s="34" t="str">
        <f t="shared" si="9"/>
        <v/>
      </c>
      <c r="AG218" s="34" t="str">
        <f t="shared" si="10"/>
        <v/>
      </c>
      <c r="AH218" s="34" t="str">
        <f t="shared" si="11"/>
        <v/>
      </c>
      <c r="AI218" s="34" t="str">
        <f t="shared" si="12"/>
        <v/>
      </c>
      <c r="AJ218" s="34" t="str">
        <f t="shared" si="13"/>
        <v/>
      </c>
      <c r="AK218" s="11" t="str">
        <f t="shared" si="14"/>
        <v/>
      </c>
      <c r="AL218" s="11" t="str">
        <f>IF(H218&gt;0,H218*(1-'01_Global_Assumptions'!$B$16),"")</f>
        <v/>
      </c>
      <c r="AM218" s="11" t="str">
        <f>IF(H218&gt;0,'01_Global_Assumptions'!$B$13*'01_Global_Assumptions'!$B$15,"")</f>
        <v/>
      </c>
      <c r="AN218" s="11" t="str">
        <f t="shared" si="15"/>
        <v/>
      </c>
      <c r="AO218" s="11" t="str">
        <f t="shared" si="16"/>
        <v/>
      </c>
      <c r="AP218" s="11" t="str">
        <f t="shared" si="17"/>
        <v/>
      </c>
      <c r="AQ218" s="11" t="str">
        <f t="shared" si="18"/>
        <v/>
      </c>
      <c r="AR218" s="37" t="str">
        <f t="shared" si="19"/>
        <v/>
      </c>
      <c r="AS218" s="11" t="str">
        <f t="shared" si="20"/>
        <v/>
      </c>
      <c r="AT218" s="11" t="str">
        <f t="shared" si="21"/>
        <v/>
      </c>
      <c r="AU218" s="11" t="str">
        <f t="shared" si="22"/>
        <v/>
      </c>
      <c r="AV218" s="11" t="str">
        <f t="shared" si="23"/>
        <v/>
      </c>
      <c r="AW218" s="11" t="str">
        <f t="shared" si="24"/>
        <v/>
      </c>
      <c r="AX218" s="11" t="str">
        <f t="shared" si="25"/>
        <v/>
      </c>
      <c r="AY218" s="11" t="str">
        <f t="shared" si="26"/>
        <v/>
      </c>
      <c r="AZ218" s="11" t="str">
        <f t="array" ref="AZ218">INDEX('10_Redfin_Source_Data'!$X:$X,$A218+4)</f>
        <v/>
      </c>
    </row>
    <row r="219" ht="15.75" customHeight="1">
      <c r="A219" s="11">
        <v>215.0</v>
      </c>
      <c r="B219" s="11" t="str">
        <f t="array" ref="B219">IF(INDEX('10_Redfin_Source_Data'!$E:$E,$A219+4)="","","SF-"&amp;TEXT($A219,"000"))</f>
        <v/>
      </c>
      <c r="C219" s="11" t="str">
        <f t="array" ref="C219">INDEX('10_Redfin_Source_Data'!$E:$E,$A219+4)</f>
        <v/>
      </c>
      <c r="D219" s="11" t="str">
        <f t="array" ref="D219">INDEX('10_Redfin_Source_Data'!$G:$G,$A219+4)</f>
        <v/>
      </c>
      <c r="E219" s="11" t="str">
        <f t="array" ref="E219">INDEX('10_Redfin_Source_Data'!$N:$N,$A219+4)</f>
        <v/>
      </c>
      <c r="F219" s="11" t="str">
        <f t="array" ref="F219">INDEX('10_Redfin_Source_Data'!$C:$C,$A219+4)</f>
        <v/>
      </c>
      <c r="G219" s="11" t="str">
        <f t="array" ref="G219">INDEX('10_Redfin_Source_Data'!$Z:$Z,$A219+4)</f>
        <v/>
      </c>
      <c r="H219" s="34">
        <f t="array" ref="H219">N(INDEX('10_Redfin_Source_Data'!$H:$H,$A219+4))</f>
        <v>0</v>
      </c>
      <c r="I219" s="34">
        <f t="array" ref="I219">N(INDEX('10_Redfin_Source_Data'!$M:$M,$A219+4))</f>
        <v>0</v>
      </c>
      <c r="J219" s="34" t="str">
        <f t="array" ref="J219">IF(H219&gt;0,MAX(I219,IFERROR(N(INDEX('10_Redfin_Source_Data'!$I:$I,$A219+4)),0)),"")</f>
        <v/>
      </c>
      <c r="K219" s="34">
        <f t="array" ref="K219">N(INDEX('10_Redfin_Source_Data'!$K:$K,$A219+4))</f>
        <v>0</v>
      </c>
      <c r="L219" s="34" t="str">
        <f t="array" ref="L219">IF(H219&gt;0,IFERROR(INDEX('09_Rent_Benchmarks'!$C:$C,MATCH(D219,'09_Rent_Benchmarks'!$A:$A,0)),'01_Global_Assumptions'!$B$10),"")</f>
        <v/>
      </c>
      <c r="M219" s="34" t="str">
        <f t="shared" si="1"/>
        <v/>
      </c>
      <c r="N219" s="34" t="str">
        <f>IF(H219&gt;0,'01_Global_Assumptions'!$B$11,"")</f>
        <v/>
      </c>
      <c r="O219" s="34" t="str">
        <f t="shared" si="2"/>
        <v/>
      </c>
      <c r="P219" s="35" t="str">
        <f>IF(H219&gt;0,'01_Global_Assumptions'!$B$7,"")</f>
        <v/>
      </c>
      <c r="Q219" s="35" t="str">
        <f>IF(H219&gt;0,'01_Global_Assumptions'!$B$8,"")</f>
        <v/>
      </c>
      <c r="R219" s="35" t="str">
        <f>IF(H219&gt;0,'01_Global_Assumptions'!$B$9,"")</f>
        <v/>
      </c>
      <c r="S219" s="34" t="str">
        <f>IF(H219&gt;0,H219*'01_Global_Assumptions'!$B$12,"")</f>
        <v/>
      </c>
      <c r="T219" s="34" t="str">
        <f>IF(H219&gt;0,'01_Global_Assumptions'!$B$23,"")</f>
        <v/>
      </c>
      <c r="U219" s="34" t="str">
        <f>IF(H219&gt;0,S219/('01_Global_Assumptions'!$B$13*12),"")</f>
        <v/>
      </c>
      <c r="V219" s="34" t="str">
        <f>IF(H219&gt;0,I219*('01_Global_Assumptions'!$B$19+'01_Global_Assumptions'!$B$20+'01_Global_Assumptions'!$B$21)+'01_Global_Assumptions'!$B$22,"")</f>
        <v/>
      </c>
      <c r="W219" s="34" t="str">
        <f>IF(H219&gt;0,S219*'01_Global_Assumptions'!$B$14/12,"")</f>
        <v/>
      </c>
      <c r="X219" s="34" t="str">
        <f>IF(H219&gt;0,H219*'01_Global_Assumptions'!$B$16/('01_Global_Assumptions'!$B$17*12),"")</f>
        <v/>
      </c>
      <c r="Y219" s="35" t="str">
        <f>IF(H219&gt;0,'01_Global_Assumptions'!$B$18,"")</f>
        <v/>
      </c>
      <c r="Z219" s="34" t="str">
        <f t="shared" si="3"/>
        <v/>
      </c>
      <c r="AA219" s="34" t="str">
        <f t="shared" si="4"/>
        <v/>
      </c>
      <c r="AB219" s="34" t="str">
        <f t="shared" si="5"/>
        <v/>
      </c>
      <c r="AC219" s="35" t="str">
        <f t="shared" si="6"/>
        <v/>
      </c>
      <c r="AD219" s="34" t="str">
        <f t="shared" si="7"/>
        <v/>
      </c>
      <c r="AE219" s="34" t="str">
        <f t="shared" si="8"/>
        <v/>
      </c>
      <c r="AF219" s="34" t="str">
        <f t="shared" si="9"/>
        <v/>
      </c>
      <c r="AG219" s="34" t="str">
        <f t="shared" si="10"/>
        <v/>
      </c>
      <c r="AH219" s="34" t="str">
        <f t="shared" si="11"/>
        <v/>
      </c>
      <c r="AI219" s="34" t="str">
        <f t="shared" si="12"/>
        <v/>
      </c>
      <c r="AJ219" s="34" t="str">
        <f t="shared" si="13"/>
        <v/>
      </c>
      <c r="AK219" s="11" t="str">
        <f t="shared" si="14"/>
        <v/>
      </c>
      <c r="AL219" s="11" t="str">
        <f>IF(H219&gt;0,H219*(1-'01_Global_Assumptions'!$B$16),"")</f>
        <v/>
      </c>
      <c r="AM219" s="11" t="str">
        <f>IF(H219&gt;0,'01_Global_Assumptions'!$B$13*'01_Global_Assumptions'!$B$15,"")</f>
        <v/>
      </c>
      <c r="AN219" s="11" t="str">
        <f t="shared" si="15"/>
        <v/>
      </c>
      <c r="AO219" s="11" t="str">
        <f t="shared" si="16"/>
        <v/>
      </c>
      <c r="AP219" s="11" t="str">
        <f t="shared" si="17"/>
        <v/>
      </c>
      <c r="AQ219" s="11" t="str">
        <f t="shared" si="18"/>
        <v/>
      </c>
      <c r="AR219" s="37" t="str">
        <f t="shared" si="19"/>
        <v/>
      </c>
      <c r="AS219" s="11" t="str">
        <f t="shared" si="20"/>
        <v/>
      </c>
      <c r="AT219" s="11" t="str">
        <f t="shared" si="21"/>
        <v/>
      </c>
      <c r="AU219" s="11" t="str">
        <f t="shared" si="22"/>
        <v/>
      </c>
      <c r="AV219" s="11" t="str">
        <f t="shared" si="23"/>
        <v/>
      </c>
      <c r="AW219" s="11" t="str">
        <f t="shared" si="24"/>
        <v/>
      </c>
      <c r="AX219" s="11" t="str">
        <f t="shared" si="25"/>
        <v/>
      </c>
      <c r="AY219" s="11" t="str">
        <f t="shared" si="26"/>
        <v/>
      </c>
      <c r="AZ219" s="11" t="str">
        <f t="array" ref="AZ219">INDEX('10_Redfin_Source_Data'!$X:$X,$A219+4)</f>
        <v/>
      </c>
    </row>
    <row r="220" ht="15.75" customHeight="1">
      <c r="A220" s="11">
        <v>216.0</v>
      </c>
      <c r="B220" s="11" t="str">
        <f t="array" ref="B220">IF(INDEX('10_Redfin_Source_Data'!$E:$E,$A220+4)="","","SF-"&amp;TEXT($A220,"000"))</f>
        <v/>
      </c>
      <c r="C220" s="11" t="str">
        <f t="array" ref="C220">INDEX('10_Redfin_Source_Data'!$E:$E,$A220+4)</f>
        <v/>
      </c>
      <c r="D220" s="11" t="str">
        <f t="array" ref="D220">INDEX('10_Redfin_Source_Data'!$G:$G,$A220+4)</f>
        <v/>
      </c>
      <c r="E220" s="11" t="str">
        <f t="array" ref="E220">INDEX('10_Redfin_Source_Data'!$N:$N,$A220+4)</f>
        <v/>
      </c>
      <c r="F220" s="11" t="str">
        <f t="array" ref="F220">INDEX('10_Redfin_Source_Data'!$C:$C,$A220+4)</f>
        <v/>
      </c>
      <c r="G220" s="11" t="str">
        <f t="array" ref="G220">INDEX('10_Redfin_Source_Data'!$Z:$Z,$A220+4)</f>
        <v/>
      </c>
      <c r="H220" s="34">
        <f t="array" ref="H220">N(INDEX('10_Redfin_Source_Data'!$H:$H,$A220+4))</f>
        <v>0</v>
      </c>
      <c r="I220" s="34">
        <f t="array" ref="I220">N(INDEX('10_Redfin_Source_Data'!$M:$M,$A220+4))</f>
        <v>0</v>
      </c>
      <c r="J220" s="34" t="str">
        <f t="array" ref="J220">IF(H220&gt;0,MAX(I220,IFERROR(N(INDEX('10_Redfin_Source_Data'!$I:$I,$A220+4)),0)),"")</f>
        <v/>
      </c>
      <c r="K220" s="34">
        <f t="array" ref="K220">N(INDEX('10_Redfin_Source_Data'!$K:$K,$A220+4))</f>
        <v>0</v>
      </c>
      <c r="L220" s="34" t="str">
        <f t="array" ref="L220">IF(H220&gt;0,IFERROR(INDEX('09_Rent_Benchmarks'!$C:$C,MATCH(D220,'09_Rent_Benchmarks'!$A:$A,0)),'01_Global_Assumptions'!$B$10),"")</f>
        <v/>
      </c>
      <c r="M220" s="34" t="str">
        <f t="shared" si="1"/>
        <v/>
      </c>
      <c r="N220" s="34" t="str">
        <f>IF(H220&gt;0,'01_Global_Assumptions'!$B$11,"")</f>
        <v/>
      </c>
      <c r="O220" s="34" t="str">
        <f t="shared" si="2"/>
        <v/>
      </c>
      <c r="P220" s="35" t="str">
        <f>IF(H220&gt;0,'01_Global_Assumptions'!$B$7,"")</f>
        <v/>
      </c>
      <c r="Q220" s="35" t="str">
        <f>IF(H220&gt;0,'01_Global_Assumptions'!$B$8,"")</f>
        <v/>
      </c>
      <c r="R220" s="35" t="str">
        <f>IF(H220&gt;0,'01_Global_Assumptions'!$B$9,"")</f>
        <v/>
      </c>
      <c r="S220" s="34" t="str">
        <f>IF(H220&gt;0,H220*'01_Global_Assumptions'!$B$12,"")</f>
        <v/>
      </c>
      <c r="T220" s="34" t="str">
        <f>IF(H220&gt;0,'01_Global_Assumptions'!$B$23,"")</f>
        <v/>
      </c>
      <c r="U220" s="34" t="str">
        <f>IF(H220&gt;0,S220/('01_Global_Assumptions'!$B$13*12),"")</f>
        <v/>
      </c>
      <c r="V220" s="34" t="str">
        <f>IF(H220&gt;0,I220*('01_Global_Assumptions'!$B$19+'01_Global_Assumptions'!$B$20+'01_Global_Assumptions'!$B$21)+'01_Global_Assumptions'!$B$22,"")</f>
        <v/>
      </c>
      <c r="W220" s="34" t="str">
        <f>IF(H220&gt;0,S220*'01_Global_Assumptions'!$B$14/12,"")</f>
        <v/>
      </c>
      <c r="X220" s="34" t="str">
        <f>IF(H220&gt;0,H220*'01_Global_Assumptions'!$B$16/('01_Global_Assumptions'!$B$17*12),"")</f>
        <v/>
      </c>
      <c r="Y220" s="35" t="str">
        <f>IF(H220&gt;0,'01_Global_Assumptions'!$B$18,"")</f>
        <v/>
      </c>
      <c r="Z220" s="34" t="str">
        <f t="shared" si="3"/>
        <v/>
      </c>
      <c r="AA220" s="34" t="str">
        <f t="shared" si="4"/>
        <v/>
      </c>
      <c r="AB220" s="34" t="str">
        <f t="shared" si="5"/>
        <v/>
      </c>
      <c r="AC220" s="35" t="str">
        <f t="shared" si="6"/>
        <v/>
      </c>
      <c r="AD220" s="34" t="str">
        <f t="shared" si="7"/>
        <v/>
      </c>
      <c r="AE220" s="34" t="str">
        <f t="shared" si="8"/>
        <v/>
      </c>
      <c r="AF220" s="34" t="str">
        <f t="shared" si="9"/>
        <v/>
      </c>
      <c r="AG220" s="34" t="str">
        <f t="shared" si="10"/>
        <v/>
      </c>
      <c r="AH220" s="34" t="str">
        <f t="shared" si="11"/>
        <v/>
      </c>
      <c r="AI220" s="34" t="str">
        <f t="shared" si="12"/>
        <v/>
      </c>
      <c r="AJ220" s="34" t="str">
        <f t="shared" si="13"/>
        <v/>
      </c>
      <c r="AK220" s="11" t="str">
        <f t="shared" si="14"/>
        <v/>
      </c>
      <c r="AL220" s="11" t="str">
        <f>IF(H220&gt;0,H220*(1-'01_Global_Assumptions'!$B$16),"")</f>
        <v/>
      </c>
      <c r="AM220" s="11" t="str">
        <f>IF(H220&gt;0,'01_Global_Assumptions'!$B$13*'01_Global_Assumptions'!$B$15,"")</f>
        <v/>
      </c>
      <c r="AN220" s="11" t="str">
        <f t="shared" si="15"/>
        <v/>
      </c>
      <c r="AO220" s="11" t="str">
        <f t="shared" si="16"/>
        <v/>
      </c>
      <c r="AP220" s="11" t="str">
        <f t="shared" si="17"/>
        <v/>
      </c>
      <c r="AQ220" s="11" t="str">
        <f t="shared" si="18"/>
        <v/>
      </c>
      <c r="AR220" s="37" t="str">
        <f t="shared" si="19"/>
        <v/>
      </c>
      <c r="AS220" s="11" t="str">
        <f t="shared" si="20"/>
        <v/>
      </c>
      <c r="AT220" s="11" t="str">
        <f t="shared" si="21"/>
        <v/>
      </c>
      <c r="AU220" s="11" t="str">
        <f t="shared" si="22"/>
        <v/>
      </c>
      <c r="AV220" s="11" t="str">
        <f t="shared" si="23"/>
        <v/>
      </c>
      <c r="AW220" s="11" t="str">
        <f t="shared" si="24"/>
        <v/>
      </c>
      <c r="AX220" s="11" t="str">
        <f t="shared" si="25"/>
        <v/>
      </c>
      <c r="AY220" s="11" t="str">
        <f t="shared" si="26"/>
        <v/>
      </c>
      <c r="AZ220" s="11" t="str">
        <f t="array" ref="AZ220">INDEX('10_Redfin_Source_Data'!$X:$X,$A220+4)</f>
        <v/>
      </c>
    </row>
    <row r="221" ht="15.75" customHeight="1">
      <c r="A221" s="11">
        <v>217.0</v>
      </c>
      <c r="B221" s="11" t="str">
        <f t="array" ref="B221">IF(INDEX('10_Redfin_Source_Data'!$E:$E,$A221+4)="","","SF-"&amp;TEXT($A221,"000"))</f>
        <v/>
      </c>
      <c r="C221" s="11" t="str">
        <f t="array" ref="C221">INDEX('10_Redfin_Source_Data'!$E:$E,$A221+4)</f>
        <v/>
      </c>
      <c r="D221" s="11" t="str">
        <f t="array" ref="D221">INDEX('10_Redfin_Source_Data'!$G:$G,$A221+4)</f>
        <v/>
      </c>
      <c r="E221" s="11" t="str">
        <f t="array" ref="E221">INDEX('10_Redfin_Source_Data'!$N:$N,$A221+4)</f>
        <v/>
      </c>
      <c r="F221" s="11" t="str">
        <f t="array" ref="F221">INDEX('10_Redfin_Source_Data'!$C:$C,$A221+4)</f>
        <v/>
      </c>
      <c r="G221" s="11" t="str">
        <f t="array" ref="G221">INDEX('10_Redfin_Source_Data'!$Z:$Z,$A221+4)</f>
        <v/>
      </c>
      <c r="H221" s="34">
        <f t="array" ref="H221">N(INDEX('10_Redfin_Source_Data'!$H:$H,$A221+4))</f>
        <v>0</v>
      </c>
      <c r="I221" s="34">
        <f t="array" ref="I221">N(INDEX('10_Redfin_Source_Data'!$M:$M,$A221+4))</f>
        <v>0</v>
      </c>
      <c r="J221" s="34" t="str">
        <f t="array" ref="J221">IF(H221&gt;0,MAX(I221,IFERROR(N(INDEX('10_Redfin_Source_Data'!$I:$I,$A221+4)),0)),"")</f>
        <v/>
      </c>
      <c r="K221" s="34">
        <f t="array" ref="K221">N(INDEX('10_Redfin_Source_Data'!$K:$K,$A221+4))</f>
        <v>0</v>
      </c>
      <c r="L221" s="34" t="str">
        <f t="array" ref="L221">IF(H221&gt;0,IFERROR(INDEX('09_Rent_Benchmarks'!$C:$C,MATCH(D221,'09_Rent_Benchmarks'!$A:$A,0)),'01_Global_Assumptions'!$B$10),"")</f>
        <v/>
      </c>
      <c r="M221" s="34" t="str">
        <f t="shared" si="1"/>
        <v/>
      </c>
      <c r="N221" s="34" t="str">
        <f>IF(H221&gt;0,'01_Global_Assumptions'!$B$11,"")</f>
        <v/>
      </c>
      <c r="O221" s="34" t="str">
        <f t="shared" si="2"/>
        <v/>
      </c>
      <c r="P221" s="35" t="str">
        <f>IF(H221&gt;0,'01_Global_Assumptions'!$B$7,"")</f>
        <v/>
      </c>
      <c r="Q221" s="35" t="str">
        <f>IF(H221&gt;0,'01_Global_Assumptions'!$B$8,"")</f>
        <v/>
      </c>
      <c r="R221" s="35" t="str">
        <f>IF(H221&gt;0,'01_Global_Assumptions'!$B$9,"")</f>
        <v/>
      </c>
      <c r="S221" s="34" t="str">
        <f>IF(H221&gt;0,H221*'01_Global_Assumptions'!$B$12,"")</f>
        <v/>
      </c>
      <c r="T221" s="34" t="str">
        <f>IF(H221&gt;0,'01_Global_Assumptions'!$B$23,"")</f>
        <v/>
      </c>
      <c r="U221" s="34" t="str">
        <f>IF(H221&gt;0,S221/('01_Global_Assumptions'!$B$13*12),"")</f>
        <v/>
      </c>
      <c r="V221" s="34" t="str">
        <f>IF(H221&gt;0,I221*('01_Global_Assumptions'!$B$19+'01_Global_Assumptions'!$B$20+'01_Global_Assumptions'!$B$21)+'01_Global_Assumptions'!$B$22,"")</f>
        <v/>
      </c>
      <c r="W221" s="34" t="str">
        <f>IF(H221&gt;0,S221*'01_Global_Assumptions'!$B$14/12,"")</f>
        <v/>
      </c>
      <c r="X221" s="34" t="str">
        <f>IF(H221&gt;0,H221*'01_Global_Assumptions'!$B$16/('01_Global_Assumptions'!$B$17*12),"")</f>
        <v/>
      </c>
      <c r="Y221" s="35" t="str">
        <f>IF(H221&gt;0,'01_Global_Assumptions'!$B$18,"")</f>
        <v/>
      </c>
      <c r="Z221" s="34" t="str">
        <f t="shared" si="3"/>
        <v/>
      </c>
      <c r="AA221" s="34" t="str">
        <f t="shared" si="4"/>
        <v/>
      </c>
      <c r="AB221" s="34" t="str">
        <f t="shared" si="5"/>
        <v/>
      </c>
      <c r="AC221" s="35" t="str">
        <f t="shared" si="6"/>
        <v/>
      </c>
      <c r="AD221" s="34" t="str">
        <f t="shared" si="7"/>
        <v/>
      </c>
      <c r="AE221" s="34" t="str">
        <f t="shared" si="8"/>
        <v/>
      </c>
      <c r="AF221" s="34" t="str">
        <f t="shared" si="9"/>
        <v/>
      </c>
      <c r="AG221" s="34" t="str">
        <f t="shared" si="10"/>
        <v/>
      </c>
      <c r="AH221" s="34" t="str">
        <f t="shared" si="11"/>
        <v/>
      </c>
      <c r="AI221" s="34" t="str">
        <f t="shared" si="12"/>
        <v/>
      </c>
      <c r="AJ221" s="34" t="str">
        <f t="shared" si="13"/>
        <v/>
      </c>
      <c r="AK221" s="11" t="str">
        <f t="shared" si="14"/>
        <v/>
      </c>
      <c r="AL221" s="11" t="str">
        <f>IF(H221&gt;0,H221*(1-'01_Global_Assumptions'!$B$16),"")</f>
        <v/>
      </c>
      <c r="AM221" s="11" t="str">
        <f>IF(H221&gt;0,'01_Global_Assumptions'!$B$13*'01_Global_Assumptions'!$B$15,"")</f>
        <v/>
      </c>
      <c r="AN221" s="11" t="str">
        <f t="shared" si="15"/>
        <v/>
      </c>
      <c r="AO221" s="11" t="str">
        <f t="shared" si="16"/>
        <v/>
      </c>
      <c r="AP221" s="11" t="str">
        <f t="shared" si="17"/>
        <v/>
      </c>
      <c r="AQ221" s="11" t="str">
        <f t="shared" si="18"/>
        <v/>
      </c>
      <c r="AR221" s="37" t="str">
        <f t="shared" si="19"/>
        <v/>
      </c>
      <c r="AS221" s="11" t="str">
        <f t="shared" si="20"/>
        <v/>
      </c>
      <c r="AT221" s="11" t="str">
        <f t="shared" si="21"/>
        <v/>
      </c>
      <c r="AU221" s="11" t="str">
        <f t="shared" si="22"/>
        <v/>
      </c>
      <c r="AV221" s="11" t="str">
        <f t="shared" si="23"/>
        <v/>
      </c>
      <c r="AW221" s="11" t="str">
        <f t="shared" si="24"/>
        <v/>
      </c>
      <c r="AX221" s="11" t="str">
        <f t="shared" si="25"/>
        <v/>
      </c>
      <c r="AY221" s="11" t="str">
        <f t="shared" si="26"/>
        <v/>
      </c>
      <c r="AZ221" s="11" t="str">
        <f t="array" ref="AZ221">INDEX('10_Redfin_Source_Data'!$X:$X,$A221+4)</f>
        <v/>
      </c>
    </row>
    <row r="222" ht="15.75" customHeight="1">
      <c r="A222" s="11">
        <v>218.0</v>
      </c>
      <c r="B222" s="11" t="str">
        <f t="array" ref="B222">IF(INDEX('10_Redfin_Source_Data'!$E:$E,$A222+4)="","","SF-"&amp;TEXT($A222,"000"))</f>
        <v/>
      </c>
      <c r="C222" s="11" t="str">
        <f t="array" ref="C222">INDEX('10_Redfin_Source_Data'!$E:$E,$A222+4)</f>
        <v/>
      </c>
      <c r="D222" s="11" t="str">
        <f t="array" ref="D222">INDEX('10_Redfin_Source_Data'!$G:$G,$A222+4)</f>
        <v/>
      </c>
      <c r="E222" s="11" t="str">
        <f t="array" ref="E222">INDEX('10_Redfin_Source_Data'!$N:$N,$A222+4)</f>
        <v/>
      </c>
      <c r="F222" s="11" t="str">
        <f t="array" ref="F222">INDEX('10_Redfin_Source_Data'!$C:$C,$A222+4)</f>
        <v/>
      </c>
      <c r="G222" s="11" t="str">
        <f t="array" ref="G222">INDEX('10_Redfin_Source_Data'!$Z:$Z,$A222+4)</f>
        <v/>
      </c>
      <c r="H222" s="34">
        <f t="array" ref="H222">N(INDEX('10_Redfin_Source_Data'!$H:$H,$A222+4))</f>
        <v>0</v>
      </c>
      <c r="I222" s="34">
        <f t="array" ref="I222">N(INDEX('10_Redfin_Source_Data'!$M:$M,$A222+4))</f>
        <v>0</v>
      </c>
      <c r="J222" s="34" t="str">
        <f t="array" ref="J222">IF(H222&gt;0,MAX(I222,IFERROR(N(INDEX('10_Redfin_Source_Data'!$I:$I,$A222+4)),0)),"")</f>
        <v/>
      </c>
      <c r="K222" s="34">
        <f t="array" ref="K222">N(INDEX('10_Redfin_Source_Data'!$K:$K,$A222+4))</f>
        <v>0</v>
      </c>
      <c r="L222" s="34" t="str">
        <f t="array" ref="L222">IF(H222&gt;0,IFERROR(INDEX('09_Rent_Benchmarks'!$C:$C,MATCH(D222,'09_Rent_Benchmarks'!$A:$A,0)),'01_Global_Assumptions'!$B$10),"")</f>
        <v/>
      </c>
      <c r="M222" s="34" t="str">
        <f t="shared" si="1"/>
        <v/>
      </c>
      <c r="N222" s="34" t="str">
        <f>IF(H222&gt;0,'01_Global_Assumptions'!$B$11,"")</f>
        <v/>
      </c>
      <c r="O222" s="34" t="str">
        <f t="shared" si="2"/>
        <v/>
      </c>
      <c r="P222" s="35" t="str">
        <f>IF(H222&gt;0,'01_Global_Assumptions'!$B$7,"")</f>
        <v/>
      </c>
      <c r="Q222" s="35" t="str">
        <f>IF(H222&gt;0,'01_Global_Assumptions'!$B$8,"")</f>
        <v/>
      </c>
      <c r="R222" s="35" t="str">
        <f>IF(H222&gt;0,'01_Global_Assumptions'!$B$9,"")</f>
        <v/>
      </c>
      <c r="S222" s="34" t="str">
        <f>IF(H222&gt;0,H222*'01_Global_Assumptions'!$B$12,"")</f>
        <v/>
      </c>
      <c r="T222" s="34" t="str">
        <f>IF(H222&gt;0,'01_Global_Assumptions'!$B$23,"")</f>
        <v/>
      </c>
      <c r="U222" s="34" t="str">
        <f>IF(H222&gt;0,S222/('01_Global_Assumptions'!$B$13*12),"")</f>
        <v/>
      </c>
      <c r="V222" s="34" t="str">
        <f>IF(H222&gt;0,I222*('01_Global_Assumptions'!$B$19+'01_Global_Assumptions'!$B$20+'01_Global_Assumptions'!$B$21)+'01_Global_Assumptions'!$B$22,"")</f>
        <v/>
      </c>
      <c r="W222" s="34" t="str">
        <f>IF(H222&gt;0,S222*'01_Global_Assumptions'!$B$14/12,"")</f>
        <v/>
      </c>
      <c r="X222" s="34" t="str">
        <f>IF(H222&gt;0,H222*'01_Global_Assumptions'!$B$16/('01_Global_Assumptions'!$B$17*12),"")</f>
        <v/>
      </c>
      <c r="Y222" s="35" t="str">
        <f>IF(H222&gt;0,'01_Global_Assumptions'!$B$18,"")</f>
        <v/>
      </c>
      <c r="Z222" s="34" t="str">
        <f t="shared" si="3"/>
        <v/>
      </c>
      <c r="AA222" s="34" t="str">
        <f t="shared" si="4"/>
        <v/>
      </c>
      <c r="AB222" s="34" t="str">
        <f t="shared" si="5"/>
        <v/>
      </c>
      <c r="AC222" s="35" t="str">
        <f t="shared" si="6"/>
        <v/>
      </c>
      <c r="AD222" s="34" t="str">
        <f t="shared" si="7"/>
        <v/>
      </c>
      <c r="AE222" s="34" t="str">
        <f t="shared" si="8"/>
        <v/>
      </c>
      <c r="AF222" s="34" t="str">
        <f t="shared" si="9"/>
        <v/>
      </c>
      <c r="AG222" s="34" t="str">
        <f t="shared" si="10"/>
        <v/>
      </c>
      <c r="AH222" s="34" t="str">
        <f t="shared" si="11"/>
        <v/>
      </c>
      <c r="AI222" s="34" t="str">
        <f t="shared" si="12"/>
        <v/>
      </c>
      <c r="AJ222" s="34" t="str">
        <f t="shared" si="13"/>
        <v/>
      </c>
      <c r="AK222" s="11" t="str">
        <f t="shared" si="14"/>
        <v/>
      </c>
      <c r="AL222" s="11" t="str">
        <f>IF(H222&gt;0,H222*(1-'01_Global_Assumptions'!$B$16),"")</f>
        <v/>
      </c>
      <c r="AM222" s="11" t="str">
        <f>IF(H222&gt;0,'01_Global_Assumptions'!$B$13*'01_Global_Assumptions'!$B$15,"")</f>
        <v/>
      </c>
      <c r="AN222" s="11" t="str">
        <f t="shared" si="15"/>
        <v/>
      </c>
      <c r="AO222" s="11" t="str">
        <f t="shared" si="16"/>
        <v/>
      </c>
      <c r="AP222" s="11" t="str">
        <f t="shared" si="17"/>
        <v/>
      </c>
      <c r="AQ222" s="11" t="str">
        <f t="shared" si="18"/>
        <v/>
      </c>
      <c r="AR222" s="37" t="str">
        <f t="shared" si="19"/>
        <v/>
      </c>
      <c r="AS222" s="11" t="str">
        <f t="shared" si="20"/>
        <v/>
      </c>
      <c r="AT222" s="11" t="str">
        <f t="shared" si="21"/>
        <v/>
      </c>
      <c r="AU222" s="11" t="str">
        <f t="shared" si="22"/>
        <v/>
      </c>
      <c r="AV222" s="11" t="str">
        <f t="shared" si="23"/>
        <v/>
      </c>
      <c r="AW222" s="11" t="str">
        <f t="shared" si="24"/>
        <v/>
      </c>
      <c r="AX222" s="11" t="str">
        <f t="shared" si="25"/>
        <v/>
      </c>
      <c r="AY222" s="11" t="str">
        <f t="shared" si="26"/>
        <v/>
      </c>
      <c r="AZ222" s="11" t="str">
        <f t="array" ref="AZ222">INDEX('10_Redfin_Source_Data'!$X:$X,$A222+4)</f>
        <v/>
      </c>
    </row>
    <row r="223" ht="15.75" customHeight="1">
      <c r="A223" s="11">
        <v>219.0</v>
      </c>
      <c r="B223" s="11" t="str">
        <f t="array" ref="B223">IF(INDEX('10_Redfin_Source_Data'!$E:$E,$A223+4)="","","SF-"&amp;TEXT($A223,"000"))</f>
        <v/>
      </c>
      <c r="C223" s="11" t="str">
        <f t="array" ref="C223">INDEX('10_Redfin_Source_Data'!$E:$E,$A223+4)</f>
        <v/>
      </c>
      <c r="D223" s="11" t="str">
        <f t="array" ref="D223">INDEX('10_Redfin_Source_Data'!$G:$G,$A223+4)</f>
        <v/>
      </c>
      <c r="E223" s="11" t="str">
        <f t="array" ref="E223">INDEX('10_Redfin_Source_Data'!$N:$N,$A223+4)</f>
        <v/>
      </c>
      <c r="F223" s="11" t="str">
        <f t="array" ref="F223">INDEX('10_Redfin_Source_Data'!$C:$C,$A223+4)</f>
        <v/>
      </c>
      <c r="G223" s="11" t="str">
        <f t="array" ref="G223">INDEX('10_Redfin_Source_Data'!$Z:$Z,$A223+4)</f>
        <v/>
      </c>
      <c r="H223" s="34">
        <f t="array" ref="H223">N(INDEX('10_Redfin_Source_Data'!$H:$H,$A223+4))</f>
        <v>0</v>
      </c>
      <c r="I223" s="34">
        <f t="array" ref="I223">N(INDEX('10_Redfin_Source_Data'!$M:$M,$A223+4))</f>
        <v>0</v>
      </c>
      <c r="J223" s="34" t="str">
        <f t="array" ref="J223">IF(H223&gt;0,MAX(I223,IFERROR(N(INDEX('10_Redfin_Source_Data'!$I:$I,$A223+4)),0)),"")</f>
        <v/>
      </c>
      <c r="K223" s="34">
        <f t="array" ref="K223">N(INDEX('10_Redfin_Source_Data'!$K:$K,$A223+4))</f>
        <v>0</v>
      </c>
      <c r="L223" s="34" t="str">
        <f t="array" ref="L223">IF(H223&gt;0,IFERROR(INDEX('09_Rent_Benchmarks'!$C:$C,MATCH(D223,'09_Rent_Benchmarks'!$A:$A,0)),'01_Global_Assumptions'!$B$10),"")</f>
        <v/>
      </c>
      <c r="M223" s="34" t="str">
        <f t="shared" si="1"/>
        <v/>
      </c>
      <c r="N223" s="34" t="str">
        <f>IF(H223&gt;0,'01_Global_Assumptions'!$B$11,"")</f>
        <v/>
      </c>
      <c r="O223" s="34" t="str">
        <f t="shared" si="2"/>
        <v/>
      </c>
      <c r="P223" s="35" t="str">
        <f>IF(H223&gt;0,'01_Global_Assumptions'!$B$7,"")</f>
        <v/>
      </c>
      <c r="Q223" s="35" t="str">
        <f>IF(H223&gt;0,'01_Global_Assumptions'!$B$8,"")</f>
        <v/>
      </c>
      <c r="R223" s="35" t="str">
        <f>IF(H223&gt;0,'01_Global_Assumptions'!$B$9,"")</f>
        <v/>
      </c>
      <c r="S223" s="34" t="str">
        <f>IF(H223&gt;0,H223*'01_Global_Assumptions'!$B$12,"")</f>
        <v/>
      </c>
      <c r="T223" s="34" t="str">
        <f>IF(H223&gt;0,'01_Global_Assumptions'!$B$23,"")</f>
        <v/>
      </c>
      <c r="U223" s="34" t="str">
        <f>IF(H223&gt;0,S223/('01_Global_Assumptions'!$B$13*12),"")</f>
        <v/>
      </c>
      <c r="V223" s="34" t="str">
        <f>IF(H223&gt;0,I223*('01_Global_Assumptions'!$B$19+'01_Global_Assumptions'!$B$20+'01_Global_Assumptions'!$B$21)+'01_Global_Assumptions'!$B$22,"")</f>
        <v/>
      </c>
      <c r="W223" s="34" t="str">
        <f>IF(H223&gt;0,S223*'01_Global_Assumptions'!$B$14/12,"")</f>
        <v/>
      </c>
      <c r="X223" s="34" t="str">
        <f>IF(H223&gt;0,H223*'01_Global_Assumptions'!$B$16/('01_Global_Assumptions'!$B$17*12),"")</f>
        <v/>
      </c>
      <c r="Y223" s="35" t="str">
        <f>IF(H223&gt;0,'01_Global_Assumptions'!$B$18,"")</f>
        <v/>
      </c>
      <c r="Z223" s="34" t="str">
        <f t="shared" si="3"/>
        <v/>
      </c>
      <c r="AA223" s="34" t="str">
        <f t="shared" si="4"/>
        <v/>
      </c>
      <c r="AB223" s="34" t="str">
        <f t="shared" si="5"/>
        <v/>
      </c>
      <c r="AC223" s="35" t="str">
        <f t="shared" si="6"/>
        <v/>
      </c>
      <c r="AD223" s="34" t="str">
        <f t="shared" si="7"/>
        <v/>
      </c>
      <c r="AE223" s="34" t="str">
        <f t="shared" si="8"/>
        <v/>
      </c>
      <c r="AF223" s="34" t="str">
        <f t="shared" si="9"/>
        <v/>
      </c>
      <c r="AG223" s="34" t="str">
        <f t="shared" si="10"/>
        <v/>
      </c>
      <c r="AH223" s="34" t="str">
        <f t="shared" si="11"/>
        <v/>
      </c>
      <c r="AI223" s="34" t="str">
        <f t="shared" si="12"/>
        <v/>
      </c>
      <c r="AJ223" s="34" t="str">
        <f t="shared" si="13"/>
        <v/>
      </c>
      <c r="AK223" s="11" t="str">
        <f t="shared" si="14"/>
        <v/>
      </c>
      <c r="AL223" s="11" t="str">
        <f>IF(H223&gt;0,H223*(1-'01_Global_Assumptions'!$B$16),"")</f>
        <v/>
      </c>
      <c r="AM223" s="11" t="str">
        <f>IF(H223&gt;0,'01_Global_Assumptions'!$B$13*'01_Global_Assumptions'!$B$15,"")</f>
        <v/>
      </c>
      <c r="AN223" s="11" t="str">
        <f t="shared" si="15"/>
        <v/>
      </c>
      <c r="AO223" s="11" t="str">
        <f t="shared" si="16"/>
        <v/>
      </c>
      <c r="AP223" s="11" t="str">
        <f t="shared" si="17"/>
        <v/>
      </c>
      <c r="AQ223" s="11" t="str">
        <f t="shared" si="18"/>
        <v/>
      </c>
      <c r="AR223" s="37" t="str">
        <f t="shared" si="19"/>
        <v/>
      </c>
      <c r="AS223" s="11" t="str">
        <f t="shared" si="20"/>
        <v/>
      </c>
      <c r="AT223" s="11" t="str">
        <f t="shared" si="21"/>
        <v/>
      </c>
      <c r="AU223" s="11" t="str">
        <f t="shared" si="22"/>
        <v/>
      </c>
      <c r="AV223" s="11" t="str">
        <f t="shared" si="23"/>
        <v/>
      </c>
      <c r="AW223" s="11" t="str">
        <f t="shared" si="24"/>
        <v/>
      </c>
      <c r="AX223" s="11" t="str">
        <f t="shared" si="25"/>
        <v/>
      </c>
      <c r="AY223" s="11" t="str">
        <f t="shared" si="26"/>
        <v/>
      </c>
      <c r="AZ223" s="11" t="str">
        <f t="array" ref="AZ223">INDEX('10_Redfin_Source_Data'!$X:$X,$A223+4)</f>
        <v/>
      </c>
    </row>
    <row r="224" ht="15.75" customHeight="1">
      <c r="A224" s="11">
        <v>220.0</v>
      </c>
      <c r="B224" s="11" t="str">
        <f t="array" ref="B224">IF(INDEX('10_Redfin_Source_Data'!$E:$E,$A224+4)="","","SF-"&amp;TEXT($A224,"000"))</f>
        <v/>
      </c>
      <c r="C224" s="11" t="str">
        <f t="array" ref="C224">INDEX('10_Redfin_Source_Data'!$E:$E,$A224+4)</f>
        <v/>
      </c>
      <c r="D224" s="11" t="str">
        <f t="array" ref="D224">INDEX('10_Redfin_Source_Data'!$G:$G,$A224+4)</f>
        <v/>
      </c>
      <c r="E224" s="11" t="str">
        <f t="array" ref="E224">INDEX('10_Redfin_Source_Data'!$N:$N,$A224+4)</f>
        <v/>
      </c>
      <c r="F224" s="11" t="str">
        <f t="array" ref="F224">INDEX('10_Redfin_Source_Data'!$C:$C,$A224+4)</f>
        <v/>
      </c>
      <c r="G224" s="11" t="str">
        <f t="array" ref="G224">INDEX('10_Redfin_Source_Data'!$Z:$Z,$A224+4)</f>
        <v/>
      </c>
      <c r="H224" s="34">
        <f t="array" ref="H224">N(INDEX('10_Redfin_Source_Data'!$H:$H,$A224+4))</f>
        <v>0</v>
      </c>
      <c r="I224" s="34">
        <f t="array" ref="I224">N(INDEX('10_Redfin_Source_Data'!$M:$M,$A224+4))</f>
        <v>0</v>
      </c>
      <c r="J224" s="34" t="str">
        <f t="array" ref="J224">IF(H224&gt;0,MAX(I224,IFERROR(N(INDEX('10_Redfin_Source_Data'!$I:$I,$A224+4)),0)),"")</f>
        <v/>
      </c>
      <c r="K224" s="34">
        <f t="array" ref="K224">N(INDEX('10_Redfin_Source_Data'!$K:$K,$A224+4))</f>
        <v>0</v>
      </c>
      <c r="L224" s="34" t="str">
        <f t="array" ref="L224">IF(H224&gt;0,IFERROR(INDEX('09_Rent_Benchmarks'!$C:$C,MATCH(D224,'09_Rent_Benchmarks'!$A:$A,0)),'01_Global_Assumptions'!$B$10),"")</f>
        <v/>
      </c>
      <c r="M224" s="34" t="str">
        <f t="shared" si="1"/>
        <v/>
      </c>
      <c r="N224" s="34" t="str">
        <f>IF(H224&gt;0,'01_Global_Assumptions'!$B$11,"")</f>
        <v/>
      </c>
      <c r="O224" s="34" t="str">
        <f t="shared" si="2"/>
        <v/>
      </c>
      <c r="P224" s="35" t="str">
        <f>IF(H224&gt;0,'01_Global_Assumptions'!$B$7,"")</f>
        <v/>
      </c>
      <c r="Q224" s="35" t="str">
        <f>IF(H224&gt;0,'01_Global_Assumptions'!$B$8,"")</f>
        <v/>
      </c>
      <c r="R224" s="35" t="str">
        <f>IF(H224&gt;0,'01_Global_Assumptions'!$B$9,"")</f>
        <v/>
      </c>
      <c r="S224" s="34" t="str">
        <f>IF(H224&gt;0,H224*'01_Global_Assumptions'!$B$12,"")</f>
        <v/>
      </c>
      <c r="T224" s="34" t="str">
        <f>IF(H224&gt;0,'01_Global_Assumptions'!$B$23,"")</f>
        <v/>
      </c>
      <c r="U224" s="34" t="str">
        <f>IF(H224&gt;0,S224/('01_Global_Assumptions'!$B$13*12),"")</f>
        <v/>
      </c>
      <c r="V224" s="34" t="str">
        <f>IF(H224&gt;0,I224*('01_Global_Assumptions'!$B$19+'01_Global_Assumptions'!$B$20+'01_Global_Assumptions'!$B$21)+'01_Global_Assumptions'!$B$22,"")</f>
        <v/>
      </c>
      <c r="W224" s="34" t="str">
        <f>IF(H224&gt;0,S224*'01_Global_Assumptions'!$B$14/12,"")</f>
        <v/>
      </c>
      <c r="X224" s="34" t="str">
        <f>IF(H224&gt;0,H224*'01_Global_Assumptions'!$B$16/('01_Global_Assumptions'!$B$17*12),"")</f>
        <v/>
      </c>
      <c r="Y224" s="35" t="str">
        <f>IF(H224&gt;0,'01_Global_Assumptions'!$B$18,"")</f>
        <v/>
      </c>
      <c r="Z224" s="34" t="str">
        <f t="shared" si="3"/>
        <v/>
      </c>
      <c r="AA224" s="34" t="str">
        <f t="shared" si="4"/>
        <v/>
      </c>
      <c r="AB224" s="34" t="str">
        <f t="shared" si="5"/>
        <v/>
      </c>
      <c r="AC224" s="35" t="str">
        <f t="shared" si="6"/>
        <v/>
      </c>
      <c r="AD224" s="34" t="str">
        <f t="shared" si="7"/>
        <v/>
      </c>
      <c r="AE224" s="34" t="str">
        <f t="shared" si="8"/>
        <v/>
      </c>
      <c r="AF224" s="34" t="str">
        <f t="shared" si="9"/>
        <v/>
      </c>
      <c r="AG224" s="34" t="str">
        <f t="shared" si="10"/>
        <v/>
      </c>
      <c r="AH224" s="34" t="str">
        <f t="shared" si="11"/>
        <v/>
      </c>
      <c r="AI224" s="34" t="str">
        <f t="shared" si="12"/>
        <v/>
      </c>
      <c r="AJ224" s="34" t="str">
        <f t="shared" si="13"/>
        <v/>
      </c>
      <c r="AK224" s="11" t="str">
        <f t="shared" si="14"/>
        <v/>
      </c>
      <c r="AL224" s="11" t="str">
        <f>IF(H224&gt;0,H224*(1-'01_Global_Assumptions'!$B$16),"")</f>
        <v/>
      </c>
      <c r="AM224" s="11" t="str">
        <f>IF(H224&gt;0,'01_Global_Assumptions'!$B$13*'01_Global_Assumptions'!$B$15,"")</f>
        <v/>
      </c>
      <c r="AN224" s="11" t="str">
        <f t="shared" si="15"/>
        <v/>
      </c>
      <c r="AO224" s="11" t="str">
        <f t="shared" si="16"/>
        <v/>
      </c>
      <c r="AP224" s="11" t="str">
        <f t="shared" si="17"/>
        <v/>
      </c>
      <c r="AQ224" s="11" t="str">
        <f t="shared" si="18"/>
        <v/>
      </c>
      <c r="AR224" s="37" t="str">
        <f t="shared" si="19"/>
        <v/>
      </c>
      <c r="AS224" s="11" t="str">
        <f t="shared" si="20"/>
        <v/>
      </c>
      <c r="AT224" s="11" t="str">
        <f t="shared" si="21"/>
        <v/>
      </c>
      <c r="AU224" s="11" t="str">
        <f t="shared" si="22"/>
        <v/>
      </c>
      <c r="AV224" s="11" t="str">
        <f t="shared" si="23"/>
        <v/>
      </c>
      <c r="AW224" s="11" t="str">
        <f t="shared" si="24"/>
        <v/>
      </c>
      <c r="AX224" s="11" t="str">
        <f t="shared" si="25"/>
        <v/>
      </c>
      <c r="AY224" s="11" t="str">
        <f t="shared" si="26"/>
        <v/>
      </c>
      <c r="AZ224" s="11" t="str">
        <f t="array" ref="AZ224">INDEX('10_Redfin_Source_Data'!$X:$X,$A224+4)</f>
        <v/>
      </c>
    </row>
    <row r="225" ht="15.75" customHeight="1">
      <c r="A225" s="11">
        <v>221.0</v>
      </c>
      <c r="B225" s="11" t="str">
        <f t="array" ref="B225">IF(INDEX('10_Redfin_Source_Data'!$E:$E,$A225+4)="","","SF-"&amp;TEXT($A225,"000"))</f>
        <v/>
      </c>
      <c r="C225" s="11" t="str">
        <f t="array" ref="C225">INDEX('10_Redfin_Source_Data'!$E:$E,$A225+4)</f>
        <v/>
      </c>
      <c r="D225" s="11" t="str">
        <f t="array" ref="D225">INDEX('10_Redfin_Source_Data'!$G:$G,$A225+4)</f>
        <v/>
      </c>
      <c r="E225" s="11" t="str">
        <f t="array" ref="E225">INDEX('10_Redfin_Source_Data'!$N:$N,$A225+4)</f>
        <v/>
      </c>
      <c r="F225" s="11" t="str">
        <f t="array" ref="F225">INDEX('10_Redfin_Source_Data'!$C:$C,$A225+4)</f>
        <v/>
      </c>
      <c r="G225" s="11" t="str">
        <f t="array" ref="G225">INDEX('10_Redfin_Source_Data'!$Z:$Z,$A225+4)</f>
        <v/>
      </c>
      <c r="H225" s="34">
        <f t="array" ref="H225">N(INDEX('10_Redfin_Source_Data'!$H:$H,$A225+4))</f>
        <v>0</v>
      </c>
      <c r="I225" s="34">
        <f t="array" ref="I225">N(INDEX('10_Redfin_Source_Data'!$M:$M,$A225+4))</f>
        <v>0</v>
      </c>
      <c r="J225" s="34" t="str">
        <f t="array" ref="J225">IF(H225&gt;0,MAX(I225,IFERROR(N(INDEX('10_Redfin_Source_Data'!$I:$I,$A225+4)),0)),"")</f>
        <v/>
      </c>
      <c r="K225" s="34">
        <f t="array" ref="K225">N(INDEX('10_Redfin_Source_Data'!$K:$K,$A225+4))</f>
        <v>0</v>
      </c>
      <c r="L225" s="34" t="str">
        <f t="array" ref="L225">IF(H225&gt;0,IFERROR(INDEX('09_Rent_Benchmarks'!$C:$C,MATCH(D225,'09_Rent_Benchmarks'!$A:$A,0)),'01_Global_Assumptions'!$B$10),"")</f>
        <v/>
      </c>
      <c r="M225" s="34" t="str">
        <f t="shared" si="1"/>
        <v/>
      </c>
      <c r="N225" s="34" t="str">
        <f>IF(H225&gt;0,'01_Global_Assumptions'!$B$11,"")</f>
        <v/>
      </c>
      <c r="O225" s="34" t="str">
        <f t="shared" si="2"/>
        <v/>
      </c>
      <c r="P225" s="35" t="str">
        <f>IF(H225&gt;0,'01_Global_Assumptions'!$B$7,"")</f>
        <v/>
      </c>
      <c r="Q225" s="35" t="str">
        <f>IF(H225&gt;0,'01_Global_Assumptions'!$B$8,"")</f>
        <v/>
      </c>
      <c r="R225" s="35" t="str">
        <f>IF(H225&gt;0,'01_Global_Assumptions'!$B$9,"")</f>
        <v/>
      </c>
      <c r="S225" s="34" t="str">
        <f>IF(H225&gt;0,H225*'01_Global_Assumptions'!$B$12,"")</f>
        <v/>
      </c>
      <c r="T225" s="34" t="str">
        <f>IF(H225&gt;0,'01_Global_Assumptions'!$B$23,"")</f>
        <v/>
      </c>
      <c r="U225" s="34" t="str">
        <f>IF(H225&gt;0,S225/('01_Global_Assumptions'!$B$13*12),"")</f>
        <v/>
      </c>
      <c r="V225" s="34" t="str">
        <f>IF(H225&gt;0,I225*('01_Global_Assumptions'!$B$19+'01_Global_Assumptions'!$B$20+'01_Global_Assumptions'!$B$21)+'01_Global_Assumptions'!$B$22,"")</f>
        <v/>
      </c>
      <c r="W225" s="34" t="str">
        <f>IF(H225&gt;0,S225*'01_Global_Assumptions'!$B$14/12,"")</f>
        <v/>
      </c>
      <c r="X225" s="34" t="str">
        <f>IF(H225&gt;0,H225*'01_Global_Assumptions'!$B$16/('01_Global_Assumptions'!$B$17*12),"")</f>
        <v/>
      </c>
      <c r="Y225" s="35" t="str">
        <f>IF(H225&gt;0,'01_Global_Assumptions'!$B$18,"")</f>
        <v/>
      </c>
      <c r="Z225" s="34" t="str">
        <f t="shared" si="3"/>
        <v/>
      </c>
      <c r="AA225" s="34" t="str">
        <f t="shared" si="4"/>
        <v/>
      </c>
      <c r="AB225" s="34" t="str">
        <f t="shared" si="5"/>
        <v/>
      </c>
      <c r="AC225" s="35" t="str">
        <f t="shared" si="6"/>
        <v/>
      </c>
      <c r="AD225" s="34" t="str">
        <f t="shared" si="7"/>
        <v/>
      </c>
      <c r="AE225" s="34" t="str">
        <f t="shared" si="8"/>
        <v/>
      </c>
      <c r="AF225" s="34" t="str">
        <f t="shared" si="9"/>
        <v/>
      </c>
      <c r="AG225" s="34" t="str">
        <f t="shared" si="10"/>
        <v/>
      </c>
      <c r="AH225" s="34" t="str">
        <f t="shared" si="11"/>
        <v/>
      </c>
      <c r="AI225" s="34" t="str">
        <f t="shared" si="12"/>
        <v/>
      </c>
      <c r="AJ225" s="34" t="str">
        <f t="shared" si="13"/>
        <v/>
      </c>
      <c r="AK225" s="11" t="str">
        <f t="shared" si="14"/>
        <v/>
      </c>
      <c r="AL225" s="11" t="str">
        <f>IF(H225&gt;0,H225*(1-'01_Global_Assumptions'!$B$16),"")</f>
        <v/>
      </c>
      <c r="AM225" s="11" t="str">
        <f>IF(H225&gt;0,'01_Global_Assumptions'!$B$13*'01_Global_Assumptions'!$B$15,"")</f>
        <v/>
      </c>
      <c r="AN225" s="11" t="str">
        <f t="shared" si="15"/>
        <v/>
      </c>
      <c r="AO225" s="11" t="str">
        <f t="shared" si="16"/>
        <v/>
      </c>
      <c r="AP225" s="11" t="str">
        <f t="shared" si="17"/>
        <v/>
      </c>
      <c r="AQ225" s="11" t="str">
        <f t="shared" si="18"/>
        <v/>
      </c>
      <c r="AR225" s="37" t="str">
        <f t="shared" si="19"/>
        <v/>
      </c>
      <c r="AS225" s="11" t="str">
        <f t="shared" si="20"/>
        <v/>
      </c>
      <c r="AT225" s="11" t="str">
        <f t="shared" si="21"/>
        <v/>
      </c>
      <c r="AU225" s="11" t="str">
        <f t="shared" si="22"/>
        <v/>
      </c>
      <c r="AV225" s="11" t="str">
        <f t="shared" si="23"/>
        <v/>
      </c>
      <c r="AW225" s="11" t="str">
        <f t="shared" si="24"/>
        <v/>
      </c>
      <c r="AX225" s="11" t="str">
        <f t="shared" si="25"/>
        <v/>
      </c>
      <c r="AY225" s="11" t="str">
        <f t="shared" si="26"/>
        <v/>
      </c>
      <c r="AZ225" s="11" t="str">
        <f t="array" ref="AZ225">INDEX('10_Redfin_Source_Data'!$X:$X,$A225+4)</f>
        <v/>
      </c>
    </row>
    <row r="226" ht="15.75" customHeight="1">
      <c r="A226" s="11">
        <v>222.0</v>
      </c>
      <c r="B226" s="11" t="str">
        <f t="array" ref="B226">IF(INDEX('10_Redfin_Source_Data'!$E:$E,$A226+4)="","","SF-"&amp;TEXT($A226,"000"))</f>
        <v/>
      </c>
      <c r="C226" s="11" t="str">
        <f t="array" ref="C226">INDEX('10_Redfin_Source_Data'!$E:$E,$A226+4)</f>
        <v/>
      </c>
      <c r="D226" s="11" t="str">
        <f t="array" ref="D226">INDEX('10_Redfin_Source_Data'!$G:$G,$A226+4)</f>
        <v/>
      </c>
      <c r="E226" s="11" t="str">
        <f t="array" ref="E226">INDEX('10_Redfin_Source_Data'!$N:$N,$A226+4)</f>
        <v/>
      </c>
      <c r="F226" s="11" t="str">
        <f t="array" ref="F226">INDEX('10_Redfin_Source_Data'!$C:$C,$A226+4)</f>
        <v/>
      </c>
      <c r="G226" s="11" t="str">
        <f t="array" ref="G226">INDEX('10_Redfin_Source_Data'!$Z:$Z,$A226+4)</f>
        <v/>
      </c>
      <c r="H226" s="34">
        <f t="array" ref="H226">N(INDEX('10_Redfin_Source_Data'!$H:$H,$A226+4))</f>
        <v>0</v>
      </c>
      <c r="I226" s="34">
        <f t="array" ref="I226">N(INDEX('10_Redfin_Source_Data'!$M:$M,$A226+4))</f>
        <v>0</v>
      </c>
      <c r="J226" s="34" t="str">
        <f t="array" ref="J226">IF(H226&gt;0,MAX(I226,IFERROR(N(INDEX('10_Redfin_Source_Data'!$I:$I,$A226+4)),0)),"")</f>
        <v/>
      </c>
      <c r="K226" s="34">
        <f t="array" ref="K226">N(INDEX('10_Redfin_Source_Data'!$K:$K,$A226+4))</f>
        <v>0</v>
      </c>
      <c r="L226" s="34" t="str">
        <f t="array" ref="L226">IF(H226&gt;0,IFERROR(INDEX('09_Rent_Benchmarks'!$C:$C,MATCH(D226,'09_Rent_Benchmarks'!$A:$A,0)),'01_Global_Assumptions'!$B$10),"")</f>
        <v/>
      </c>
      <c r="M226" s="34" t="str">
        <f t="shared" si="1"/>
        <v/>
      </c>
      <c r="N226" s="34" t="str">
        <f>IF(H226&gt;0,'01_Global_Assumptions'!$B$11,"")</f>
        <v/>
      </c>
      <c r="O226" s="34" t="str">
        <f t="shared" si="2"/>
        <v/>
      </c>
      <c r="P226" s="35" t="str">
        <f>IF(H226&gt;0,'01_Global_Assumptions'!$B$7,"")</f>
        <v/>
      </c>
      <c r="Q226" s="35" t="str">
        <f>IF(H226&gt;0,'01_Global_Assumptions'!$B$8,"")</f>
        <v/>
      </c>
      <c r="R226" s="35" t="str">
        <f>IF(H226&gt;0,'01_Global_Assumptions'!$B$9,"")</f>
        <v/>
      </c>
      <c r="S226" s="34" t="str">
        <f>IF(H226&gt;0,H226*'01_Global_Assumptions'!$B$12,"")</f>
        <v/>
      </c>
      <c r="T226" s="34" t="str">
        <f>IF(H226&gt;0,'01_Global_Assumptions'!$B$23,"")</f>
        <v/>
      </c>
      <c r="U226" s="34" t="str">
        <f>IF(H226&gt;0,S226/('01_Global_Assumptions'!$B$13*12),"")</f>
        <v/>
      </c>
      <c r="V226" s="34" t="str">
        <f>IF(H226&gt;0,I226*('01_Global_Assumptions'!$B$19+'01_Global_Assumptions'!$B$20+'01_Global_Assumptions'!$B$21)+'01_Global_Assumptions'!$B$22,"")</f>
        <v/>
      </c>
      <c r="W226" s="34" t="str">
        <f>IF(H226&gt;0,S226*'01_Global_Assumptions'!$B$14/12,"")</f>
        <v/>
      </c>
      <c r="X226" s="34" t="str">
        <f>IF(H226&gt;0,H226*'01_Global_Assumptions'!$B$16/('01_Global_Assumptions'!$B$17*12),"")</f>
        <v/>
      </c>
      <c r="Y226" s="35" t="str">
        <f>IF(H226&gt;0,'01_Global_Assumptions'!$B$18,"")</f>
        <v/>
      </c>
      <c r="Z226" s="34" t="str">
        <f t="shared" si="3"/>
        <v/>
      </c>
      <c r="AA226" s="34" t="str">
        <f t="shared" si="4"/>
        <v/>
      </c>
      <c r="AB226" s="34" t="str">
        <f t="shared" si="5"/>
        <v/>
      </c>
      <c r="AC226" s="35" t="str">
        <f t="shared" si="6"/>
        <v/>
      </c>
      <c r="AD226" s="34" t="str">
        <f t="shared" si="7"/>
        <v/>
      </c>
      <c r="AE226" s="34" t="str">
        <f t="shared" si="8"/>
        <v/>
      </c>
      <c r="AF226" s="34" t="str">
        <f t="shared" si="9"/>
        <v/>
      </c>
      <c r="AG226" s="34" t="str">
        <f t="shared" si="10"/>
        <v/>
      </c>
      <c r="AH226" s="34" t="str">
        <f t="shared" si="11"/>
        <v/>
      </c>
      <c r="AI226" s="34" t="str">
        <f t="shared" si="12"/>
        <v/>
      </c>
      <c r="AJ226" s="34" t="str">
        <f t="shared" si="13"/>
        <v/>
      </c>
      <c r="AK226" s="11" t="str">
        <f t="shared" si="14"/>
        <v/>
      </c>
      <c r="AL226" s="11" t="str">
        <f>IF(H226&gt;0,H226*(1-'01_Global_Assumptions'!$B$16),"")</f>
        <v/>
      </c>
      <c r="AM226" s="11" t="str">
        <f>IF(H226&gt;0,'01_Global_Assumptions'!$B$13*'01_Global_Assumptions'!$B$15,"")</f>
        <v/>
      </c>
      <c r="AN226" s="11" t="str">
        <f t="shared" si="15"/>
        <v/>
      </c>
      <c r="AO226" s="11" t="str">
        <f t="shared" si="16"/>
        <v/>
      </c>
      <c r="AP226" s="11" t="str">
        <f t="shared" si="17"/>
        <v/>
      </c>
      <c r="AQ226" s="11" t="str">
        <f t="shared" si="18"/>
        <v/>
      </c>
      <c r="AR226" s="37" t="str">
        <f t="shared" si="19"/>
        <v/>
      </c>
      <c r="AS226" s="11" t="str">
        <f t="shared" si="20"/>
        <v/>
      </c>
      <c r="AT226" s="11" t="str">
        <f t="shared" si="21"/>
        <v/>
      </c>
      <c r="AU226" s="11" t="str">
        <f t="shared" si="22"/>
        <v/>
      </c>
      <c r="AV226" s="11" t="str">
        <f t="shared" si="23"/>
        <v/>
      </c>
      <c r="AW226" s="11" t="str">
        <f t="shared" si="24"/>
        <v/>
      </c>
      <c r="AX226" s="11" t="str">
        <f t="shared" si="25"/>
        <v/>
      </c>
      <c r="AY226" s="11" t="str">
        <f t="shared" si="26"/>
        <v/>
      </c>
      <c r="AZ226" s="11" t="str">
        <f t="array" ref="AZ226">INDEX('10_Redfin_Source_Data'!$X:$X,$A226+4)</f>
        <v/>
      </c>
    </row>
    <row r="227" ht="15.75" customHeight="1">
      <c r="A227" s="11">
        <v>223.0</v>
      </c>
      <c r="B227" s="11" t="str">
        <f t="array" ref="B227">IF(INDEX('10_Redfin_Source_Data'!$E:$E,$A227+4)="","","SF-"&amp;TEXT($A227,"000"))</f>
        <v/>
      </c>
      <c r="C227" s="11" t="str">
        <f t="array" ref="C227">INDEX('10_Redfin_Source_Data'!$E:$E,$A227+4)</f>
        <v/>
      </c>
      <c r="D227" s="11" t="str">
        <f t="array" ref="D227">INDEX('10_Redfin_Source_Data'!$G:$G,$A227+4)</f>
        <v/>
      </c>
      <c r="E227" s="11" t="str">
        <f t="array" ref="E227">INDEX('10_Redfin_Source_Data'!$N:$N,$A227+4)</f>
        <v/>
      </c>
      <c r="F227" s="11" t="str">
        <f t="array" ref="F227">INDEX('10_Redfin_Source_Data'!$C:$C,$A227+4)</f>
        <v/>
      </c>
      <c r="G227" s="11" t="str">
        <f t="array" ref="G227">INDEX('10_Redfin_Source_Data'!$Z:$Z,$A227+4)</f>
        <v/>
      </c>
      <c r="H227" s="34">
        <f t="array" ref="H227">N(INDEX('10_Redfin_Source_Data'!$H:$H,$A227+4))</f>
        <v>0</v>
      </c>
      <c r="I227" s="34">
        <f t="array" ref="I227">N(INDEX('10_Redfin_Source_Data'!$M:$M,$A227+4))</f>
        <v>0</v>
      </c>
      <c r="J227" s="34" t="str">
        <f t="array" ref="J227">IF(H227&gt;0,MAX(I227,IFERROR(N(INDEX('10_Redfin_Source_Data'!$I:$I,$A227+4)),0)),"")</f>
        <v/>
      </c>
      <c r="K227" s="34">
        <f t="array" ref="K227">N(INDEX('10_Redfin_Source_Data'!$K:$K,$A227+4))</f>
        <v>0</v>
      </c>
      <c r="L227" s="34" t="str">
        <f t="array" ref="L227">IF(H227&gt;0,IFERROR(INDEX('09_Rent_Benchmarks'!$C:$C,MATCH(D227,'09_Rent_Benchmarks'!$A:$A,0)),'01_Global_Assumptions'!$B$10),"")</f>
        <v/>
      </c>
      <c r="M227" s="34" t="str">
        <f t="shared" si="1"/>
        <v/>
      </c>
      <c r="N227" s="34" t="str">
        <f>IF(H227&gt;0,'01_Global_Assumptions'!$B$11,"")</f>
        <v/>
      </c>
      <c r="O227" s="34" t="str">
        <f t="shared" si="2"/>
        <v/>
      </c>
      <c r="P227" s="35" t="str">
        <f>IF(H227&gt;0,'01_Global_Assumptions'!$B$7,"")</f>
        <v/>
      </c>
      <c r="Q227" s="35" t="str">
        <f>IF(H227&gt;0,'01_Global_Assumptions'!$B$8,"")</f>
        <v/>
      </c>
      <c r="R227" s="35" t="str">
        <f>IF(H227&gt;0,'01_Global_Assumptions'!$B$9,"")</f>
        <v/>
      </c>
      <c r="S227" s="34" t="str">
        <f>IF(H227&gt;0,H227*'01_Global_Assumptions'!$B$12,"")</f>
        <v/>
      </c>
      <c r="T227" s="34" t="str">
        <f>IF(H227&gt;0,'01_Global_Assumptions'!$B$23,"")</f>
        <v/>
      </c>
      <c r="U227" s="34" t="str">
        <f>IF(H227&gt;0,S227/('01_Global_Assumptions'!$B$13*12),"")</f>
        <v/>
      </c>
      <c r="V227" s="34" t="str">
        <f>IF(H227&gt;0,I227*('01_Global_Assumptions'!$B$19+'01_Global_Assumptions'!$B$20+'01_Global_Assumptions'!$B$21)+'01_Global_Assumptions'!$B$22,"")</f>
        <v/>
      </c>
      <c r="W227" s="34" t="str">
        <f>IF(H227&gt;0,S227*'01_Global_Assumptions'!$B$14/12,"")</f>
        <v/>
      </c>
      <c r="X227" s="34" t="str">
        <f>IF(H227&gt;0,H227*'01_Global_Assumptions'!$B$16/('01_Global_Assumptions'!$B$17*12),"")</f>
        <v/>
      </c>
      <c r="Y227" s="35" t="str">
        <f>IF(H227&gt;0,'01_Global_Assumptions'!$B$18,"")</f>
        <v/>
      </c>
      <c r="Z227" s="34" t="str">
        <f t="shared" si="3"/>
        <v/>
      </c>
      <c r="AA227" s="34" t="str">
        <f t="shared" si="4"/>
        <v/>
      </c>
      <c r="AB227" s="34" t="str">
        <f t="shared" si="5"/>
        <v/>
      </c>
      <c r="AC227" s="35" t="str">
        <f t="shared" si="6"/>
        <v/>
      </c>
      <c r="AD227" s="34" t="str">
        <f t="shared" si="7"/>
        <v/>
      </c>
      <c r="AE227" s="34" t="str">
        <f t="shared" si="8"/>
        <v/>
      </c>
      <c r="AF227" s="34" t="str">
        <f t="shared" si="9"/>
        <v/>
      </c>
      <c r="AG227" s="34" t="str">
        <f t="shared" si="10"/>
        <v/>
      </c>
      <c r="AH227" s="34" t="str">
        <f t="shared" si="11"/>
        <v/>
      </c>
      <c r="AI227" s="34" t="str">
        <f t="shared" si="12"/>
        <v/>
      </c>
      <c r="AJ227" s="34" t="str">
        <f t="shared" si="13"/>
        <v/>
      </c>
      <c r="AK227" s="11" t="str">
        <f t="shared" si="14"/>
        <v/>
      </c>
      <c r="AL227" s="11" t="str">
        <f>IF(H227&gt;0,H227*(1-'01_Global_Assumptions'!$B$16),"")</f>
        <v/>
      </c>
      <c r="AM227" s="11" t="str">
        <f>IF(H227&gt;0,'01_Global_Assumptions'!$B$13*'01_Global_Assumptions'!$B$15,"")</f>
        <v/>
      </c>
      <c r="AN227" s="11" t="str">
        <f t="shared" si="15"/>
        <v/>
      </c>
      <c r="AO227" s="11" t="str">
        <f t="shared" si="16"/>
        <v/>
      </c>
      <c r="AP227" s="11" t="str">
        <f t="shared" si="17"/>
        <v/>
      </c>
      <c r="AQ227" s="11" t="str">
        <f t="shared" si="18"/>
        <v/>
      </c>
      <c r="AR227" s="37" t="str">
        <f t="shared" si="19"/>
        <v/>
      </c>
      <c r="AS227" s="11" t="str">
        <f t="shared" si="20"/>
        <v/>
      </c>
      <c r="AT227" s="11" t="str">
        <f t="shared" si="21"/>
        <v/>
      </c>
      <c r="AU227" s="11" t="str">
        <f t="shared" si="22"/>
        <v/>
      </c>
      <c r="AV227" s="11" t="str">
        <f t="shared" si="23"/>
        <v/>
      </c>
      <c r="AW227" s="11" t="str">
        <f t="shared" si="24"/>
        <v/>
      </c>
      <c r="AX227" s="11" t="str">
        <f t="shared" si="25"/>
        <v/>
      </c>
      <c r="AY227" s="11" t="str">
        <f t="shared" si="26"/>
        <v/>
      </c>
      <c r="AZ227" s="11" t="str">
        <f t="array" ref="AZ227">INDEX('10_Redfin_Source_Data'!$X:$X,$A227+4)</f>
        <v/>
      </c>
    </row>
    <row r="228" ht="15.75" customHeight="1">
      <c r="A228" s="11">
        <v>224.0</v>
      </c>
      <c r="B228" s="11" t="str">
        <f t="array" ref="B228">IF(INDEX('10_Redfin_Source_Data'!$E:$E,$A228+4)="","","SF-"&amp;TEXT($A228,"000"))</f>
        <v/>
      </c>
      <c r="C228" s="11" t="str">
        <f t="array" ref="C228">INDEX('10_Redfin_Source_Data'!$E:$E,$A228+4)</f>
        <v/>
      </c>
      <c r="D228" s="11" t="str">
        <f t="array" ref="D228">INDEX('10_Redfin_Source_Data'!$G:$G,$A228+4)</f>
        <v/>
      </c>
      <c r="E228" s="11" t="str">
        <f t="array" ref="E228">INDEX('10_Redfin_Source_Data'!$N:$N,$A228+4)</f>
        <v/>
      </c>
      <c r="F228" s="11" t="str">
        <f t="array" ref="F228">INDEX('10_Redfin_Source_Data'!$C:$C,$A228+4)</f>
        <v/>
      </c>
      <c r="G228" s="11" t="str">
        <f t="array" ref="G228">INDEX('10_Redfin_Source_Data'!$Z:$Z,$A228+4)</f>
        <v/>
      </c>
      <c r="H228" s="34">
        <f t="array" ref="H228">N(INDEX('10_Redfin_Source_Data'!$H:$H,$A228+4))</f>
        <v>0</v>
      </c>
      <c r="I228" s="34">
        <f t="array" ref="I228">N(INDEX('10_Redfin_Source_Data'!$M:$M,$A228+4))</f>
        <v>0</v>
      </c>
      <c r="J228" s="34" t="str">
        <f t="array" ref="J228">IF(H228&gt;0,MAX(I228,IFERROR(N(INDEX('10_Redfin_Source_Data'!$I:$I,$A228+4)),0)),"")</f>
        <v/>
      </c>
      <c r="K228" s="34">
        <f t="array" ref="K228">N(INDEX('10_Redfin_Source_Data'!$K:$K,$A228+4))</f>
        <v>0</v>
      </c>
      <c r="L228" s="34" t="str">
        <f t="array" ref="L228">IF(H228&gt;0,IFERROR(INDEX('09_Rent_Benchmarks'!$C:$C,MATCH(D228,'09_Rent_Benchmarks'!$A:$A,0)),'01_Global_Assumptions'!$B$10),"")</f>
        <v/>
      </c>
      <c r="M228" s="34" t="str">
        <f t="shared" si="1"/>
        <v/>
      </c>
      <c r="N228" s="34" t="str">
        <f>IF(H228&gt;0,'01_Global_Assumptions'!$B$11,"")</f>
        <v/>
      </c>
      <c r="O228" s="34" t="str">
        <f t="shared" si="2"/>
        <v/>
      </c>
      <c r="P228" s="35" t="str">
        <f>IF(H228&gt;0,'01_Global_Assumptions'!$B$7,"")</f>
        <v/>
      </c>
      <c r="Q228" s="35" t="str">
        <f>IF(H228&gt;0,'01_Global_Assumptions'!$B$8,"")</f>
        <v/>
      </c>
      <c r="R228" s="35" t="str">
        <f>IF(H228&gt;0,'01_Global_Assumptions'!$B$9,"")</f>
        <v/>
      </c>
      <c r="S228" s="34" t="str">
        <f>IF(H228&gt;0,H228*'01_Global_Assumptions'!$B$12,"")</f>
        <v/>
      </c>
      <c r="T228" s="34" t="str">
        <f>IF(H228&gt;0,'01_Global_Assumptions'!$B$23,"")</f>
        <v/>
      </c>
      <c r="U228" s="34" t="str">
        <f>IF(H228&gt;0,S228/('01_Global_Assumptions'!$B$13*12),"")</f>
        <v/>
      </c>
      <c r="V228" s="34" t="str">
        <f>IF(H228&gt;0,I228*('01_Global_Assumptions'!$B$19+'01_Global_Assumptions'!$B$20+'01_Global_Assumptions'!$B$21)+'01_Global_Assumptions'!$B$22,"")</f>
        <v/>
      </c>
      <c r="W228" s="34" t="str">
        <f>IF(H228&gt;0,S228*'01_Global_Assumptions'!$B$14/12,"")</f>
        <v/>
      </c>
      <c r="X228" s="34" t="str">
        <f>IF(H228&gt;0,H228*'01_Global_Assumptions'!$B$16/('01_Global_Assumptions'!$B$17*12),"")</f>
        <v/>
      </c>
      <c r="Y228" s="35" t="str">
        <f>IF(H228&gt;0,'01_Global_Assumptions'!$B$18,"")</f>
        <v/>
      </c>
      <c r="Z228" s="34" t="str">
        <f t="shared" si="3"/>
        <v/>
      </c>
      <c r="AA228" s="34" t="str">
        <f t="shared" si="4"/>
        <v/>
      </c>
      <c r="AB228" s="34" t="str">
        <f t="shared" si="5"/>
        <v/>
      </c>
      <c r="AC228" s="35" t="str">
        <f t="shared" si="6"/>
        <v/>
      </c>
      <c r="AD228" s="34" t="str">
        <f t="shared" si="7"/>
        <v/>
      </c>
      <c r="AE228" s="34" t="str">
        <f t="shared" si="8"/>
        <v/>
      </c>
      <c r="AF228" s="34" t="str">
        <f t="shared" si="9"/>
        <v/>
      </c>
      <c r="AG228" s="34" t="str">
        <f t="shared" si="10"/>
        <v/>
      </c>
      <c r="AH228" s="34" t="str">
        <f t="shared" si="11"/>
        <v/>
      </c>
      <c r="AI228" s="34" t="str">
        <f t="shared" si="12"/>
        <v/>
      </c>
      <c r="AJ228" s="34" t="str">
        <f t="shared" si="13"/>
        <v/>
      </c>
      <c r="AK228" s="11" t="str">
        <f t="shared" si="14"/>
        <v/>
      </c>
      <c r="AL228" s="11" t="str">
        <f>IF(H228&gt;0,H228*(1-'01_Global_Assumptions'!$B$16),"")</f>
        <v/>
      </c>
      <c r="AM228" s="11" t="str">
        <f>IF(H228&gt;0,'01_Global_Assumptions'!$B$13*'01_Global_Assumptions'!$B$15,"")</f>
        <v/>
      </c>
      <c r="AN228" s="11" t="str">
        <f t="shared" si="15"/>
        <v/>
      </c>
      <c r="AO228" s="11" t="str">
        <f t="shared" si="16"/>
        <v/>
      </c>
      <c r="AP228" s="11" t="str">
        <f t="shared" si="17"/>
        <v/>
      </c>
      <c r="AQ228" s="11" t="str">
        <f t="shared" si="18"/>
        <v/>
      </c>
      <c r="AR228" s="37" t="str">
        <f t="shared" si="19"/>
        <v/>
      </c>
      <c r="AS228" s="11" t="str">
        <f t="shared" si="20"/>
        <v/>
      </c>
      <c r="AT228" s="11" t="str">
        <f t="shared" si="21"/>
        <v/>
      </c>
      <c r="AU228" s="11" t="str">
        <f t="shared" si="22"/>
        <v/>
      </c>
      <c r="AV228" s="11" t="str">
        <f t="shared" si="23"/>
        <v/>
      </c>
      <c r="AW228" s="11" t="str">
        <f t="shared" si="24"/>
        <v/>
      </c>
      <c r="AX228" s="11" t="str">
        <f t="shared" si="25"/>
        <v/>
      </c>
      <c r="AY228" s="11" t="str">
        <f t="shared" si="26"/>
        <v/>
      </c>
      <c r="AZ228" s="11" t="str">
        <f t="array" ref="AZ228">INDEX('10_Redfin_Source_Data'!$X:$X,$A228+4)</f>
        <v/>
      </c>
    </row>
    <row r="229" ht="15.75" customHeight="1">
      <c r="A229" s="11">
        <v>225.0</v>
      </c>
      <c r="B229" s="11" t="str">
        <f t="array" ref="B229">IF(INDEX('10_Redfin_Source_Data'!$E:$E,$A229+4)="","","SF-"&amp;TEXT($A229,"000"))</f>
        <v/>
      </c>
      <c r="C229" s="11" t="str">
        <f t="array" ref="C229">INDEX('10_Redfin_Source_Data'!$E:$E,$A229+4)</f>
        <v/>
      </c>
      <c r="D229" s="11" t="str">
        <f t="array" ref="D229">INDEX('10_Redfin_Source_Data'!$G:$G,$A229+4)</f>
        <v/>
      </c>
      <c r="E229" s="11" t="str">
        <f t="array" ref="E229">INDEX('10_Redfin_Source_Data'!$N:$N,$A229+4)</f>
        <v/>
      </c>
      <c r="F229" s="11" t="str">
        <f t="array" ref="F229">INDEX('10_Redfin_Source_Data'!$C:$C,$A229+4)</f>
        <v/>
      </c>
      <c r="G229" s="11" t="str">
        <f t="array" ref="G229">INDEX('10_Redfin_Source_Data'!$Z:$Z,$A229+4)</f>
        <v/>
      </c>
      <c r="H229" s="34">
        <f t="array" ref="H229">N(INDEX('10_Redfin_Source_Data'!$H:$H,$A229+4))</f>
        <v>0</v>
      </c>
      <c r="I229" s="34">
        <f t="array" ref="I229">N(INDEX('10_Redfin_Source_Data'!$M:$M,$A229+4))</f>
        <v>0</v>
      </c>
      <c r="J229" s="34" t="str">
        <f t="array" ref="J229">IF(H229&gt;0,MAX(I229,IFERROR(N(INDEX('10_Redfin_Source_Data'!$I:$I,$A229+4)),0)),"")</f>
        <v/>
      </c>
      <c r="K229" s="34">
        <f t="array" ref="K229">N(INDEX('10_Redfin_Source_Data'!$K:$K,$A229+4))</f>
        <v>0</v>
      </c>
      <c r="L229" s="34" t="str">
        <f t="array" ref="L229">IF(H229&gt;0,IFERROR(INDEX('09_Rent_Benchmarks'!$C:$C,MATCH(D229,'09_Rent_Benchmarks'!$A:$A,0)),'01_Global_Assumptions'!$B$10),"")</f>
        <v/>
      </c>
      <c r="M229" s="34" t="str">
        <f t="shared" si="1"/>
        <v/>
      </c>
      <c r="N229" s="34" t="str">
        <f>IF(H229&gt;0,'01_Global_Assumptions'!$B$11,"")</f>
        <v/>
      </c>
      <c r="O229" s="34" t="str">
        <f t="shared" si="2"/>
        <v/>
      </c>
      <c r="P229" s="35" t="str">
        <f>IF(H229&gt;0,'01_Global_Assumptions'!$B$7,"")</f>
        <v/>
      </c>
      <c r="Q229" s="35" t="str">
        <f>IF(H229&gt;0,'01_Global_Assumptions'!$B$8,"")</f>
        <v/>
      </c>
      <c r="R229" s="35" t="str">
        <f>IF(H229&gt;0,'01_Global_Assumptions'!$B$9,"")</f>
        <v/>
      </c>
      <c r="S229" s="34" t="str">
        <f>IF(H229&gt;0,H229*'01_Global_Assumptions'!$B$12,"")</f>
        <v/>
      </c>
      <c r="T229" s="34" t="str">
        <f>IF(H229&gt;0,'01_Global_Assumptions'!$B$23,"")</f>
        <v/>
      </c>
      <c r="U229" s="34" t="str">
        <f>IF(H229&gt;0,S229/('01_Global_Assumptions'!$B$13*12),"")</f>
        <v/>
      </c>
      <c r="V229" s="34" t="str">
        <f>IF(H229&gt;0,I229*('01_Global_Assumptions'!$B$19+'01_Global_Assumptions'!$B$20+'01_Global_Assumptions'!$B$21)+'01_Global_Assumptions'!$B$22,"")</f>
        <v/>
      </c>
      <c r="W229" s="34" t="str">
        <f>IF(H229&gt;0,S229*'01_Global_Assumptions'!$B$14/12,"")</f>
        <v/>
      </c>
      <c r="X229" s="34" t="str">
        <f>IF(H229&gt;0,H229*'01_Global_Assumptions'!$B$16/('01_Global_Assumptions'!$B$17*12),"")</f>
        <v/>
      </c>
      <c r="Y229" s="35" t="str">
        <f>IF(H229&gt;0,'01_Global_Assumptions'!$B$18,"")</f>
        <v/>
      </c>
      <c r="Z229" s="34" t="str">
        <f t="shared" si="3"/>
        <v/>
      </c>
      <c r="AA229" s="34" t="str">
        <f t="shared" si="4"/>
        <v/>
      </c>
      <c r="AB229" s="34" t="str">
        <f t="shared" si="5"/>
        <v/>
      </c>
      <c r="AC229" s="35" t="str">
        <f t="shared" si="6"/>
        <v/>
      </c>
      <c r="AD229" s="34" t="str">
        <f t="shared" si="7"/>
        <v/>
      </c>
      <c r="AE229" s="34" t="str">
        <f t="shared" si="8"/>
        <v/>
      </c>
      <c r="AF229" s="34" t="str">
        <f t="shared" si="9"/>
        <v/>
      </c>
      <c r="AG229" s="34" t="str">
        <f t="shared" si="10"/>
        <v/>
      </c>
      <c r="AH229" s="34" t="str">
        <f t="shared" si="11"/>
        <v/>
      </c>
      <c r="AI229" s="34" t="str">
        <f t="shared" si="12"/>
        <v/>
      </c>
      <c r="AJ229" s="34" t="str">
        <f t="shared" si="13"/>
        <v/>
      </c>
      <c r="AK229" s="11" t="str">
        <f t="shared" si="14"/>
        <v/>
      </c>
      <c r="AL229" s="11" t="str">
        <f>IF(H229&gt;0,H229*(1-'01_Global_Assumptions'!$B$16),"")</f>
        <v/>
      </c>
      <c r="AM229" s="11" t="str">
        <f>IF(H229&gt;0,'01_Global_Assumptions'!$B$13*'01_Global_Assumptions'!$B$15,"")</f>
        <v/>
      </c>
      <c r="AN229" s="11" t="str">
        <f t="shared" si="15"/>
        <v/>
      </c>
      <c r="AO229" s="11" t="str">
        <f t="shared" si="16"/>
        <v/>
      </c>
      <c r="AP229" s="11" t="str">
        <f t="shared" si="17"/>
        <v/>
      </c>
      <c r="AQ229" s="11" t="str">
        <f t="shared" si="18"/>
        <v/>
      </c>
      <c r="AR229" s="37" t="str">
        <f t="shared" si="19"/>
        <v/>
      </c>
      <c r="AS229" s="11" t="str">
        <f t="shared" si="20"/>
        <v/>
      </c>
      <c r="AT229" s="11" t="str">
        <f t="shared" si="21"/>
        <v/>
      </c>
      <c r="AU229" s="11" t="str">
        <f t="shared" si="22"/>
        <v/>
      </c>
      <c r="AV229" s="11" t="str">
        <f t="shared" si="23"/>
        <v/>
      </c>
      <c r="AW229" s="11" t="str">
        <f t="shared" si="24"/>
        <v/>
      </c>
      <c r="AX229" s="11" t="str">
        <f t="shared" si="25"/>
        <v/>
      </c>
      <c r="AY229" s="11" t="str">
        <f t="shared" si="26"/>
        <v/>
      </c>
      <c r="AZ229" s="11" t="str">
        <f t="array" ref="AZ229">INDEX('10_Redfin_Source_Data'!$X:$X,$A229+4)</f>
        <v/>
      </c>
    </row>
    <row r="230" ht="15.75" customHeight="1">
      <c r="A230" s="11">
        <v>226.0</v>
      </c>
      <c r="B230" s="11" t="str">
        <f t="array" ref="B230">IF(INDEX('10_Redfin_Source_Data'!$E:$E,$A230+4)="","","SF-"&amp;TEXT($A230,"000"))</f>
        <v/>
      </c>
      <c r="C230" s="11" t="str">
        <f t="array" ref="C230">INDEX('10_Redfin_Source_Data'!$E:$E,$A230+4)</f>
        <v/>
      </c>
      <c r="D230" s="11" t="str">
        <f t="array" ref="D230">INDEX('10_Redfin_Source_Data'!$G:$G,$A230+4)</f>
        <v/>
      </c>
      <c r="E230" s="11" t="str">
        <f t="array" ref="E230">INDEX('10_Redfin_Source_Data'!$N:$N,$A230+4)</f>
        <v/>
      </c>
      <c r="F230" s="11" t="str">
        <f t="array" ref="F230">INDEX('10_Redfin_Source_Data'!$C:$C,$A230+4)</f>
        <v/>
      </c>
      <c r="G230" s="11" t="str">
        <f t="array" ref="G230">INDEX('10_Redfin_Source_Data'!$Z:$Z,$A230+4)</f>
        <v/>
      </c>
      <c r="H230" s="34">
        <f t="array" ref="H230">N(INDEX('10_Redfin_Source_Data'!$H:$H,$A230+4))</f>
        <v>0</v>
      </c>
      <c r="I230" s="34">
        <f t="array" ref="I230">N(INDEX('10_Redfin_Source_Data'!$M:$M,$A230+4))</f>
        <v>0</v>
      </c>
      <c r="J230" s="34" t="str">
        <f t="array" ref="J230">IF(H230&gt;0,MAX(I230,IFERROR(N(INDEX('10_Redfin_Source_Data'!$I:$I,$A230+4)),0)),"")</f>
        <v/>
      </c>
      <c r="K230" s="34">
        <f t="array" ref="K230">N(INDEX('10_Redfin_Source_Data'!$K:$K,$A230+4))</f>
        <v>0</v>
      </c>
      <c r="L230" s="34" t="str">
        <f t="array" ref="L230">IF(H230&gt;0,IFERROR(INDEX('09_Rent_Benchmarks'!$C:$C,MATCH(D230,'09_Rent_Benchmarks'!$A:$A,0)),'01_Global_Assumptions'!$B$10),"")</f>
        <v/>
      </c>
      <c r="M230" s="34" t="str">
        <f t="shared" si="1"/>
        <v/>
      </c>
      <c r="N230" s="34" t="str">
        <f>IF(H230&gt;0,'01_Global_Assumptions'!$B$11,"")</f>
        <v/>
      </c>
      <c r="O230" s="34" t="str">
        <f t="shared" si="2"/>
        <v/>
      </c>
      <c r="P230" s="35" t="str">
        <f>IF(H230&gt;0,'01_Global_Assumptions'!$B$7,"")</f>
        <v/>
      </c>
      <c r="Q230" s="35" t="str">
        <f>IF(H230&gt;0,'01_Global_Assumptions'!$B$8,"")</f>
        <v/>
      </c>
      <c r="R230" s="35" t="str">
        <f>IF(H230&gt;0,'01_Global_Assumptions'!$B$9,"")</f>
        <v/>
      </c>
      <c r="S230" s="34" t="str">
        <f>IF(H230&gt;0,H230*'01_Global_Assumptions'!$B$12,"")</f>
        <v/>
      </c>
      <c r="T230" s="34" t="str">
        <f>IF(H230&gt;0,'01_Global_Assumptions'!$B$23,"")</f>
        <v/>
      </c>
      <c r="U230" s="34" t="str">
        <f>IF(H230&gt;0,S230/('01_Global_Assumptions'!$B$13*12),"")</f>
        <v/>
      </c>
      <c r="V230" s="34" t="str">
        <f>IF(H230&gt;0,I230*('01_Global_Assumptions'!$B$19+'01_Global_Assumptions'!$B$20+'01_Global_Assumptions'!$B$21)+'01_Global_Assumptions'!$B$22,"")</f>
        <v/>
      </c>
      <c r="W230" s="34" t="str">
        <f>IF(H230&gt;0,S230*'01_Global_Assumptions'!$B$14/12,"")</f>
        <v/>
      </c>
      <c r="X230" s="34" t="str">
        <f>IF(H230&gt;0,H230*'01_Global_Assumptions'!$B$16/('01_Global_Assumptions'!$B$17*12),"")</f>
        <v/>
      </c>
      <c r="Y230" s="35" t="str">
        <f>IF(H230&gt;0,'01_Global_Assumptions'!$B$18,"")</f>
        <v/>
      </c>
      <c r="Z230" s="34" t="str">
        <f t="shared" si="3"/>
        <v/>
      </c>
      <c r="AA230" s="34" t="str">
        <f t="shared" si="4"/>
        <v/>
      </c>
      <c r="AB230" s="34" t="str">
        <f t="shared" si="5"/>
        <v/>
      </c>
      <c r="AC230" s="35" t="str">
        <f t="shared" si="6"/>
        <v/>
      </c>
      <c r="AD230" s="34" t="str">
        <f t="shared" si="7"/>
        <v/>
      </c>
      <c r="AE230" s="34" t="str">
        <f t="shared" si="8"/>
        <v/>
      </c>
      <c r="AF230" s="34" t="str">
        <f t="shared" si="9"/>
        <v/>
      </c>
      <c r="AG230" s="34" t="str">
        <f t="shared" si="10"/>
        <v/>
      </c>
      <c r="AH230" s="34" t="str">
        <f t="shared" si="11"/>
        <v/>
      </c>
      <c r="AI230" s="34" t="str">
        <f t="shared" si="12"/>
        <v/>
      </c>
      <c r="AJ230" s="34" t="str">
        <f t="shared" si="13"/>
        <v/>
      </c>
      <c r="AK230" s="11" t="str">
        <f t="shared" si="14"/>
        <v/>
      </c>
      <c r="AL230" s="11" t="str">
        <f>IF(H230&gt;0,H230*(1-'01_Global_Assumptions'!$B$16),"")</f>
        <v/>
      </c>
      <c r="AM230" s="11" t="str">
        <f>IF(H230&gt;0,'01_Global_Assumptions'!$B$13*'01_Global_Assumptions'!$B$15,"")</f>
        <v/>
      </c>
      <c r="AN230" s="11" t="str">
        <f t="shared" si="15"/>
        <v/>
      </c>
      <c r="AO230" s="11" t="str">
        <f t="shared" si="16"/>
        <v/>
      </c>
      <c r="AP230" s="11" t="str">
        <f t="shared" si="17"/>
        <v/>
      </c>
      <c r="AQ230" s="11" t="str">
        <f t="shared" si="18"/>
        <v/>
      </c>
      <c r="AR230" s="37" t="str">
        <f t="shared" si="19"/>
        <v/>
      </c>
      <c r="AS230" s="11" t="str">
        <f t="shared" si="20"/>
        <v/>
      </c>
      <c r="AT230" s="11" t="str">
        <f t="shared" si="21"/>
        <v/>
      </c>
      <c r="AU230" s="11" t="str">
        <f t="shared" si="22"/>
        <v/>
      </c>
      <c r="AV230" s="11" t="str">
        <f t="shared" si="23"/>
        <v/>
      </c>
      <c r="AW230" s="11" t="str">
        <f t="shared" si="24"/>
        <v/>
      </c>
      <c r="AX230" s="11" t="str">
        <f t="shared" si="25"/>
        <v/>
      </c>
      <c r="AY230" s="11" t="str">
        <f t="shared" si="26"/>
        <v/>
      </c>
      <c r="AZ230" s="11" t="str">
        <f t="array" ref="AZ230">INDEX('10_Redfin_Source_Data'!$X:$X,$A230+4)</f>
        <v/>
      </c>
    </row>
    <row r="231" ht="15.75" customHeight="1">
      <c r="A231" s="11">
        <v>227.0</v>
      </c>
      <c r="B231" s="11" t="str">
        <f t="array" ref="B231">IF(INDEX('10_Redfin_Source_Data'!$E:$E,$A231+4)="","","SF-"&amp;TEXT($A231,"000"))</f>
        <v/>
      </c>
      <c r="C231" s="11" t="str">
        <f t="array" ref="C231">INDEX('10_Redfin_Source_Data'!$E:$E,$A231+4)</f>
        <v/>
      </c>
      <c r="D231" s="11" t="str">
        <f t="array" ref="D231">INDEX('10_Redfin_Source_Data'!$G:$G,$A231+4)</f>
        <v/>
      </c>
      <c r="E231" s="11" t="str">
        <f t="array" ref="E231">INDEX('10_Redfin_Source_Data'!$N:$N,$A231+4)</f>
        <v/>
      </c>
      <c r="F231" s="11" t="str">
        <f t="array" ref="F231">INDEX('10_Redfin_Source_Data'!$C:$C,$A231+4)</f>
        <v/>
      </c>
      <c r="G231" s="11" t="str">
        <f t="array" ref="G231">INDEX('10_Redfin_Source_Data'!$Z:$Z,$A231+4)</f>
        <v/>
      </c>
      <c r="H231" s="34">
        <f t="array" ref="H231">N(INDEX('10_Redfin_Source_Data'!$H:$H,$A231+4))</f>
        <v>0</v>
      </c>
      <c r="I231" s="34">
        <f t="array" ref="I231">N(INDEX('10_Redfin_Source_Data'!$M:$M,$A231+4))</f>
        <v>0</v>
      </c>
      <c r="J231" s="34" t="str">
        <f t="array" ref="J231">IF(H231&gt;0,MAX(I231,IFERROR(N(INDEX('10_Redfin_Source_Data'!$I:$I,$A231+4)),0)),"")</f>
        <v/>
      </c>
      <c r="K231" s="34">
        <f t="array" ref="K231">N(INDEX('10_Redfin_Source_Data'!$K:$K,$A231+4))</f>
        <v>0</v>
      </c>
      <c r="L231" s="34" t="str">
        <f t="array" ref="L231">IF(H231&gt;0,IFERROR(INDEX('09_Rent_Benchmarks'!$C:$C,MATCH(D231,'09_Rent_Benchmarks'!$A:$A,0)),'01_Global_Assumptions'!$B$10),"")</f>
        <v/>
      </c>
      <c r="M231" s="34" t="str">
        <f t="shared" si="1"/>
        <v/>
      </c>
      <c r="N231" s="34" t="str">
        <f>IF(H231&gt;0,'01_Global_Assumptions'!$B$11,"")</f>
        <v/>
      </c>
      <c r="O231" s="34" t="str">
        <f t="shared" si="2"/>
        <v/>
      </c>
      <c r="P231" s="35" t="str">
        <f>IF(H231&gt;0,'01_Global_Assumptions'!$B$7,"")</f>
        <v/>
      </c>
      <c r="Q231" s="35" t="str">
        <f>IF(H231&gt;0,'01_Global_Assumptions'!$B$8,"")</f>
        <v/>
      </c>
      <c r="R231" s="35" t="str">
        <f>IF(H231&gt;0,'01_Global_Assumptions'!$B$9,"")</f>
        <v/>
      </c>
      <c r="S231" s="34" t="str">
        <f>IF(H231&gt;0,H231*'01_Global_Assumptions'!$B$12,"")</f>
        <v/>
      </c>
      <c r="T231" s="34" t="str">
        <f>IF(H231&gt;0,'01_Global_Assumptions'!$B$23,"")</f>
        <v/>
      </c>
      <c r="U231" s="34" t="str">
        <f>IF(H231&gt;0,S231/('01_Global_Assumptions'!$B$13*12),"")</f>
        <v/>
      </c>
      <c r="V231" s="34" t="str">
        <f>IF(H231&gt;0,I231*('01_Global_Assumptions'!$B$19+'01_Global_Assumptions'!$B$20+'01_Global_Assumptions'!$B$21)+'01_Global_Assumptions'!$B$22,"")</f>
        <v/>
      </c>
      <c r="W231" s="34" t="str">
        <f>IF(H231&gt;0,S231*'01_Global_Assumptions'!$B$14/12,"")</f>
        <v/>
      </c>
      <c r="X231" s="34" t="str">
        <f>IF(H231&gt;0,H231*'01_Global_Assumptions'!$B$16/('01_Global_Assumptions'!$B$17*12),"")</f>
        <v/>
      </c>
      <c r="Y231" s="35" t="str">
        <f>IF(H231&gt;0,'01_Global_Assumptions'!$B$18,"")</f>
        <v/>
      </c>
      <c r="Z231" s="34" t="str">
        <f t="shared" si="3"/>
        <v/>
      </c>
      <c r="AA231" s="34" t="str">
        <f t="shared" si="4"/>
        <v/>
      </c>
      <c r="AB231" s="34" t="str">
        <f t="shared" si="5"/>
        <v/>
      </c>
      <c r="AC231" s="35" t="str">
        <f t="shared" si="6"/>
        <v/>
      </c>
      <c r="AD231" s="34" t="str">
        <f t="shared" si="7"/>
        <v/>
      </c>
      <c r="AE231" s="34" t="str">
        <f t="shared" si="8"/>
        <v/>
      </c>
      <c r="AF231" s="34" t="str">
        <f t="shared" si="9"/>
        <v/>
      </c>
      <c r="AG231" s="34" t="str">
        <f t="shared" si="10"/>
        <v/>
      </c>
      <c r="AH231" s="34" t="str">
        <f t="shared" si="11"/>
        <v/>
      </c>
      <c r="AI231" s="34" t="str">
        <f t="shared" si="12"/>
        <v/>
      </c>
      <c r="AJ231" s="34" t="str">
        <f t="shared" si="13"/>
        <v/>
      </c>
      <c r="AK231" s="11" t="str">
        <f t="shared" si="14"/>
        <v/>
      </c>
      <c r="AL231" s="11" t="str">
        <f>IF(H231&gt;0,H231*(1-'01_Global_Assumptions'!$B$16),"")</f>
        <v/>
      </c>
      <c r="AM231" s="11" t="str">
        <f>IF(H231&gt;0,'01_Global_Assumptions'!$B$13*'01_Global_Assumptions'!$B$15,"")</f>
        <v/>
      </c>
      <c r="AN231" s="11" t="str">
        <f t="shared" si="15"/>
        <v/>
      </c>
      <c r="AO231" s="11" t="str">
        <f t="shared" si="16"/>
        <v/>
      </c>
      <c r="AP231" s="11" t="str">
        <f t="shared" si="17"/>
        <v/>
      </c>
      <c r="AQ231" s="11" t="str">
        <f t="shared" si="18"/>
        <v/>
      </c>
      <c r="AR231" s="37" t="str">
        <f t="shared" si="19"/>
        <v/>
      </c>
      <c r="AS231" s="11" t="str">
        <f t="shared" si="20"/>
        <v/>
      </c>
      <c r="AT231" s="11" t="str">
        <f t="shared" si="21"/>
        <v/>
      </c>
      <c r="AU231" s="11" t="str">
        <f t="shared" si="22"/>
        <v/>
      </c>
      <c r="AV231" s="11" t="str">
        <f t="shared" si="23"/>
        <v/>
      </c>
      <c r="AW231" s="11" t="str">
        <f t="shared" si="24"/>
        <v/>
      </c>
      <c r="AX231" s="11" t="str">
        <f t="shared" si="25"/>
        <v/>
      </c>
      <c r="AY231" s="11" t="str">
        <f t="shared" si="26"/>
        <v/>
      </c>
      <c r="AZ231" s="11" t="str">
        <f t="array" ref="AZ231">INDEX('10_Redfin_Source_Data'!$X:$X,$A231+4)</f>
        <v/>
      </c>
    </row>
    <row r="232" ht="15.75" customHeight="1">
      <c r="A232" s="11">
        <v>228.0</v>
      </c>
      <c r="B232" s="11" t="str">
        <f t="array" ref="B232">IF(INDEX('10_Redfin_Source_Data'!$E:$E,$A232+4)="","","SF-"&amp;TEXT($A232,"000"))</f>
        <v/>
      </c>
      <c r="C232" s="11" t="str">
        <f t="array" ref="C232">INDEX('10_Redfin_Source_Data'!$E:$E,$A232+4)</f>
        <v/>
      </c>
      <c r="D232" s="11" t="str">
        <f t="array" ref="D232">INDEX('10_Redfin_Source_Data'!$G:$G,$A232+4)</f>
        <v/>
      </c>
      <c r="E232" s="11" t="str">
        <f t="array" ref="E232">INDEX('10_Redfin_Source_Data'!$N:$N,$A232+4)</f>
        <v/>
      </c>
      <c r="F232" s="11" t="str">
        <f t="array" ref="F232">INDEX('10_Redfin_Source_Data'!$C:$C,$A232+4)</f>
        <v/>
      </c>
      <c r="G232" s="11" t="str">
        <f t="array" ref="G232">INDEX('10_Redfin_Source_Data'!$Z:$Z,$A232+4)</f>
        <v/>
      </c>
      <c r="H232" s="34">
        <f t="array" ref="H232">N(INDEX('10_Redfin_Source_Data'!$H:$H,$A232+4))</f>
        <v>0</v>
      </c>
      <c r="I232" s="34">
        <f t="array" ref="I232">N(INDEX('10_Redfin_Source_Data'!$M:$M,$A232+4))</f>
        <v>0</v>
      </c>
      <c r="J232" s="34" t="str">
        <f t="array" ref="J232">IF(H232&gt;0,MAX(I232,IFERROR(N(INDEX('10_Redfin_Source_Data'!$I:$I,$A232+4)),0)),"")</f>
        <v/>
      </c>
      <c r="K232" s="34">
        <f t="array" ref="K232">N(INDEX('10_Redfin_Source_Data'!$K:$K,$A232+4))</f>
        <v>0</v>
      </c>
      <c r="L232" s="34" t="str">
        <f t="array" ref="L232">IF(H232&gt;0,IFERROR(INDEX('09_Rent_Benchmarks'!$C:$C,MATCH(D232,'09_Rent_Benchmarks'!$A:$A,0)),'01_Global_Assumptions'!$B$10),"")</f>
        <v/>
      </c>
      <c r="M232" s="34" t="str">
        <f t="shared" si="1"/>
        <v/>
      </c>
      <c r="N232" s="34" t="str">
        <f>IF(H232&gt;0,'01_Global_Assumptions'!$B$11,"")</f>
        <v/>
      </c>
      <c r="O232" s="34" t="str">
        <f t="shared" si="2"/>
        <v/>
      </c>
      <c r="P232" s="35" t="str">
        <f>IF(H232&gt;0,'01_Global_Assumptions'!$B$7,"")</f>
        <v/>
      </c>
      <c r="Q232" s="35" t="str">
        <f>IF(H232&gt;0,'01_Global_Assumptions'!$B$8,"")</f>
        <v/>
      </c>
      <c r="R232" s="35" t="str">
        <f>IF(H232&gt;0,'01_Global_Assumptions'!$B$9,"")</f>
        <v/>
      </c>
      <c r="S232" s="34" t="str">
        <f>IF(H232&gt;0,H232*'01_Global_Assumptions'!$B$12,"")</f>
        <v/>
      </c>
      <c r="T232" s="34" t="str">
        <f>IF(H232&gt;0,'01_Global_Assumptions'!$B$23,"")</f>
        <v/>
      </c>
      <c r="U232" s="34" t="str">
        <f>IF(H232&gt;0,S232/('01_Global_Assumptions'!$B$13*12),"")</f>
        <v/>
      </c>
      <c r="V232" s="34" t="str">
        <f>IF(H232&gt;0,I232*('01_Global_Assumptions'!$B$19+'01_Global_Assumptions'!$B$20+'01_Global_Assumptions'!$B$21)+'01_Global_Assumptions'!$B$22,"")</f>
        <v/>
      </c>
      <c r="W232" s="34" t="str">
        <f>IF(H232&gt;0,S232*'01_Global_Assumptions'!$B$14/12,"")</f>
        <v/>
      </c>
      <c r="X232" s="34" t="str">
        <f>IF(H232&gt;0,H232*'01_Global_Assumptions'!$B$16/('01_Global_Assumptions'!$B$17*12),"")</f>
        <v/>
      </c>
      <c r="Y232" s="35" t="str">
        <f>IF(H232&gt;0,'01_Global_Assumptions'!$B$18,"")</f>
        <v/>
      </c>
      <c r="Z232" s="34" t="str">
        <f t="shared" si="3"/>
        <v/>
      </c>
      <c r="AA232" s="34" t="str">
        <f t="shared" si="4"/>
        <v/>
      </c>
      <c r="AB232" s="34" t="str">
        <f t="shared" si="5"/>
        <v/>
      </c>
      <c r="AC232" s="35" t="str">
        <f t="shared" si="6"/>
        <v/>
      </c>
      <c r="AD232" s="34" t="str">
        <f t="shared" si="7"/>
        <v/>
      </c>
      <c r="AE232" s="34" t="str">
        <f t="shared" si="8"/>
        <v/>
      </c>
      <c r="AF232" s="34" t="str">
        <f t="shared" si="9"/>
        <v/>
      </c>
      <c r="AG232" s="34" t="str">
        <f t="shared" si="10"/>
        <v/>
      </c>
      <c r="AH232" s="34" t="str">
        <f t="shared" si="11"/>
        <v/>
      </c>
      <c r="AI232" s="34" t="str">
        <f t="shared" si="12"/>
        <v/>
      </c>
      <c r="AJ232" s="34" t="str">
        <f t="shared" si="13"/>
        <v/>
      </c>
      <c r="AK232" s="11" t="str">
        <f t="shared" si="14"/>
        <v/>
      </c>
      <c r="AL232" s="11" t="str">
        <f>IF(H232&gt;0,H232*(1-'01_Global_Assumptions'!$B$16),"")</f>
        <v/>
      </c>
      <c r="AM232" s="11" t="str">
        <f>IF(H232&gt;0,'01_Global_Assumptions'!$B$13*'01_Global_Assumptions'!$B$15,"")</f>
        <v/>
      </c>
      <c r="AN232" s="11" t="str">
        <f t="shared" si="15"/>
        <v/>
      </c>
      <c r="AO232" s="11" t="str">
        <f t="shared" si="16"/>
        <v/>
      </c>
      <c r="AP232" s="11" t="str">
        <f t="shared" si="17"/>
        <v/>
      </c>
      <c r="AQ232" s="11" t="str">
        <f t="shared" si="18"/>
        <v/>
      </c>
      <c r="AR232" s="37" t="str">
        <f t="shared" si="19"/>
        <v/>
      </c>
      <c r="AS232" s="11" t="str">
        <f t="shared" si="20"/>
        <v/>
      </c>
      <c r="AT232" s="11" t="str">
        <f t="shared" si="21"/>
        <v/>
      </c>
      <c r="AU232" s="11" t="str">
        <f t="shared" si="22"/>
        <v/>
      </c>
      <c r="AV232" s="11" t="str">
        <f t="shared" si="23"/>
        <v/>
      </c>
      <c r="AW232" s="11" t="str">
        <f t="shared" si="24"/>
        <v/>
      </c>
      <c r="AX232" s="11" t="str">
        <f t="shared" si="25"/>
        <v/>
      </c>
      <c r="AY232" s="11" t="str">
        <f t="shared" si="26"/>
        <v/>
      </c>
      <c r="AZ232" s="11" t="str">
        <f t="array" ref="AZ232">INDEX('10_Redfin_Source_Data'!$X:$X,$A232+4)</f>
        <v/>
      </c>
    </row>
    <row r="233" ht="15.75" customHeight="1">
      <c r="A233" s="11">
        <v>229.0</v>
      </c>
      <c r="B233" s="11" t="str">
        <f t="array" ref="B233">IF(INDEX('10_Redfin_Source_Data'!$E:$E,$A233+4)="","","SF-"&amp;TEXT($A233,"000"))</f>
        <v/>
      </c>
      <c r="C233" s="11" t="str">
        <f t="array" ref="C233">INDEX('10_Redfin_Source_Data'!$E:$E,$A233+4)</f>
        <v/>
      </c>
      <c r="D233" s="11" t="str">
        <f t="array" ref="D233">INDEX('10_Redfin_Source_Data'!$G:$G,$A233+4)</f>
        <v/>
      </c>
      <c r="E233" s="11" t="str">
        <f t="array" ref="E233">INDEX('10_Redfin_Source_Data'!$N:$N,$A233+4)</f>
        <v/>
      </c>
      <c r="F233" s="11" t="str">
        <f t="array" ref="F233">INDEX('10_Redfin_Source_Data'!$C:$C,$A233+4)</f>
        <v/>
      </c>
      <c r="G233" s="11" t="str">
        <f t="array" ref="G233">INDEX('10_Redfin_Source_Data'!$Z:$Z,$A233+4)</f>
        <v/>
      </c>
      <c r="H233" s="34">
        <f t="array" ref="H233">N(INDEX('10_Redfin_Source_Data'!$H:$H,$A233+4))</f>
        <v>0</v>
      </c>
      <c r="I233" s="34">
        <f t="array" ref="I233">N(INDEX('10_Redfin_Source_Data'!$M:$M,$A233+4))</f>
        <v>0</v>
      </c>
      <c r="J233" s="34" t="str">
        <f t="array" ref="J233">IF(H233&gt;0,MAX(I233,IFERROR(N(INDEX('10_Redfin_Source_Data'!$I:$I,$A233+4)),0)),"")</f>
        <v/>
      </c>
      <c r="K233" s="34">
        <f t="array" ref="K233">N(INDEX('10_Redfin_Source_Data'!$K:$K,$A233+4))</f>
        <v>0</v>
      </c>
      <c r="L233" s="34" t="str">
        <f t="array" ref="L233">IF(H233&gt;0,IFERROR(INDEX('09_Rent_Benchmarks'!$C:$C,MATCH(D233,'09_Rent_Benchmarks'!$A:$A,0)),'01_Global_Assumptions'!$B$10),"")</f>
        <v/>
      </c>
      <c r="M233" s="34" t="str">
        <f t="shared" si="1"/>
        <v/>
      </c>
      <c r="N233" s="34" t="str">
        <f>IF(H233&gt;0,'01_Global_Assumptions'!$B$11,"")</f>
        <v/>
      </c>
      <c r="O233" s="34" t="str">
        <f t="shared" si="2"/>
        <v/>
      </c>
      <c r="P233" s="35" t="str">
        <f>IF(H233&gt;0,'01_Global_Assumptions'!$B$7,"")</f>
        <v/>
      </c>
      <c r="Q233" s="35" t="str">
        <f>IF(H233&gt;0,'01_Global_Assumptions'!$B$8,"")</f>
        <v/>
      </c>
      <c r="R233" s="35" t="str">
        <f>IF(H233&gt;0,'01_Global_Assumptions'!$B$9,"")</f>
        <v/>
      </c>
      <c r="S233" s="34" t="str">
        <f>IF(H233&gt;0,H233*'01_Global_Assumptions'!$B$12,"")</f>
        <v/>
      </c>
      <c r="T233" s="34" t="str">
        <f>IF(H233&gt;0,'01_Global_Assumptions'!$B$23,"")</f>
        <v/>
      </c>
      <c r="U233" s="34" t="str">
        <f>IF(H233&gt;0,S233/('01_Global_Assumptions'!$B$13*12),"")</f>
        <v/>
      </c>
      <c r="V233" s="34" t="str">
        <f>IF(H233&gt;0,I233*('01_Global_Assumptions'!$B$19+'01_Global_Assumptions'!$B$20+'01_Global_Assumptions'!$B$21)+'01_Global_Assumptions'!$B$22,"")</f>
        <v/>
      </c>
      <c r="W233" s="34" t="str">
        <f>IF(H233&gt;0,S233*'01_Global_Assumptions'!$B$14/12,"")</f>
        <v/>
      </c>
      <c r="X233" s="34" t="str">
        <f>IF(H233&gt;0,H233*'01_Global_Assumptions'!$B$16/('01_Global_Assumptions'!$B$17*12),"")</f>
        <v/>
      </c>
      <c r="Y233" s="35" t="str">
        <f>IF(H233&gt;0,'01_Global_Assumptions'!$B$18,"")</f>
        <v/>
      </c>
      <c r="Z233" s="34" t="str">
        <f t="shared" si="3"/>
        <v/>
      </c>
      <c r="AA233" s="34" t="str">
        <f t="shared" si="4"/>
        <v/>
      </c>
      <c r="AB233" s="34" t="str">
        <f t="shared" si="5"/>
        <v/>
      </c>
      <c r="AC233" s="35" t="str">
        <f t="shared" si="6"/>
        <v/>
      </c>
      <c r="AD233" s="34" t="str">
        <f t="shared" si="7"/>
        <v/>
      </c>
      <c r="AE233" s="34" t="str">
        <f t="shared" si="8"/>
        <v/>
      </c>
      <c r="AF233" s="34" t="str">
        <f t="shared" si="9"/>
        <v/>
      </c>
      <c r="AG233" s="34" t="str">
        <f t="shared" si="10"/>
        <v/>
      </c>
      <c r="AH233" s="34" t="str">
        <f t="shared" si="11"/>
        <v/>
      </c>
      <c r="AI233" s="34" t="str">
        <f t="shared" si="12"/>
        <v/>
      </c>
      <c r="AJ233" s="34" t="str">
        <f t="shared" si="13"/>
        <v/>
      </c>
      <c r="AK233" s="11" t="str">
        <f t="shared" si="14"/>
        <v/>
      </c>
      <c r="AL233" s="11" t="str">
        <f>IF(H233&gt;0,H233*(1-'01_Global_Assumptions'!$B$16),"")</f>
        <v/>
      </c>
      <c r="AM233" s="11" t="str">
        <f>IF(H233&gt;0,'01_Global_Assumptions'!$B$13*'01_Global_Assumptions'!$B$15,"")</f>
        <v/>
      </c>
      <c r="AN233" s="11" t="str">
        <f t="shared" si="15"/>
        <v/>
      </c>
      <c r="AO233" s="11" t="str">
        <f t="shared" si="16"/>
        <v/>
      </c>
      <c r="AP233" s="11" t="str">
        <f t="shared" si="17"/>
        <v/>
      </c>
      <c r="AQ233" s="11" t="str">
        <f t="shared" si="18"/>
        <v/>
      </c>
      <c r="AR233" s="37" t="str">
        <f t="shared" si="19"/>
        <v/>
      </c>
      <c r="AS233" s="11" t="str">
        <f t="shared" si="20"/>
        <v/>
      </c>
      <c r="AT233" s="11" t="str">
        <f t="shared" si="21"/>
        <v/>
      </c>
      <c r="AU233" s="11" t="str">
        <f t="shared" si="22"/>
        <v/>
      </c>
      <c r="AV233" s="11" t="str">
        <f t="shared" si="23"/>
        <v/>
      </c>
      <c r="AW233" s="11" t="str">
        <f t="shared" si="24"/>
        <v/>
      </c>
      <c r="AX233" s="11" t="str">
        <f t="shared" si="25"/>
        <v/>
      </c>
      <c r="AY233" s="11" t="str">
        <f t="shared" si="26"/>
        <v/>
      </c>
      <c r="AZ233" s="11" t="str">
        <f t="array" ref="AZ233">INDEX('10_Redfin_Source_Data'!$X:$X,$A233+4)</f>
        <v/>
      </c>
    </row>
    <row r="234" ht="15.75" customHeight="1">
      <c r="A234" s="11">
        <v>230.0</v>
      </c>
      <c r="B234" s="11" t="str">
        <f t="array" ref="B234">IF(INDEX('10_Redfin_Source_Data'!$E:$E,$A234+4)="","","SF-"&amp;TEXT($A234,"000"))</f>
        <v/>
      </c>
      <c r="C234" s="11" t="str">
        <f t="array" ref="C234">INDEX('10_Redfin_Source_Data'!$E:$E,$A234+4)</f>
        <v/>
      </c>
      <c r="D234" s="11" t="str">
        <f t="array" ref="D234">INDEX('10_Redfin_Source_Data'!$G:$G,$A234+4)</f>
        <v/>
      </c>
      <c r="E234" s="11" t="str">
        <f t="array" ref="E234">INDEX('10_Redfin_Source_Data'!$N:$N,$A234+4)</f>
        <v/>
      </c>
      <c r="F234" s="11" t="str">
        <f t="array" ref="F234">INDEX('10_Redfin_Source_Data'!$C:$C,$A234+4)</f>
        <v/>
      </c>
      <c r="G234" s="11" t="str">
        <f t="array" ref="G234">INDEX('10_Redfin_Source_Data'!$Z:$Z,$A234+4)</f>
        <v/>
      </c>
      <c r="H234" s="34">
        <f t="array" ref="H234">N(INDEX('10_Redfin_Source_Data'!$H:$H,$A234+4))</f>
        <v>0</v>
      </c>
      <c r="I234" s="34">
        <f t="array" ref="I234">N(INDEX('10_Redfin_Source_Data'!$M:$M,$A234+4))</f>
        <v>0</v>
      </c>
      <c r="J234" s="34" t="str">
        <f t="array" ref="J234">IF(H234&gt;0,MAX(I234,IFERROR(N(INDEX('10_Redfin_Source_Data'!$I:$I,$A234+4)),0)),"")</f>
        <v/>
      </c>
      <c r="K234" s="34">
        <f t="array" ref="K234">N(INDEX('10_Redfin_Source_Data'!$K:$K,$A234+4))</f>
        <v>0</v>
      </c>
      <c r="L234" s="34" t="str">
        <f t="array" ref="L234">IF(H234&gt;0,IFERROR(INDEX('09_Rent_Benchmarks'!$C:$C,MATCH(D234,'09_Rent_Benchmarks'!$A:$A,0)),'01_Global_Assumptions'!$B$10),"")</f>
        <v/>
      </c>
      <c r="M234" s="34" t="str">
        <f t="shared" si="1"/>
        <v/>
      </c>
      <c r="N234" s="34" t="str">
        <f>IF(H234&gt;0,'01_Global_Assumptions'!$B$11,"")</f>
        <v/>
      </c>
      <c r="O234" s="34" t="str">
        <f t="shared" si="2"/>
        <v/>
      </c>
      <c r="P234" s="35" t="str">
        <f>IF(H234&gt;0,'01_Global_Assumptions'!$B$7,"")</f>
        <v/>
      </c>
      <c r="Q234" s="35" t="str">
        <f>IF(H234&gt;0,'01_Global_Assumptions'!$B$8,"")</f>
        <v/>
      </c>
      <c r="R234" s="35" t="str">
        <f>IF(H234&gt;0,'01_Global_Assumptions'!$B$9,"")</f>
        <v/>
      </c>
      <c r="S234" s="34" t="str">
        <f>IF(H234&gt;0,H234*'01_Global_Assumptions'!$B$12,"")</f>
        <v/>
      </c>
      <c r="T234" s="34" t="str">
        <f>IF(H234&gt;0,'01_Global_Assumptions'!$B$23,"")</f>
        <v/>
      </c>
      <c r="U234" s="34" t="str">
        <f>IF(H234&gt;0,S234/('01_Global_Assumptions'!$B$13*12),"")</f>
        <v/>
      </c>
      <c r="V234" s="34" t="str">
        <f>IF(H234&gt;0,I234*('01_Global_Assumptions'!$B$19+'01_Global_Assumptions'!$B$20+'01_Global_Assumptions'!$B$21)+'01_Global_Assumptions'!$B$22,"")</f>
        <v/>
      </c>
      <c r="W234" s="34" t="str">
        <f>IF(H234&gt;0,S234*'01_Global_Assumptions'!$B$14/12,"")</f>
        <v/>
      </c>
      <c r="X234" s="34" t="str">
        <f>IF(H234&gt;0,H234*'01_Global_Assumptions'!$B$16/('01_Global_Assumptions'!$B$17*12),"")</f>
        <v/>
      </c>
      <c r="Y234" s="35" t="str">
        <f>IF(H234&gt;0,'01_Global_Assumptions'!$B$18,"")</f>
        <v/>
      </c>
      <c r="Z234" s="34" t="str">
        <f t="shared" si="3"/>
        <v/>
      </c>
      <c r="AA234" s="34" t="str">
        <f t="shared" si="4"/>
        <v/>
      </c>
      <c r="AB234" s="34" t="str">
        <f t="shared" si="5"/>
        <v/>
      </c>
      <c r="AC234" s="35" t="str">
        <f t="shared" si="6"/>
        <v/>
      </c>
      <c r="AD234" s="34" t="str">
        <f t="shared" si="7"/>
        <v/>
      </c>
      <c r="AE234" s="34" t="str">
        <f t="shared" si="8"/>
        <v/>
      </c>
      <c r="AF234" s="34" t="str">
        <f t="shared" si="9"/>
        <v/>
      </c>
      <c r="AG234" s="34" t="str">
        <f t="shared" si="10"/>
        <v/>
      </c>
      <c r="AH234" s="34" t="str">
        <f t="shared" si="11"/>
        <v/>
      </c>
      <c r="AI234" s="34" t="str">
        <f t="shared" si="12"/>
        <v/>
      </c>
      <c r="AJ234" s="34" t="str">
        <f t="shared" si="13"/>
        <v/>
      </c>
      <c r="AK234" s="11" t="str">
        <f t="shared" si="14"/>
        <v/>
      </c>
      <c r="AL234" s="11" t="str">
        <f>IF(H234&gt;0,H234*(1-'01_Global_Assumptions'!$B$16),"")</f>
        <v/>
      </c>
      <c r="AM234" s="11" t="str">
        <f>IF(H234&gt;0,'01_Global_Assumptions'!$B$13*'01_Global_Assumptions'!$B$15,"")</f>
        <v/>
      </c>
      <c r="AN234" s="11" t="str">
        <f t="shared" si="15"/>
        <v/>
      </c>
      <c r="AO234" s="11" t="str">
        <f t="shared" si="16"/>
        <v/>
      </c>
      <c r="AP234" s="11" t="str">
        <f t="shared" si="17"/>
        <v/>
      </c>
      <c r="AQ234" s="11" t="str">
        <f t="shared" si="18"/>
        <v/>
      </c>
      <c r="AR234" s="37" t="str">
        <f t="shared" si="19"/>
        <v/>
      </c>
      <c r="AS234" s="11" t="str">
        <f t="shared" si="20"/>
        <v/>
      </c>
      <c r="AT234" s="11" t="str">
        <f t="shared" si="21"/>
        <v/>
      </c>
      <c r="AU234" s="11" t="str">
        <f t="shared" si="22"/>
        <v/>
      </c>
      <c r="AV234" s="11" t="str">
        <f t="shared" si="23"/>
        <v/>
      </c>
      <c r="AW234" s="11" t="str">
        <f t="shared" si="24"/>
        <v/>
      </c>
      <c r="AX234" s="11" t="str">
        <f t="shared" si="25"/>
        <v/>
      </c>
      <c r="AY234" s="11" t="str">
        <f t="shared" si="26"/>
        <v/>
      </c>
      <c r="AZ234" s="11" t="str">
        <f t="array" ref="AZ234">INDEX('10_Redfin_Source_Data'!$X:$X,$A234+4)</f>
        <v/>
      </c>
    </row>
    <row r="235" ht="15.75" customHeight="1">
      <c r="A235" s="11">
        <v>231.0</v>
      </c>
      <c r="B235" s="11" t="str">
        <f t="array" ref="B235">IF(INDEX('10_Redfin_Source_Data'!$E:$E,$A235+4)="","","SF-"&amp;TEXT($A235,"000"))</f>
        <v/>
      </c>
      <c r="C235" s="11" t="str">
        <f t="array" ref="C235">INDEX('10_Redfin_Source_Data'!$E:$E,$A235+4)</f>
        <v/>
      </c>
      <c r="D235" s="11" t="str">
        <f t="array" ref="D235">INDEX('10_Redfin_Source_Data'!$G:$G,$A235+4)</f>
        <v/>
      </c>
      <c r="E235" s="11" t="str">
        <f t="array" ref="E235">INDEX('10_Redfin_Source_Data'!$N:$N,$A235+4)</f>
        <v/>
      </c>
      <c r="F235" s="11" t="str">
        <f t="array" ref="F235">INDEX('10_Redfin_Source_Data'!$C:$C,$A235+4)</f>
        <v/>
      </c>
      <c r="G235" s="11" t="str">
        <f t="array" ref="G235">INDEX('10_Redfin_Source_Data'!$Z:$Z,$A235+4)</f>
        <v/>
      </c>
      <c r="H235" s="34">
        <f t="array" ref="H235">N(INDEX('10_Redfin_Source_Data'!$H:$H,$A235+4))</f>
        <v>0</v>
      </c>
      <c r="I235" s="34">
        <f t="array" ref="I235">N(INDEX('10_Redfin_Source_Data'!$M:$M,$A235+4))</f>
        <v>0</v>
      </c>
      <c r="J235" s="34" t="str">
        <f t="array" ref="J235">IF(H235&gt;0,MAX(I235,IFERROR(N(INDEX('10_Redfin_Source_Data'!$I:$I,$A235+4)),0)),"")</f>
        <v/>
      </c>
      <c r="K235" s="34">
        <f t="array" ref="K235">N(INDEX('10_Redfin_Source_Data'!$K:$K,$A235+4))</f>
        <v>0</v>
      </c>
      <c r="L235" s="34" t="str">
        <f t="array" ref="L235">IF(H235&gt;0,IFERROR(INDEX('09_Rent_Benchmarks'!$C:$C,MATCH(D235,'09_Rent_Benchmarks'!$A:$A,0)),'01_Global_Assumptions'!$B$10),"")</f>
        <v/>
      </c>
      <c r="M235" s="34" t="str">
        <f t="shared" si="1"/>
        <v/>
      </c>
      <c r="N235" s="34" t="str">
        <f>IF(H235&gt;0,'01_Global_Assumptions'!$B$11,"")</f>
        <v/>
      </c>
      <c r="O235" s="34" t="str">
        <f t="shared" si="2"/>
        <v/>
      </c>
      <c r="P235" s="35" t="str">
        <f>IF(H235&gt;0,'01_Global_Assumptions'!$B$7,"")</f>
        <v/>
      </c>
      <c r="Q235" s="35" t="str">
        <f>IF(H235&gt;0,'01_Global_Assumptions'!$B$8,"")</f>
        <v/>
      </c>
      <c r="R235" s="35" t="str">
        <f>IF(H235&gt;0,'01_Global_Assumptions'!$B$9,"")</f>
        <v/>
      </c>
      <c r="S235" s="34" t="str">
        <f>IF(H235&gt;0,H235*'01_Global_Assumptions'!$B$12,"")</f>
        <v/>
      </c>
      <c r="T235" s="34" t="str">
        <f>IF(H235&gt;0,'01_Global_Assumptions'!$B$23,"")</f>
        <v/>
      </c>
      <c r="U235" s="34" t="str">
        <f>IF(H235&gt;0,S235/('01_Global_Assumptions'!$B$13*12),"")</f>
        <v/>
      </c>
      <c r="V235" s="34" t="str">
        <f>IF(H235&gt;0,I235*('01_Global_Assumptions'!$B$19+'01_Global_Assumptions'!$B$20+'01_Global_Assumptions'!$B$21)+'01_Global_Assumptions'!$B$22,"")</f>
        <v/>
      </c>
      <c r="W235" s="34" t="str">
        <f>IF(H235&gt;0,S235*'01_Global_Assumptions'!$B$14/12,"")</f>
        <v/>
      </c>
      <c r="X235" s="34" t="str">
        <f>IF(H235&gt;0,H235*'01_Global_Assumptions'!$B$16/('01_Global_Assumptions'!$B$17*12),"")</f>
        <v/>
      </c>
      <c r="Y235" s="35" t="str">
        <f>IF(H235&gt;0,'01_Global_Assumptions'!$B$18,"")</f>
        <v/>
      </c>
      <c r="Z235" s="34" t="str">
        <f t="shared" si="3"/>
        <v/>
      </c>
      <c r="AA235" s="34" t="str">
        <f t="shared" si="4"/>
        <v/>
      </c>
      <c r="AB235" s="34" t="str">
        <f t="shared" si="5"/>
        <v/>
      </c>
      <c r="AC235" s="35" t="str">
        <f t="shared" si="6"/>
        <v/>
      </c>
      <c r="AD235" s="34" t="str">
        <f t="shared" si="7"/>
        <v/>
      </c>
      <c r="AE235" s="34" t="str">
        <f t="shared" si="8"/>
        <v/>
      </c>
      <c r="AF235" s="34" t="str">
        <f t="shared" si="9"/>
        <v/>
      </c>
      <c r="AG235" s="34" t="str">
        <f t="shared" si="10"/>
        <v/>
      </c>
      <c r="AH235" s="34" t="str">
        <f t="shared" si="11"/>
        <v/>
      </c>
      <c r="AI235" s="34" t="str">
        <f t="shared" si="12"/>
        <v/>
      </c>
      <c r="AJ235" s="34" t="str">
        <f t="shared" si="13"/>
        <v/>
      </c>
      <c r="AK235" s="11" t="str">
        <f t="shared" si="14"/>
        <v/>
      </c>
      <c r="AL235" s="11" t="str">
        <f>IF(H235&gt;0,H235*(1-'01_Global_Assumptions'!$B$16),"")</f>
        <v/>
      </c>
      <c r="AM235" s="11" t="str">
        <f>IF(H235&gt;0,'01_Global_Assumptions'!$B$13*'01_Global_Assumptions'!$B$15,"")</f>
        <v/>
      </c>
      <c r="AN235" s="11" t="str">
        <f t="shared" si="15"/>
        <v/>
      </c>
      <c r="AO235" s="11" t="str">
        <f t="shared" si="16"/>
        <v/>
      </c>
      <c r="AP235" s="11" t="str">
        <f t="shared" si="17"/>
        <v/>
      </c>
      <c r="AQ235" s="11" t="str">
        <f t="shared" si="18"/>
        <v/>
      </c>
      <c r="AR235" s="37" t="str">
        <f t="shared" si="19"/>
        <v/>
      </c>
      <c r="AS235" s="11" t="str">
        <f t="shared" si="20"/>
        <v/>
      </c>
      <c r="AT235" s="11" t="str">
        <f t="shared" si="21"/>
        <v/>
      </c>
      <c r="AU235" s="11" t="str">
        <f t="shared" si="22"/>
        <v/>
      </c>
      <c r="AV235" s="11" t="str">
        <f t="shared" si="23"/>
        <v/>
      </c>
      <c r="AW235" s="11" t="str">
        <f t="shared" si="24"/>
        <v/>
      </c>
      <c r="AX235" s="11" t="str">
        <f t="shared" si="25"/>
        <v/>
      </c>
      <c r="AY235" s="11" t="str">
        <f t="shared" si="26"/>
        <v/>
      </c>
      <c r="AZ235" s="11" t="str">
        <f t="array" ref="AZ235">INDEX('10_Redfin_Source_Data'!$X:$X,$A235+4)</f>
        <v/>
      </c>
    </row>
    <row r="236" ht="15.75" customHeight="1">
      <c r="A236" s="11">
        <v>232.0</v>
      </c>
      <c r="B236" s="11" t="str">
        <f t="array" ref="B236">IF(INDEX('10_Redfin_Source_Data'!$E:$E,$A236+4)="","","SF-"&amp;TEXT($A236,"000"))</f>
        <v/>
      </c>
      <c r="C236" s="11" t="str">
        <f t="array" ref="C236">INDEX('10_Redfin_Source_Data'!$E:$E,$A236+4)</f>
        <v/>
      </c>
      <c r="D236" s="11" t="str">
        <f t="array" ref="D236">INDEX('10_Redfin_Source_Data'!$G:$G,$A236+4)</f>
        <v/>
      </c>
      <c r="E236" s="11" t="str">
        <f t="array" ref="E236">INDEX('10_Redfin_Source_Data'!$N:$N,$A236+4)</f>
        <v/>
      </c>
      <c r="F236" s="11" t="str">
        <f t="array" ref="F236">INDEX('10_Redfin_Source_Data'!$C:$C,$A236+4)</f>
        <v/>
      </c>
      <c r="G236" s="11" t="str">
        <f t="array" ref="G236">INDEX('10_Redfin_Source_Data'!$Z:$Z,$A236+4)</f>
        <v/>
      </c>
      <c r="H236" s="34">
        <f t="array" ref="H236">N(INDEX('10_Redfin_Source_Data'!$H:$H,$A236+4))</f>
        <v>0</v>
      </c>
      <c r="I236" s="34">
        <f t="array" ref="I236">N(INDEX('10_Redfin_Source_Data'!$M:$M,$A236+4))</f>
        <v>0</v>
      </c>
      <c r="J236" s="34" t="str">
        <f t="array" ref="J236">IF(H236&gt;0,MAX(I236,IFERROR(N(INDEX('10_Redfin_Source_Data'!$I:$I,$A236+4)),0)),"")</f>
        <v/>
      </c>
      <c r="K236" s="34">
        <f t="array" ref="K236">N(INDEX('10_Redfin_Source_Data'!$K:$K,$A236+4))</f>
        <v>0</v>
      </c>
      <c r="L236" s="34" t="str">
        <f t="array" ref="L236">IF(H236&gt;0,IFERROR(INDEX('09_Rent_Benchmarks'!$C:$C,MATCH(D236,'09_Rent_Benchmarks'!$A:$A,0)),'01_Global_Assumptions'!$B$10),"")</f>
        <v/>
      </c>
      <c r="M236" s="34" t="str">
        <f t="shared" si="1"/>
        <v/>
      </c>
      <c r="N236" s="34" t="str">
        <f>IF(H236&gt;0,'01_Global_Assumptions'!$B$11,"")</f>
        <v/>
      </c>
      <c r="O236" s="34" t="str">
        <f t="shared" si="2"/>
        <v/>
      </c>
      <c r="P236" s="35" t="str">
        <f>IF(H236&gt;0,'01_Global_Assumptions'!$B$7,"")</f>
        <v/>
      </c>
      <c r="Q236" s="35" t="str">
        <f>IF(H236&gt;0,'01_Global_Assumptions'!$B$8,"")</f>
        <v/>
      </c>
      <c r="R236" s="35" t="str">
        <f>IF(H236&gt;0,'01_Global_Assumptions'!$B$9,"")</f>
        <v/>
      </c>
      <c r="S236" s="34" t="str">
        <f>IF(H236&gt;0,H236*'01_Global_Assumptions'!$B$12,"")</f>
        <v/>
      </c>
      <c r="T236" s="34" t="str">
        <f>IF(H236&gt;0,'01_Global_Assumptions'!$B$23,"")</f>
        <v/>
      </c>
      <c r="U236" s="34" t="str">
        <f>IF(H236&gt;0,S236/('01_Global_Assumptions'!$B$13*12),"")</f>
        <v/>
      </c>
      <c r="V236" s="34" t="str">
        <f>IF(H236&gt;0,I236*('01_Global_Assumptions'!$B$19+'01_Global_Assumptions'!$B$20+'01_Global_Assumptions'!$B$21)+'01_Global_Assumptions'!$B$22,"")</f>
        <v/>
      </c>
      <c r="W236" s="34" t="str">
        <f>IF(H236&gt;0,S236*'01_Global_Assumptions'!$B$14/12,"")</f>
        <v/>
      </c>
      <c r="X236" s="34" t="str">
        <f>IF(H236&gt;0,H236*'01_Global_Assumptions'!$B$16/('01_Global_Assumptions'!$B$17*12),"")</f>
        <v/>
      </c>
      <c r="Y236" s="35" t="str">
        <f>IF(H236&gt;0,'01_Global_Assumptions'!$B$18,"")</f>
        <v/>
      </c>
      <c r="Z236" s="34" t="str">
        <f t="shared" si="3"/>
        <v/>
      </c>
      <c r="AA236" s="34" t="str">
        <f t="shared" si="4"/>
        <v/>
      </c>
      <c r="AB236" s="34" t="str">
        <f t="shared" si="5"/>
        <v/>
      </c>
      <c r="AC236" s="35" t="str">
        <f t="shared" si="6"/>
        <v/>
      </c>
      <c r="AD236" s="34" t="str">
        <f t="shared" si="7"/>
        <v/>
      </c>
      <c r="AE236" s="34" t="str">
        <f t="shared" si="8"/>
        <v/>
      </c>
      <c r="AF236" s="34" t="str">
        <f t="shared" si="9"/>
        <v/>
      </c>
      <c r="AG236" s="34" t="str">
        <f t="shared" si="10"/>
        <v/>
      </c>
      <c r="AH236" s="34" t="str">
        <f t="shared" si="11"/>
        <v/>
      </c>
      <c r="AI236" s="34" t="str">
        <f t="shared" si="12"/>
        <v/>
      </c>
      <c r="AJ236" s="34" t="str">
        <f t="shared" si="13"/>
        <v/>
      </c>
      <c r="AK236" s="11" t="str">
        <f t="shared" si="14"/>
        <v/>
      </c>
      <c r="AL236" s="11" t="str">
        <f>IF(H236&gt;0,H236*(1-'01_Global_Assumptions'!$B$16),"")</f>
        <v/>
      </c>
      <c r="AM236" s="11" t="str">
        <f>IF(H236&gt;0,'01_Global_Assumptions'!$B$13*'01_Global_Assumptions'!$B$15,"")</f>
        <v/>
      </c>
      <c r="AN236" s="11" t="str">
        <f t="shared" si="15"/>
        <v/>
      </c>
      <c r="AO236" s="11" t="str">
        <f t="shared" si="16"/>
        <v/>
      </c>
      <c r="AP236" s="11" t="str">
        <f t="shared" si="17"/>
        <v/>
      </c>
      <c r="AQ236" s="11" t="str">
        <f t="shared" si="18"/>
        <v/>
      </c>
      <c r="AR236" s="37" t="str">
        <f t="shared" si="19"/>
        <v/>
      </c>
      <c r="AS236" s="11" t="str">
        <f t="shared" si="20"/>
        <v/>
      </c>
      <c r="AT236" s="11" t="str">
        <f t="shared" si="21"/>
        <v/>
      </c>
      <c r="AU236" s="11" t="str">
        <f t="shared" si="22"/>
        <v/>
      </c>
      <c r="AV236" s="11" t="str">
        <f t="shared" si="23"/>
        <v/>
      </c>
      <c r="AW236" s="11" t="str">
        <f t="shared" si="24"/>
        <v/>
      </c>
      <c r="AX236" s="11" t="str">
        <f t="shared" si="25"/>
        <v/>
      </c>
      <c r="AY236" s="11" t="str">
        <f t="shared" si="26"/>
        <v/>
      </c>
      <c r="AZ236" s="11" t="str">
        <f t="array" ref="AZ236">INDEX('10_Redfin_Source_Data'!$X:$X,$A236+4)</f>
        <v/>
      </c>
    </row>
    <row r="237" ht="15.75" customHeight="1">
      <c r="A237" s="11">
        <v>233.0</v>
      </c>
      <c r="B237" s="11" t="str">
        <f t="array" ref="B237">IF(INDEX('10_Redfin_Source_Data'!$E:$E,$A237+4)="","","SF-"&amp;TEXT($A237,"000"))</f>
        <v/>
      </c>
      <c r="C237" s="11" t="str">
        <f t="array" ref="C237">INDEX('10_Redfin_Source_Data'!$E:$E,$A237+4)</f>
        <v/>
      </c>
      <c r="D237" s="11" t="str">
        <f t="array" ref="D237">INDEX('10_Redfin_Source_Data'!$G:$G,$A237+4)</f>
        <v/>
      </c>
      <c r="E237" s="11" t="str">
        <f t="array" ref="E237">INDEX('10_Redfin_Source_Data'!$N:$N,$A237+4)</f>
        <v/>
      </c>
      <c r="F237" s="11" t="str">
        <f t="array" ref="F237">INDEX('10_Redfin_Source_Data'!$C:$C,$A237+4)</f>
        <v/>
      </c>
      <c r="G237" s="11" t="str">
        <f t="array" ref="G237">INDEX('10_Redfin_Source_Data'!$Z:$Z,$A237+4)</f>
        <v/>
      </c>
      <c r="H237" s="34">
        <f t="array" ref="H237">N(INDEX('10_Redfin_Source_Data'!$H:$H,$A237+4))</f>
        <v>0</v>
      </c>
      <c r="I237" s="34">
        <f t="array" ref="I237">N(INDEX('10_Redfin_Source_Data'!$M:$M,$A237+4))</f>
        <v>0</v>
      </c>
      <c r="J237" s="34" t="str">
        <f t="array" ref="J237">IF(H237&gt;0,MAX(I237,IFERROR(N(INDEX('10_Redfin_Source_Data'!$I:$I,$A237+4)),0)),"")</f>
        <v/>
      </c>
      <c r="K237" s="34">
        <f t="array" ref="K237">N(INDEX('10_Redfin_Source_Data'!$K:$K,$A237+4))</f>
        <v>0</v>
      </c>
      <c r="L237" s="34" t="str">
        <f t="array" ref="L237">IF(H237&gt;0,IFERROR(INDEX('09_Rent_Benchmarks'!$C:$C,MATCH(D237,'09_Rent_Benchmarks'!$A:$A,0)),'01_Global_Assumptions'!$B$10),"")</f>
        <v/>
      </c>
      <c r="M237" s="34" t="str">
        <f t="shared" si="1"/>
        <v/>
      </c>
      <c r="N237" s="34" t="str">
        <f>IF(H237&gt;0,'01_Global_Assumptions'!$B$11,"")</f>
        <v/>
      </c>
      <c r="O237" s="34" t="str">
        <f t="shared" si="2"/>
        <v/>
      </c>
      <c r="P237" s="35" t="str">
        <f>IF(H237&gt;0,'01_Global_Assumptions'!$B$7,"")</f>
        <v/>
      </c>
      <c r="Q237" s="35" t="str">
        <f>IF(H237&gt;0,'01_Global_Assumptions'!$B$8,"")</f>
        <v/>
      </c>
      <c r="R237" s="35" t="str">
        <f>IF(H237&gt;0,'01_Global_Assumptions'!$B$9,"")</f>
        <v/>
      </c>
      <c r="S237" s="34" t="str">
        <f>IF(H237&gt;0,H237*'01_Global_Assumptions'!$B$12,"")</f>
        <v/>
      </c>
      <c r="T237" s="34" t="str">
        <f>IF(H237&gt;0,'01_Global_Assumptions'!$B$23,"")</f>
        <v/>
      </c>
      <c r="U237" s="34" t="str">
        <f>IF(H237&gt;0,S237/('01_Global_Assumptions'!$B$13*12),"")</f>
        <v/>
      </c>
      <c r="V237" s="34" t="str">
        <f>IF(H237&gt;0,I237*('01_Global_Assumptions'!$B$19+'01_Global_Assumptions'!$B$20+'01_Global_Assumptions'!$B$21)+'01_Global_Assumptions'!$B$22,"")</f>
        <v/>
      </c>
      <c r="W237" s="34" t="str">
        <f>IF(H237&gt;0,S237*'01_Global_Assumptions'!$B$14/12,"")</f>
        <v/>
      </c>
      <c r="X237" s="34" t="str">
        <f>IF(H237&gt;0,H237*'01_Global_Assumptions'!$B$16/('01_Global_Assumptions'!$B$17*12),"")</f>
        <v/>
      </c>
      <c r="Y237" s="35" t="str">
        <f>IF(H237&gt;0,'01_Global_Assumptions'!$B$18,"")</f>
        <v/>
      </c>
      <c r="Z237" s="34" t="str">
        <f t="shared" si="3"/>
        <v/>
      </c>
      <c r="AA237" s="34" t="str">
        <f t="shared" si="4"/>
        <v/>
      </c>
      <c r="AB237" s="34" t="str">
        <f t="shared" si="5"/>
        <v/>
      </c>
      <c r="AC237" s="35" t="str">
        <f t="shared" si="6"/>
        <v/>
      </c>
      <c r="AD237" s="34" t="str">
        <f t="shared" si="7"/>
        <v/>
      </c>
      <c r="AE237" s="34" t="str">
        <f t="shared" si="8"/>
        <v/>
      </c>
      <c r="AF237" s="34" t="str">
        <f t="shared" si="9"/>
        <v/>
      </c>
      <c r="AG237" s="34" t="str">
        <f t="shared" si="10"/>
        <v/>
      </c>
      <c r="AH237" s="34" t="str">
        <f t="shared" si="11"/>
        <v/>
      </c>
      <c r="AI237" s="34" t="str">
        <f t="shared" si="12"/>
        <v/>
      </c>
      <c r="AJ237" s="34" t="str">
        <f t="shared" si="13"/>
        <v/>
      </c>
      <c r="AK237" s="11" t="str">
        <f t="shared" si="14"/>
        <v/>
      </c>
      <c r="AL237" s="11" t="str">
        <f>IF(H237&gt;0,H237*(1-'01_Global_Assumptions'!$B$16),"")</f>
        <v/>
      </c>
      <c r="AM237" s="11" t="str">
        <f>IF(H237&gt;0,'01_Global_Assumptions'!$B$13*'01_Global_Assumptions'!$B$15,"")</f>
        <v/>
      </c>
      <c r="AN237" s="11" t="str">
        <f t="shared" si="15"/>
        <v/>
      </c>
      <c r="AO237" s="11" t="str">
        <f t="shared" si="16"/>
        <v/>
      </c>
      <c r="AP237" s="11" t="str">
        <f t="shared" si="17"/>
        <v/>
      </c>
      <c r="AQ237" s="11" t="str">
        <f t="shared" si="18"/>
        <v/>
      </c>
      <c r="AR237" s="37" t="str">
        <f t="shared" si="19"/>
        <v/>
      </c>
      <c r="AS237" s="11" t="str">
        <f t="shared" si="20"/>
        <v/>
      </c>
      <c r="AT237" s="11" t="str">
        <f t="shared" si="21"/>
        <v/>
      </c>
      <c r="AU237" s="11" t="str">
        <f t="shared" si="22"/>
        <v/>
      </c>
      <c r="AV237" s="11" t="str">
        <f t="shared" si="23"/>
        <v/>
      </c>
      <c r="AW237" s="11" t="str">
        <f t="shared" si="24"/>
        <v/>
      </c>
      <c r="AX237" s="11" t="str">
        <f t="shared" si="25"/>
        <v/>
      </c>
      <c r="AY237" s="11" t="str">
        <f t="shared" si="26"/>
        <v/>
      </c>
      <c r="AZ237" s="11" t="str">
        <f t="array" ref="AZ237">INDEX('10_Redfin_Source_Data'!$X:$X,$A237+4)</f>
        <v/>
      </c>
    </row>
    <row r="238" ht="15.75" customHeight="1">
      <c r="A238" s="11">
        <v>234.0</v>
      </c>
      <c r="B238" s="11" t="str">
        <f t="array" ref="B238">IF(INDEX('10_Redfin_Source_Data'!$E:$E,$A238+4)="","","SF-"&amp;TEXT($A238,"000"))</f>
        <v/>
      </c>
      <c r="C238" s="11" t="str">
        <f t="array" ref="C238">INDEX('10_Redfin_Source_Data'!$E:$E,$A238+4)</f>
        <v/>
      </c>
      <c r="D238" s="11" t="str">
        <f t="array" ref="D238">INDEX('10_Redfin_Source_Data'!$G:$G,$A238+4)</f>
        <v/>
      </c>
      <c r="E238" s="11" t="str">
        <f t="array" ref="E238">INDEX('10_Redfin_Source_Data'!$N:$N,$A238+4)</f>
        <v/>
      </c>
      <c r="F238" s="11" t="str">
        <f t="array" ref="F238">INDEX('10_Redfin_Source_Data'!$C:$C,$A238+4)</f>
        <v/>
      </c>
      <c r="G238" s="11" t="str">
        <f t="array" ref="G238">INDEX('10_Redfin_Source_Data'!$Z:$Z,$A238+4)</f>
        <v/>
      </c>
      <c r="H238" s="34">
        <f t="array" ref="H238">N(INDEX('10_Redfin_Source_Data'!$H:$H,$A238+4))</f>
        <v>0</v>
      </c>
      <c r="I238" s="34">
        <f t="array" ref="I238">N(INDEX('10_Redfin_Source_Data'!$M:$M,$A238+4))</f>
        <v>0</v>
      </c>
      <c r="J238" s="34" t="str">
        <f t="array" ref="J238">IF(H238&gt;0,MAX(I238,IFERROR(N(INDEX('10_Redfin_Source_Data'!$I:$I,$A238+4)),0)),"")</f>
        <v/>
      </c>
      <c r="K238" s="34">
        <f t="array" ref="K238">N(INDEX('10_Redfin_Source_Data'!$K:$K,$A238+4))</f>
        <v>0</v>
      </c>
      <c r="L238" s="34" t="str">
        <f t="array" ref="L238">IF(H238&gt;0,IFERROR(INDEX('09_Rent_Benchmarks'!$C:$C,MATCH(D238,'09_Rent_Benchmarks'!$A:$A,0)),'01_Global_Assumptions'!$B$10),"")</f>
        <v/>
      </c>
      <c r="M238" s="34" t="str">
        <f t="shared" si="1"/>
        <v/>
      </c>
      <c r="N238" s="34" t="str">
        <f>IF(H238&gt;0,'01_Global_Assumptions'!$B$11,"")</f>
        <v/>
      </c>
      <c r="O238" s="34" t="str">
        <f t="shared" si="2"/>
        <v/>
      </c>
      <c r="P238" s="35" t="str">
        <f>IF(H238&gt;0,'01_Global_Assumptions'!$B$7,"")</f>
        <v/>
      </c>
      <c r="Q238" s="35" t="str">
        <f>IF(H238&gt;0,'01_Global_Assumptions'!$B$8,"")</f>
        <v/>
      </c>
      <c r="R238" s="35" t="str">
        <f>IF(H238&gt;0,'01_Global_Assumptions'!$B$9,"")</f>
        <v/>
      </c>
      <c r="S238" s="34" t="str">
        <f>IF(H238&gt;0,H238*'01_Global_Assumptions'!$B$12,"")</f>
        <v/>
      </c>
      <c r="T238" s="34" t="str">
        <f>IF(H238&gt;0,'01_Global_Assumptions'!$B$23,"")</f>
        <v/>
      </c>
      <c r="U238" s="34" t="str">
        <f>IF(H238&gt;0,S238/('01_Global_Assumptions'!$B$13*12),"")</f>
        <v/>
      </c>
      <c r="V238" s="34" t="str">
        <f>IF(H238&gt;0,I238*('01_Global_Assumptions'!$B$19+'01_Global_Assumptions'!$B$20+'01_Global_Assumptions'!$B$21)+'01_Global_Assumptions'!$B$22,"")</f>
        <v/>
      </c>
      <c r="W238" s="34" t="str">
        <f>IF(H238&gt;0,S238*'01_Global_Assumptions'!$B$14/12,"")</f>
        <v/>
      </c>
      <c r="X238" s="34" t="str">
        <f>IF(H238&gt;0,H238*'01_Global_Assumptions'!$B$16/('01_Global_Assumptions'!$B$17*12),"")</f>
        <v/>
      </c>
      <c r="Y238" s="35" t="str">
        <f>IF(H238&gt;0,'01_Global_Assumptions'!$B$18,"")</f>
        <v/>
      </c>
      <c r="Z238" s="34" t="str">
        <f t="shared" si="3"/>
        <v/>
      </c>
      <c r="AA238" s="34" t="str">
        <f t="shared" si="4"/>
        <v/>
      </c>
      <c r="AB238" s="34" t="str">
        <f t="shared" si="5"/>
        <v/>
      </c>
      <c r="AC238" s="35" t="str">
        <f t="shared" si="6"/>
        <v/>
      </c>
      <c r="AD238" s="34" t="str">
        <f t="shared" si="7"/>
        <v/>
      </c>
      <c r="AE238" s="34" t="str">
        <f t="shared" si="8"/>
        <v/>
      </c>
      <c r="AF238" s="34" t="str">
        <f t="shared" si="9"/>
        <v/>
      </c>
      <c r="AG238" s="34" t="str">
        <f t="shared" si="10"/>
        <v/>
      </c>
      <c r="AH238" s="34" t="str">
        <f t="shared" si="11"/>
        <v/>
      </c>
      <c r="AI238" s="34" t="str">
        <f t="shared" si="12"/>
        <v/>
      </c>
      <c r="AJ238" s="34" t="str">
        <f t="shared" si="13"/>
        <v/>
      </c>
      <c r="AK238" s="11" t="str">
        <f t="shared" si="14"/>
        <v/>
      </c>
      <c r="AL238" s="11" t="str">
        <f>IF(H238&gt;0,H238*(1-'01_Global_Assumptions'!$B$16),"")</f>
        <v/>
      </c>
      <c r="AM238" s="11" t="str">
        <f>IF(H238&gt;0,'01_Global_Assumptions'!$B$13*'01_Global_Assumptions'!$B$15,"")</f>
        <v/>
      </c>
      <c r="AN238" s="11" t="str">
        <f t="shared" si="15"/>
        <v/>
      </c>
      <c r="AO238" s="11" t="str">
        <f t="shared" si="16"/>
        <v/>
      </c>
      <c r="AP238" s="11" t="str">
        <f t="shared" si="17"/>
        <v/>
      </c>
      <c r="AQ238" s="11" t="str">
        <f t="shared" si="18"/>
        <v/>
      </c>
      <c r="AR238" s="37" t="str">
        <f t="shared" si="19"/>
        <v/>
      </c>
      <c r="AS238" s="11" t="str">
        <f t="shared" si="20"/>
        <v/>
      </c>
      <c r="AT238" s="11" t="str">
        <f t="shared" si="21"/>
        <v/>
      </c>
      <c r="AU238" s="11" t="str">
        <f t="shared" si="22"/>
        <v/>
      </c>
      <c r="AV238" s="11" t="str">
        <f t="shared" si="23"/>
        <v/>
      </c>
      <c r="AW238" s="11" t="str">
        <f t="shared" si="24"/>
        <v/>
      </c>
      <c r="AX238" s="11" t="str">
        <f t="shared" si="25"/>
        <v/>
      </c>
      <c r="AY238" s="11" t="str">
        <f t="shared" si="26"/>
        <v/>
      </c>
      <c r="AZ238" s="11" t="str">
        <f t="array" ref="AZ238">INDEX('10_Redfin_Source_Data'!$X:$X,$A238+4)</f>
        <v/>
      </c>
    </row>
    <row r="239" ht="15.75" customHeight="1">
      <c r="A239" s="11">
        <v>235.0</v>
      </c>
      <c r="B239" s="11" t="str">
        <f t="array" ref="B239">IF(INDEX('10_Redfin_Source_Data'!$E:$E,$A239+4)="","","SF-"&amp;TEXT($A239,"000"))</f>
        <v/>
      </c>
      <c r="C239" s="11" t="str">
        <f t="array" ref="C239">INDEX('10_Redfin_Source_Data'!$E:$E,$A239+4)</f>
        <v/>
      </c>
      <c r="D239" s="11" t="str">
        <f t="array" ref="D239">INDEX('10_Redfin_Source_Data'!$G:$G,$A239+4)</f>
        <v/>
      </c>
      <c r="E239" s="11" t="str">
        <f t="array" ref="E239">INDEX('10_Redfin_Source_Data'!$N:$N,$A239+4)</f>
        <v/>
      </c>
      <c r="F239" s="11" t="str">
        <f t="array" ref="F239">INDEX('10_Redfin_Source_Data'!$C:$C,$A239+4)</f>
        <v/>
      </c>
      <c r="G239" s="11" t="str">
        <f t="array" ref="G239">INDEX('10_Redfin_Source_Data'!$Z:$Z,$A239+4)</f>
        <v/>
      </c>
      <c r="H239" s="34">
        <f t="array" ref="H239">N(INDEX('10_Redfin_Source_Data'!$H:$H,$A239+4))</f>
        <v>0</v>
      </c>
      <c r="I239" s="34">
        <f t="array" ref="I239">N(INDEX('10_Redfin_Source_Data'!$M:$M,$A239+4))</f>
        <v>0</v>
      </c>
      <c r="J239" s="34" t="str">
        <f t="array" ref="J239">IF(H239&gt;0,MAX(I239,IFERROR(N(INDEX('10_Redfin_Source_Data'!$I:$I,$A239+4)),0)),"")</f>
        <v/>
      </c>
      <c r="K239" s="34">
        <f t="array" ref="K239">N(INDEX('10_Redfin_Source_Data'!$K:$K,$A239+4))</f>
        <v>0</v>
      </c>
      <c r="L239" s="34" t="str">
        <f t="array" ref="L239">IF(H239&gt;0,IFERROR(INDEX('09_Rent_Benchmarks'!$C:$C,MATCH(D239,'09_Rent_Benchmarks'!$A:$A,0)),'01_Global_Assumptions'!$B$10),"")</f>
        <v/>
      </c>
      <c r="M239" s="34" t="str">
        <f t="shared" si="1"/>
        <v/>
      </c>
      <c r="N239" s="34" t="str">
        <f>IF(H239&gt;0,'01_Global_Assumptions'!$B$11,"")</f>
        <v/>
      </c>
      <c r="O239" s="34" t="str">
        <f t="shared" si="2"/>
        <v/>
      </c>
      <c r="P239" s="35" t="str">
        <f>IF(H239&gt;0,'01_Global_Assumptions'!$B$7,"")</f>
        <v/>
      </c>
      <c r="Q239" s="35" t="str">
        <f>IF(H239&gt;0,'01_Global_Assumptions'!$B$8,"")</f>
        <v/>
      </c>
      <c r="R239" s="35" t="str">
        <f>IF(H239&gt;0,'01_Global_Assumptions'!$B$9,"")</f>
        <v/>
      </c>
      <c r="S239" s="34" t="str">
        <f>IF(H239&gt;0,H239*'01_Global_Assumptions'!$B$12,"")</f>
        <v/>
      </c>
      <c r="T239" s="34" t="str">
        <f>IF(H239&gt;0,'01_Global_Assumptions'!$B$23,"")</f>
        <v/>
      </c>
      <c r="U239" s="34" t="str">
        <f>IF(H239&gt;0,S239/('01_Global_Assumptions'!$B$13*12),"")</f>
        <v/>
      </c>
      <c r="V239" s="34" t="str">
        <f>IF(H239&gt;0,I239*('01_Global_Assumptions'!$B$19+'01_Global_Assumptions'!$B$20+'01_Global_Assumptions'!$B$21)+'01_Global_Assumptions'!$B$22,"")</f>
        <v/>
      </c>
      <c r="W239" s="34" t="str">
        <f>IF(H239&gt;0,S239*'01_Global_Assumptions'!$B$14/12,"")</f>
        <v/>
      </c>
      <c r="X239" s="34" t="str">
        <f>IF(H239&gt;0,H239*'01_Global_Assumptions'!$B$16/('01_Global_Assumptions'!$B$17*12),"")</f>
        <v/>
      </c>
      <c r="Y239" s="35" t="str">
        <f>IF(H239&gt;0,'01_Global_Assumptions'!$B$18,"")</f>
        <v/>
      </c>
      <c r="Z239" s="34" t="str">
        <f t="shared" si="3"/>
        <v/>
      </c>
      <c r="AA239" s="34" t="str">
        <f t="shared" si="4"/>
        <v/>
      </c>
      <c r="AB239" s="34" t="str">
        <f t="shared" si="5"/>
        <v/>
      </c>
      <c r="AC239" s="35" t="str">
        <f t="shared" si="6"/>
        <v/>
      </c>
      <c r="AD239" s="34" t="str">
        <f t="shared" si="7"/>
        <v/>
      </c>
      <c r="AE239" s="34" t="str">
        <f t="shared" si="8"/>
        <v/>
      </c>
      <c r="AF239" s="34" t="str">
        <f t="shared" si="9"/>
        <v/>
      </c>
      <c r="AG239" s="34" t="str">
        <f t="shared" si="10"/>
        <v/>
      </c>
      <c r="AH239" s="34" t="str">
        <f t="shared" si="11"/>
        <v/>
      </c>
      <c r="AI239" s="34" t="str">
        <f t="shared" si="12"/>
        <v/>
      </c>
      <c r="AJ239" s="34" t="str">
        <f t="shared" si="13"/>
        <v/>
      </c>
      <c r="AK239" s="11" t="str">
        <f t="shared" si="14"/>
        <v/>
      </c>
      <c r="AL239" s="11" t="str">
        <f>IF(H239&gt;0,H239*(1-'01_Global_Assumptions'!$B$16),"")</f>
        <v/>
      </c>
      <c r="AM239" s="11" t="str">
        <f>IF(H239&gt;0,'01_Global_Assumptions'!$B$13*'01_Global_Assumptions'!$B$15,"")</f>
        <v/>
      </c>
      <c r="AN239" s="11" t="str">
        <f t="shared" si="15"/>
        <v/>
      </c>
      <c r="AO239" s="11" t="str">
        <f t="shared" si="16"/>
        <v/>
      </c>
      <c r="AP239" s="11" t="str">
        <f t="shared" si="17"/>
        <v/>
      </c>
      <c r="AQ239" s="11" t="str">
        <f t="shared" si="18"/>
        <v/>
      </c>
      <c r="AR239" s="37" t="str">
        <f t="shared" si="19"/>
        <v/>
      </c>
      <c r="AS239" s="11" t="str">
        <f t="shared" si="20"/>
        <v/>
      </c>
      <c r="AT239" s="11" t="str">
        <f t="shared" si="21"/>
        <v/>
      </c>
      <c r="AU239" s="11" t="str">
        <f t="shared" si="22"/>
        <v/>
      </c>
      <c r="AV239" s="11" t="str">
        <f t="shared" si="23"/>
        <v/>
      </c>
      <c r="AW239" s="11" t="str">
        <f t="shared" si="24"/>
        <v/>
      </c>
      <c r="AX239" s="11" t="str">
        <f t="shared" si="25"/>
        <v/>
      </c>
      <c r="AY239" s="11" t="str">
        <f t="shared" si="26"/>
        <v/>
      </c>
      <c r="AZ239" s="11" t="str">
        <f t="array" ref="AZ239">INDEX('10_Redfin_Source_Data'!$X:$X,$A239+4)</f>
        <v/>
      </c>
    </row>
    <row r="240" ht="15.75" customHeight="1">
      <c r="A240" s="11">
        <v>236.0</v>
      </c>
      <c r="B240" s="11" t="str">
        <f t="array" ref="B240">IF(INDEX('10_Redfin_Source_Data'!$E:$E,$A240+4)="","","SF-"&amp;TEXT($A240,"000"))</f>
        <v/>
      </c>
      <c r="C240" s="11" t="str">
        <f t="array" ref="C240">INDEX('10_Redfin_Source_Data'!$E:$E,$A240+4)</f>
        <v/>
      </c>
      <c r="D240" s="11" t="str">
        <f t="array" ref="D240">INDEX('10_Redfin_Source_Data'!$G:$G,$A240+4)</f>
        <v/>
      </c>
      <c r="E240" s="11" t="str">
        <f t="array" ref="E240">INDEX('10_Redfin_Source_Data'!$N:$N,$A240+4)</f>
        <v/>
      </c>
      <c r="F240" s="11" t="str">
        <f t="array" ref="F240">INDEX('10_Redfin_Source_Data'!$C:$C,$A240+4)</f>
        <v/>
      </c>
      <c r="G240" s="11" t="str">
        <f t="array" ref="G240">INDEX('10_Redfin_Source_Data'!$Z:$Z,$A240+4)</f>
        <v/>
      </c>
      <c r="H240" s="34">
        <f t="array" ref="H240">N(INDEX('10_Redfin_Source_Data'!$H:$H,$A240+4))</f>
        <v>0</v>
      </c>
      <c r="I240" s="34">
        <f t="array" ref="I240">N(INDEX('10_Redfin_Source_Data'!$M:$M,$A240+4))</f>
        <v>0</v>
      </c>
      <c r="J240" s="34" t="str">
        <f t="array" ref="J240">IF(H240&gt;0,MAX(I240,IFERROR(N(INDEX('10_Redfin_Source_Data'!$I:$I,$A240+4)),0)),"")</f>
        <v/>
      </c>
      <c r="K240" s="34">
        <f t="array" ref="K240">N(INDEX('10_Redfin_Source_Data'!$K:$K,$A240+4))</f>
        <v>0</v>
      </c>
      <c r="L240" s="34" t="str">
        <f t="array" ref="L240">IF(H240&gt;0,IFERROR(INDEX('09_Rent_Benchmarks'!$C:$C,MATCH(D240,'09_Rent_Benchmarks'!$A:$A,0)),'01_Global_Assumptions'!$B$10),"")</f>
        <v/>
      </c>
      <c r="M240" s="34" t="str">
        <f t="shared" si="1"/>
        <v/>
      </c>
      <c r="N240" s="34" t="str">
        <f>IF(H240&gt;0,'01_Global_Assumptions'!$B$11,"")</f>
        <v/>
      </c>
      <c r="O240" s="34" t="str">
        <f t="shared" si="2"/>
        <v/>
      </c>
      <c r="P240" s="35" t="str">
        <f>IF(H240&gt;0,'01_Global_Assumptions'!$B$7,"")</f>
        <v/>
      </c>
      <c r="Q240" s="35" t="str">
        <f>IF(H240&gt;0,'01_Global_Assumptions'!$B$8,"")</f>
        <v/>
      </c>
      <c r="R240" s="35" t="str">
        <f>IF(H240&gt;0,'01_Global_Assumptions'!$B$9,"")</f>
        <v/>
      </c>
      <c r="S240" s="34" t="str">
        <f>IF(H240&gt;0,H240*'01_Global_Assumptions'!$B$12,"")</f>
        <v/>
      </c>
      <c r="T240" s="34" t="str">
        <f>IF(H240&gt;0,'01_Global_Assumptions'!$B$23,"")</f>
        <v/>
      </c>
      <c r="U240" s="34" t="str">
        <f>IF(H240&gt;0,S240/('01_Global_Assumptions'!$B$13*12),"")</f>
        <v/>
      </c>
      <c r="V240" s="34" t="str">
        <f>IF(H240&gt;0,I240*('01_Global_Assumptions'!$B$19+'01_Global_Assumptions'!$B$20+'01_Global_Assumptions'!$B$21)+'01_Global_Assumptions'!$B$22,"")</f>
        <v/>
      </c>
      <c r="W240" s="34" t="str">
        <f>IF(H240&gt;0,S240*'01_Global_Assumptions'!$B$14/12,"")</f>
        <v/>
      </c>
      <c r="X240" s="34" t="str">
        <f>IF(H240&gt;0,H240*'01_Global_Assumptions'!$B$16/('01_Global_Assumptions'!$B$17*12),"")</f>
        <v/>
      </c>
      <c r="Y240" s="35" t="str">
        <f>IF(H240&gt;0,'01_Global_Assumptions'!$B$18,"")</f>
        <v/>
      </c>
      <c r="Z240" s="34" t="str">
        <f t="shared" si="3"/>
        <v/>
      </c>
      <c r="AA240" s="34" t="str">
        <f t="shared" si="4"/>
        <v/>
      </c>
      <c r="AB240" s="34" t="str">
        <f t="shared" si="5"/>
        <v/>
      </c>
      <c r="AC240" s="35" t="str">
        <f t="shared" si="6"/>
        <v/>
      </c>
      <c r="AD240" s="34" t="str">
        <f t="shared" si="7"/>
        <v/>
      </c>
      <c r="AE240" s="34" t="str">
        <f t="shared" si="8"/>
        <v/>
      </c>
      <c r="AF240" s="34" t="str">
        <f t="shared" si="9"/>
        <v/>
      </c>
      <c r="AG240" s="34" t="str">
        <f t="shared" si="10"/>
        <v/>
      </c>
      <c r="AH240" s="34" t="str">
        <f t="shared" si="11"/>
        <v/>
      </c>
      <c r="AI240" s="34" t="str">
        <f t="shared" si="12"/>
        <v/>
      </c>
      <c r="AJ240" s="34" t="str">
        <f t="shared" si="13"/>
        <v/>
      </c>
      <c r="AK240" s="11" t="str">
        <f t="shared" si="14"/>
        <v/>
      </c>
      <c r="AL240" s="11" t="str">
        <f>IF(H240&gt;0,H240*(1-'01_Global_Assumptions'!$B$16),"")</f>
        <v/>
      </c>
      <c r="AM240" s="11" t="str">
        <f>IF(H240&gt;0,'01_Global_Assumptions'!$B$13*'01_Global_Assumptions'!$B$15,"")</f>
        <v/>
      </c>
      <c r="AN240" s="11" t="str">
        <f t="shared" si="15"/>
        <v/>
      </c>
      <c r="AO240" s="11" t="str">
        <f t="shared" si="16"/>
        <v/>
      </c>
      <c r="AP240" s="11" t="str">
        <f t="shared" si="17"/>
        <v/>
      </c>
      <c r="AQ240" s="11" t="str">
        <f t="shared" si="18"/>
        <v/>
      </c>
      <c r="AR240" s="37" t="str">
        <f t="shared" si="19"/>
        <v/>
      </c>
      <c r="AS240" s="11" t="str">
        <f t="shared" si="20"/>
        <v/>
      </c>
      <c r="AT240" s="11" t="str">
        <f t="shared" si="21"/>
        <v/>
      </c>
      <c r="AU240" s="11" t="str">
        <f t="shared" si="22"/>
        <v/>
      </c>
      <c r="AV240" s="11" t="str">
        <f t="shared" si="23"/>
        <v/>
      </c>
      <c r="AW240" s="11" t="str">
        <f t="shared" si="24"/>
        <v/>
      </c>
      <c r="AX240" s="11" t="str">
        <f t="shared" si="25"/>
        <v/>
      </c>
      <c r="AY240" s="11" t="str">
        <f t="shared" si="26"/>
        <v/>
      </c>
      <c r="AZ240" s="11" t="str">
        <f t="array" ref="AZ240">INDEX('10_Redfin_Source_Data'!$X:$X,$A240+4)</f>
        <v/>
      </c>
    </row>
    <row r="241" ht="15.75" customHeight="1">
      <c r="A241" s="11">
        <v>237.0</v>
      </c>
      <c r="B241" s="11" t="str">
        <f t="array" ref="B241">IF(INDEX('10_Redfin_Source_Data'!$E:$E,$A241+4)="","","SF-"&amp;TEXT($A241,"000"))</f>
        <v/>
      </c>
      <c r="C241" s="11" t="str">
        <f t="array" ref="C241">INDEX('10_Redfin_Source_Data'!$E:$E,$A241+4)</f>
        <v/>
      </c>
      <c r="D241" s="11" t="str">
        <f t="array" ref="D241">INDEX('10_Redfin_Source_Data'!$G:$G,$A241+4)</f>
        <v/>
      </c>
      <c r="E241" s="11" t="str">
        <f t="array" ref="E241">INDEX('10_Redfin_Source_Data'!$N:$N,$A241+4)</f>
        <v/>
      </c>
      <c r="F241" s="11" t="str">
        <f t="array" ref="F241">INDEX('10_Redfin_Source_Data'!$C:$C,$A241+4)</f>
        <v/>
      </c>
      <c r="G241" s="11" t="str">
        <f t="array" ref="G241">INDEX('10_Redfin_Source_Data'!$Z:$Z,$A241+4)</f>
        <v/>
      </c>
      <c r="H241" s="34">
        <f t="array" ref="H241">N(INDEX('10_Redfin_Source_Data'!$H:$H,$A241+4))</f>
        <v>0</v>
      </c>
      <c r="I241" s="34">
        <f t="array" ref="I241">N(INDEX('10_Redfin_Source_Data'!$M:$M,$A241+4))</f>
        <v>0</v>
      </c>
      <c r="J241" s="34" t="str">
        <f t="array" ref="J241">IF(H241&gt;0,MAX(I241,IFERROR(N(INDEX('10_Redfin_Source_Data'!$I:$I,$A241+4)),0)),"")</f>
        <v/>
      </c>
      <c r="K241" s="34">
        <f t="array" ref="K241">N(INDEX('10_Redfin_Source_Data'!$K:$K,$A241+4))</f>
        <v>0</v>
      </c>
      <c r="L241" s="34" t="str">
        <f t="array" ref="L241">IF(H241&gt;0,IFERROR(INDEX('09_Rent_Benchmarks'!$C:$C,MATCH(D241,'09_Rent_Benchmarks'!$A:$A,0)),'01_Global_Assumptions'!$B$10),"")</f>
        <v/>
      </c>
      <c r="M241" s="34" t="str">
        <f t="shared" si="1"/>
        <v/>
      </c>
      <c r="N241" s="34" t="str">
        <f>IF(H241&gt;0,'01_Global_Assumptions'!$B$11,"")</f>
        <v/>
      </c>
      <c r="O241" s="34" t="str">
        <f t="shared" si="2"/>
        <v/>
      </c>
      <c r="P241" s="35" t="str">
        <f>IF(H241&gt;0,'01_Global_Assumptions'!$B$7,"")</f>
        <v/>
      </c>
      <c r="Q241" s="35" t="str">
        <f>IF(H241&gt;0,'01_Global_Assumptions'!$B$8,"")</f>
        <v/>
      </c>
      <c r="R241" s="35" t="str">
        <f>IF(H241&gt;0,'01_Global_Assumptions'!$B$9,"")</f>
        <v/>
      </c>
      <c r="S241" s="34" t="str">
        <f>IF(H241&gt;0,H241*'01_Global_Assumptions'!$B$12,"")</f>
        <v/>
      </c>
      <c r="T241" s="34" t="str">
        <f>IF(H241&gt;0,'01_Global_Assumptions'!$B$23,"")</f>
        <v/>
      </c>
      <c r="U241" s="34" t="str">
        <f>IF(H241&gt;0,S241/('01_Global_Assumptions'!$B$13*12),"")</f>
        <v/>
      </c>
      <c r="V241" s="34" t="str">
        <f>IF(H241&gt;0,I241*('01_Global_Assumptions'!$B$19+'01_Global_Assumptions'!$B$20+'01_Global_Assumptions'!$B$21)+'01_Global_Assumptions'!$B$22,"")</f>
        <v/>
      </c>
      <c r="W241" s="34" t="str">
        <f>IF(H241&gt;0,S241*'01_Global_Assumptions'!$B$14/12,"")</f>
        <v/>
      </c>
      <c r="X241" s="34" t="str">
        <f>IF(H241&gt;0,H241*'01_Global_Assumptions'!$B$16/('01_Global_Assumptions'!$B$17*12),"")</f>
        <v/>
      </c>
      <c r="Y241" s="35" t="str">
        <f>IF(H241&gt;0,'01_Global_Assumptions'!$B$18,"")</f>
        <v/>
      </c>
      <c r="Z241" s="34" t="str">
        <f t="shared" si="3"/>
        <v/>
      </c>
      <c r="AA241" s="34" t="str">
        <f t="shared" si="4"/>
        <v/>
      </c>
      <c r="AB241" s="34" t="str">
        <f t="shared" si="5"/>
        <v/>
      </c>
      <c r="AC241" s="35" t="str">
        <f t="shared" si="6"/>
        <v/>
      </c>
      <c r="AD241" s="34" t="str">
        <f t="shared" si="7"/>
        <v/>
      </c>
      <c r="AE241" s="34" t="str">
        <f t="shared" si="8"/>
        <v/>
      </c>
      <c r="AF241" s="34" t="str">
        <f t="shared" si="9"/>
        <v/>
      </c>
      <c r="AG241" s="34" t="str">
        <f t="shared" si="10"/>
        <v/>
      </c>
      <c r="AH241" s="34" t="str">
        <f t="shared" si="11"/>
        <v/>
      </c>
      <c r="AI241" s="34" t="str">
        <f t="shared" si="12"/>
        <v/>
      </c>
      <c r="AJ241" s="34" t="str">
        <f t="shared" si="13"/>
        <v/>
      </c>
      <c r="AK241" s="11" t="str">
        <f t="shared" si="14"/>
        <v/>
      </c>
      <c r="AL241" s="11" t="str">
        <f>IF(H241&gt;0,H241*(1-'01_Global_Assumptions'!$B$16),"")</f>
        <v/>
      </c>
      <c r="AM241" s="11" t="str">
        <f>IF(H241&gt;0,'01_Global_Assumptions'!$B$13*'01_Global_Assumptions'!$B$15,"")</f>
        <v/>
      </c>
      <c r="AN241" s="11" t="str">
        <f t="shared" si="15"/>
        <v/>
      </c>
      <c r="AO241" s="11" t="str">
        <f t="shared" si="16"/>
        <v/>
      </c>
      <c r="AP241" s="11" t="str">
        <f t="shared" si="17"/>
        <v/>
      </c>
      <c r="AQ241" s="11" t="str">
        <f t="shared" si="18"/>
        <v/>
      </c>
      <c r="AR241" s="37" t="str">
        <f t="shared" si="19"/>
        <v/>
      </c>
      <c r="AS241" s="11" t="str">
        <f t="shared" si="20"/>
        <v/>
      </c>
      <c r="AT241" s="11" t="str">
        <f t="shared" si="21"/>
        <v/>
      </c>
      <c r="AU241" s="11" t="str">
        <f t="shared" si="22"/>
        <v/>
      </c>
      <c r="AV241" s="11" t="str">
        <f t="shared" si="23"/>
        <v/>
      </c>
      <c r="AW241" s="11" t="str">
        <f t="shared" si="24"/>
        <v/>
      </c>
      <c r="AX241" s="11" t="str">
        <f t="shared" si="25"/>
        <v/>
      </c>
      <c r="AY241" s="11" t="str">
        <f t="shared" si="26"/>
        <v/>
      </c>
      <c r="AZ241" s="11" t="str">
        <f t="array" ref="AZ241">INDEX('10_Redfin_Source_Data'!$X:$X,$A241+4)</f>
        <v/>
      </c>
    </row>
    <row r="242" ht="15.75" customHeight="1">
      <c r="A242" s="11">
        <v>238.0</v>
      </c>
      <c r="B242" s="11" t="str">
        <f t="array" ref="B242">IF(INDEX('10_Redfin_Source_Data'!$E:$E,$A242+4)="","","SF-"&amp;TEXT($A242,"000"))</f>
        <v/>
      </c>
      <c r="C242" s="11" t="str">
        <f t="array" ref="C242">INDEX('10_Redfin_Source_Data'!$E:$E,$A242+4)</f>
        <v/>
      </c>
      <c r="D242" s="11" t="str">
        <f t="array" ref="D242">INDEX('10_Redfin_Source_Data'!$G:$G,$A242+4)</f>
        <v/>
      </c>
      <c r="E242" s="11" t="str">
        <f t="array" ref="E242">INDEX('10_Redfin_Source_Data'!$N:$N,$A242+4)</f>
        <v/>
      </c>
      <c r="F242" s="11" t="str">
        <f t="array" ref="F242">INDEX('10_Redfin_Source_Data'!$C:$C,$A242+4)</f>
        <v/>
      </c>
      <c r="G242" s="11" t="str">
        <f t="array" ref="G242">INDEX('10_Redfin_Source_Data'!$Z:$Z,$A242+4)</f>
        <v/>
      </c>
      <c r="H242" s="34">
        <f t="array" ref="H242">N(INDEX('10_Redfin_Source_Data'!$H:$H,$A242+4))</f>
        <v>0</v>
      </c>
      <c r="I242" s="34">
        <f t="array" ref="I242">N(INDEX('10_Redfin_Source_Data'!$M:$M,$A242+4))</f>
        <v>0</v>
      </c>
      <c r="J242" s="34" t="str">
        <f t="array" ref="J242">IF(H242&gt;0,MAX(I242,IFERROR(N(INDEX('10_Redfin_Source_Data'!$I:$I,$A242+4)),0)),"")</f>
        <v/>
      </c>
      <c r="K242" s="34">
        <f t="array" ref="K242">N(INDEX('10_Redfin_Source_Data'!$K:$K,$A242+4))</f>
        <v>0</v>
      </c>
      <c r="L242" s="34" t="str">
        <f t="array" ref="L242">IF(H242&gt;0,IFERROR(INDEX('09_Rent_Benchmarks'!$C:$C,MATCH(D242,'09_Rent_Benchmarks'!$A:$A,0)),'01_Global_Assumptions'!$B$10),"")</f>
        <v/>
      </c>
      <c r="M242" s="34" t="str">
        <f t="shared" si="1"/>
        <v/>
      </c>
      <c r="N242" s="34" t="str">
        <f>IF(H242&gt;0,'01_Global_Assumptions'!$B$11,"")</f>
        <v/>
      </c>
      <c r="O242" s="34" t="str">
        <f t="shared" si="2"/>
        <v/>
      </c>
      <c r="P242" s="35" t="str">
        <f>IF(H242&gt;0,'01_Global_Assumptions'!$B$7,"")</f>
        <v/>
      </c>
      <c r="Q242" s="35" t="str">
        <f>IF(H242&gt;0,'01_Global_Assumptions'!$B$8,"")</f>
        <v/>
      </c>
      <c r="R242" s="35" t="str">
        <f>IF(H242&gt;0,'01_Global_Assumptions'!$B$9,"")</f>
        <v/>
      </c>
      <c r="S242" s="34" t="str">
        <f>IF(H242&gt;0,H242*'01_Global_Assumptions'!$B$12,"")</f>
        <v/>
      </c>
      <c r="T242" s="34" t="str">
        <f>IF(H242&gt;0,'01_Global_Assumptions'!$B$23,"")</f>
        <v/>
      </c>
      <c r="U242" s="34" t="str">
        <f>IF(H242&gt;0,S242/('01_Global_Assumptions'!$B$13*12),"")</f>
        <v/>
      </c>
      <c r="V242" s="34" t="str">
        <f>IF(H242&gt;0,I242*('01_Global_Assumptions'!$B$19+'01_Global_Assumptions'!$B$20+'01_Global_Assumptions'!$B$21)+'01_Global_Assumptions'!$B$22,"")</f>
        <v/>
      </c>
      <c r="W242" s="34" t="str">
        <f>IF(H242&gt;0,S242*'01_Global_Assumptions'!$B$14/12,"")</f>
        <v/>
      </c>
      <c r="X242" s="34" t="str">
        <f>IF(H242&gt;0,H242*'01_Global_Assumptions'!$B$16/('01_Global_Assumptions'!$B$17*12),"")</f>
        <v/>
      </c>
      <c r="Y242" s="35" t="str">
        <f>IF(H242&gt;0,'01_Global_Assumptions'!$B$18,"")</f>
        <v/>
      </c>
      <c r="Z242" s="34" t="str">
        <f t="shared" si="3"/>
        <v/>
      </c>
      <c r="AA242" s="34" t="str">
        <f t="shared" si="4"/>
        <v/>
      </c>
      <c r="AB242" s="34" t="str">
        <f t="shared" si="5"/>
        <v/>
      </c>
      <c r="AC242" s="35" t="str">
        <f t="shared" si="6"/>
        <v/>
      </c>
      <c r="AD242" s="34" t="str">
        <f t="shared" si="7"/>
        <v/>
      </c>
      <c r="AE242" s="34" t="str">
        <f t="shared" si="8"/>
        <v/>
      </c>
      <c r="AF242" s="34" t="str">
        <f t="shared" si="9"/>
        <v/>
      </c>
      <c r="AG242" s="34" t="str">
        <f t="shared" si="10"/>
        <v/>
      </c>
      <c r="AH242" s="34" t="str">
        <f t="shared" si="11"/>
        <v/>
      </c>
      <c r="AI242" s="34" t="str">
        <f t="shared" si="12"/>
        <v/>
      </c>
      <c r="AJ242" s="34" t="str">
        <f t="shared" si="13"/>
        <v/>
      </c>
      <c r="AK242" s="11" t="str">
        <f t="shared" si="14"/>
        <v/>
      </c>
      <c r="AL242" s="11" t="str">
        <f>IF(H242&gt;0,H242*(1-'01_Global_Assumptions'!$B$16),"")</f>
        <v/>
      </c>
      <c r="AM242" s="11" t="str">
        <f>IF(H242&gt;0,'01_Global_Assumptions'!$B$13*'01_Global_Assumptions'!$B$15,"")</f>
        <v/>
      </c>
      <c r="AN242" s="11" t="str">
        <f t="shared" si="15"/>
        <v/>
      </c>
      <c r="AO242" s="11" t="str">
        <f t="shared" si="16"/>
        <v/>
      </c>
      <c r="AP242" s="11" t="str">
        <f t="shared" si="17"/>
        <v/>
      </c>
      <c r="AQ242" s="11" t="str">
        <f t="shared" si="18"/>
        <v/>
      </c>
      <c r="AR242" s="37" t="str">
        <f t="shared" si="19"/>
        <v/>
      </c>
      <c r="AS242" s="11" t="str">
        <f t="shared" si="20"/>
        <v/>
      </c>
      <c r="AT242" s="11" t="str">
        <f t="shared" si="21"/>
        <v/>
      </c>
      <c r="AU242" s="11" t="str">
        <f t="shared" si="22"/>
        <v/>
      </c>
      <c r="AV242" s="11" t="str">
        <f t="shared" si="23"/>
        <v/>
      </c>
      <c r="AW242" s="11" t="str">
        <f t="shared" si="24"/>
        <v/>
      </c>
      <c r="AX242" s="11" t="str">
        <f t="shared" si="25"/>
        <v/>
      </c>
      <c r="AY242" s="11" t="str">
        <f t="shared" si="26"/>
        <v/>
      </c>
      <c r="AZ242" s="11" t="str">
        <f t="array" ref="AZ242">INDEX('10_Redfin_Source_Data'!$X:$X,$A242+4)</f>
        <v/>
      </c>
    </row>
    <row r="243" ht="15.75" customHeight="1">
      <c r="A243" s="11">
        <v>239.0</v>
      </c>
      <c r="B243" s="11" t="str">
        <f t="array" ref="B243">IF(INDEX('10_Redfin_Source_Data'!$E:$E,$A243+4)="","","SF-"&amp;TEXT($A243,"000"))</f>
        <v/>
      </c>
      <c r="C243" s="11" t="str">
        <f t="array" ref="C243">INDEX('10_Redfin_Source_Data'!$E:$E,$A243+4)</f>
        <v/>
      </c>
      <c r="D243" s="11" t="str">
        <f t="array" ref="D243">INDEX('10_Redfin_Source_Data'!$G:$G,$A243+4)</f>
        <v/>
      </c>
      <c r="E243" s="11" t="str">
        <f t="array" ref="E243">INDEX('10_Redfin_Source_Data'!$N:$N,$A243+4)</f>
        <v/>
      </c>
      <c r="F243" s="11" t="str">
        <f t="array" ref="F243">INDEX('10_Redfin_Source_Data'!$C:$C,$A243+4)</f>
        <v/>
      </c>
      <c r="G243" s="11" t="str">
        <f t="array" ref="G243">INDEX('10_Redfin_Source_Data'!$Z:$Z,$A243+4)</f>
        <v/>
      </c>
      <c r="H243" s="34">
        <f t="array" ref="H243">N(INDEX('10_Redfin_Source_Data'!$H:$H,$A243+4))</f>
        <v>0</v>
      </c>
      <c r="I243" s="34">
        <f t="array" ref="I243">N(INDEX('10_Redfin_Source_Data'!$M:$M,$A243+4))</f>
        <v>0</v>
      </c>
      <c r="J243" s="34" t="str">
        <f t="array" ref="J243">IF(H243&gt;0,MAX(I243,IFERROR(N(INDEX('10_Redfin_Source_Data'!$I:$I,$A243+4)),0)),"")</f>
        <v/>
      </c>
      <c r="K243" s="34">
        <f t="array" ref="K243">N(INDEX('10_Redfin_Source_Data'!$K:$K,$A243+4))</f>
        <v>0</v>
      </c>
      <c r="L243" s="34" t="str">
        <f t="array" ref="L243">IF(H243&gt;0,IFERROR(INDEX('09_Rent_Benchmarks'!$C:$C,MATCH(D243,'09_Rent_Benchmarks'!$A:$A,0)),'01_Global_Assumptions'!$B$10),"")</f>
        <v/>
      </c>
      <c r="M243" s="34" t="str">
        <f t="shared" si="1"/>
        <v/>
      </c>
      <c r="N243" s="34" t="str">
        <f>IF(H243&gt;0,'01_Global_Assumptions'!$B$11,"")</f>
        <v/>
      </c>
      <c r="O243" s="34" t="str">
        <f t="shared" si="2"/>
        <v/>
      </c>
      <c r="P243" s="35" t="str">
        <f>IF(H243&gt;0,'01_Global_Assumptions'!$B$7,"")</f>
        <v/>
      </c>
      <c r="Q243" s="35" t="str">
        <f>IF(H243&gt;0,'01_Global_Assumptions'!$B$8,"")</f>
        <v/>
      </c>
      <c r="R243" s="35" t="str">
        <f>IF(H243&gt;0,'01_Global_Assumptions'!$B$9,"")</f>
        <v/>
      </c>
      <c r="S243" s="34" t="str">
        <f>IF(H243&gt;0,H243*'01_Global_Assumptions'!$B$12,"")</f>
        <v/>
      </c>
      <c r="T243" s="34" t="str">
        <f>IF(H243&gt;0,'01_Global_Assumptions'!$B$23,"")</f>
        <v/>
      </c>
      <c r="U243" s="34" t="str">
        <f>IF(H243&gt;0,S243/('01_Global_Assumptions'!$B$13*12),"")</f>
        <v/>
      </c>
      <c r="V243" s="34" t="str">
        <f>IF(H243&gt;0,I243*('01_Global_Assumptions'!$B$19+'01_Global_Assumptions'!$B$20+'01_Global_Assumptions'!$B$21)+'01_Global_Assumptions'!$B$22,"")</f>
        <v/>
      </c>
      <c r="W243" s="34" t="str">
        <f>IF(H243&gt;0,S243*'01_Global_Assumptions'!$B$14/12,"")</f>
        <v/>
      </c>
      <c r="X243" s="34" t="str">
        <f>IF(H243&gt;0,H243*'01_Global_Assumptions'!$B$16/('01_Global_Assumptions'!$B$17*12),"")</f>
        <v/>
      </c>
      <c r="Y243" s="35" t="str">
        <f>IF(H243&gt;0,'01_Global_Assumptions'!$B$18,"")</f>
        <v/>
      </c>
      <c r="Z243" s="34" t="str">
        <f t="shared" si="3"/>
        <v/>
      </c>
      <c r="AA243" s="34" t="str">
        <f t="shared" si="4"/>
        <v/>
      </c>
      <c r="AB243" s="34" t="str">
        <f t="shared" si="5"/>
        <v/>
      </c>
      <c r="AC243" s="35" t="str">
        <f t="shared" si="6"/>
        <v/>
      </c>
      <c r="AD243" s="34" t="str">
        <f t="shared" si="7"/>
        <v/>
      </c>
      <c r="AE243" s="34" t="str">
        <f t="shared" si="8"/>
        <v/>
      </c>
      <c r="AF243" s="34" t="str">
        <f t="shared" si="9"/>
        <v/>
      </c>
      <c r="AG243" s="34" t="str">
        <f t="shared" si="10"/>
        <v/>
      </c>
      <c r="AH243" s="34" t="str">
        <f t="shared" si="11"/>
        <v/>
      </c>
      <c r="AI243" s="34" t="str">
        <f t="shared" si="12"/>
        <v/>
      </c>
      <c r="AJ243" s="34" t="str">
        <f t="shared" si="13"/>
        <v/>
      </c>
      <c r="AK243" s="11" t="str">
        <f t="shared" si="14"/>
        <v/>
      </c>
      <c r="AL243" s="11" t="str">
        <f>IF(H243&gt;0,H243*(1-'01_Global_Assumptions'!$B$16),"")</f>
        <v/>
      </c>
      <c r="AM243" s="11" t="str">
        <f>IF(H243&gt;0,'01_Global_Assumptions'!$B$13*'01_Global_Assumptions'!$B$15,"")</f>
        <v/>
      </c>
      <c r="AN243" s="11" t="str">
        <f t="shared" si="15"/>
        <v/>
      </c>
      <c r="AO243" s="11" t="str">
        <f t="shared" si="16"/>
        <v/>
      </c>
      <c r="AP243" s="11" t="str">
        <f t="shared" si="17"/>
        <v/>
      </c>
      <c r="AQ243" s="11" t="str">
        <f t="shared" si="18"/>
        <v/>
      </c>
      <c r="AR243" s="37" t="str">
        <f t="shared" si="19"/>
        <v/>
      </c>
      <c r="AS243" s="11" t="str">
        <f t="shared" si="20"/>
        <v/>
      </c>
      <c r="AT243" s="11" t="str">
        <f t="shared" si="21"/>
        <v/>
      </c>
      <c r="AU243" s="11" t="str">
        <f t="shared" si="22"/>
        <v/>
      </c>
      <c r="AV243" s="11" t="str">
        <f t="shared" si="23"/>
        <v/>
      </c>
      <c r="AW243" s="11" t="str">
        <f t="shared" si="24"/>
        <v/>
      </c>
      <c r="AX243" s="11" t="str">
        <f t="shared" si="25"/>
        <v/>
      </c>
      <c r="AY243" s="11" t="str">
        <f t="shared" si="26"/>
        <v/>
      </c>
      <c r="AZ243" s="11" t="str">
        <f t="array" ref="AZ243">INDEX('10_Redfin_Source_Data'!$X:$X,$A243+4)</f>
        <v/>
      </c>
    </row>
    <row r="244" ht="15.75" customHeight="1">
      <c r="A244" s="11">
        <v>240.0</v>
      </c>
      <c r="B244" s="11" t="str">
        <f t="array" ref="B244">IF(INDEX('10_Redfin_Source_Data'!$E:$E,$A244+4)="","","SF-"&amp;TEXT($A244,"000"))</f>
        <v/>
      </c>
      <c r="C244" s="11" t="str">
        <f t="array" ref="C244">INDEX('10_Redfin_Source_Data'!$E:$E,$A244+4)</f>
        <v/>
      </c>
      <c r="D244" s="11" t="str">
        <f t="array" ref="D244">INDEX('10_Redfin_Source_Data'!$G:$G,$A244+4)</f>
        <v/>
      </c>
      <c r="E244" s="11" t="str">
        <f t="array" ref="E244">INDEX('10_Redfin_Source_Data'!$N:$N,$A244+4)</f>
        <v/>
      </c>
      <c r="F244" s="11" t="str">
        <f t="array" ref="F244">INDEX('10_Redfin_Source_Data'!$C:$C,$A244+4)</f>
        <v/>
      </c>
      <c r="G244" s="11" t="str">
        <f t="array" ref="G244">INDEX('10_Redfin_Source_Data'!$Z:$Z,$A244+4)</f>
        <v/>
      </c>
      <c r="H244" s="34">
        <f t="array" ref="H244">N(INDEX('10_Redfin_Source_Data'!$H:$H,$A244+4))</f>
        <v>0</v>
      </c>
      <c r="I244" s="34">
        <f t="array" ref="I244">N(INDEX('10_Redfin_Source_Data'!$M:$M,$A244+4))</f>
        <v>0</v>
      </c>
      <c r="J244" s="34" t="str">
        <f t="array" ref="J244">IF(H244&gt;0,MAX(I244,IFERROR(N(INDEX('10_Redfin_Source_Data'!$I:$I,$A244+4)),0)),"")</f>
        <v/>
      </c>
      <c r="K244" s="34">
        <f t="array" ref="K244">N(INDEX('10_Redfin_Source_Data'!$K:$K,$A244+4))</f>
        <v>0</v>
      </c>
      <c r="L244" s="34" t="str">
        <f t="array" ref="L244">IF(H244&gt;0,IFERROR(INDEX('09_Rent_Benchmarks'!$C:$C,MATCH(D244,'09_Rent_Benchmarks'!$A:$A,0)),'01_Global_Assumptions'!$B$10),"")</f>
        <v/>
      </c>
      <c r="M244" s="34" t="str">
        <f t="shared" si="1"/>
        <v/>
      </c>
      <c r="N244" s="34" t="str">
        <f>IF(H244&gt;0,'01_Global_Assumptions'!$B$11,"")</f>
        <v/>
      </c>
      <c r="O244" s="34" t="str">
        <f t="shared" si="2"/>
        <v/>
      </c>
      <c r="P244" s="35" t="str">
        <f>IF(H244&gt;0,'01_Global_Assumptions'!$B$7,"")</f>
        <v/>
      </c>
      <c r="Q244" s="35" t="str">
        <f>IF(H244&gt;0,'01_Global_Assumptions'!$B$8,"")</f>
        <v/>
      </c>
      <c r="R244" s="35" t="str">
        <f>IF(H244&gt;0,'01_Global_Assumptions'!$B$9,"")</f>
        <v/>
      </c>
      <c r="S244" s="34" t="str">
        <f>IF(H244&gt;0,H244*'01_Global_Assumptions'!$B$12,"")</f>
        <v/>
      </c>
      <c r="T244" s="34" t="str">
        <f>IF(H244&gt;0,'01_Global_Assumptions'!$B$23,"")</f>
        <v/>
      </c>
      <c r="U244" s="34" t="str">
        <f>IF(H244&gt;0,S244/('01_Global_Assumptions'!$B$13*12),"")</f>
        <v/>
      </c>
      <c r="V244" s="34" t="str">
        <f>IF(H244&gt;0,I244*('01_Global_Assumptions'!$B$19+'01_Global_Assumptions'!$B$20+'01_Global_Assumptions'!$B$21)+'01_Global_Assumptions'!$B$22,"")</f>
        <v/>
      </c>
      <c r="W244" s="34" t="str">
        <f>IF(H244&gt;0,S244*'01_Global_Assumptions'!$B$14/12,"")</f>
        <v/>
      </c>
      <c r="X244" s="34" t="str">
        <f>IF(H244&gt;0,H244*'01_Global_Assumptions'!$B$16/('01_Global_Assumptions'!$B$17*12),"")</f>
        <v/>
      </c>
      <c r="Y244" s="35" t="str">
        <f>IF(H244&gt;0,'01_Global_Assumptions'!$B$18,"")</f>
        <v/>
      </c>
      <c r="Z244" s="34" t="str">
        <f t="shared" si="3"/>
        <v/>
      </c>
      <c r="AA244" s="34" t="str">
        <f t="shared" si="4"/>
        <v/>
      </c>
      <c r="AB244" s="34" t="str">
        <f t="shared" si="5"/>
        <v/>
      </c>
      <c r="AC244" s="35" t="str">
        <f t="shared" si="6"/>
        <v/>
      </c>
      <c r="AD244" s="34" t="str">
        <f t="shared" si="7"/>
        <v/>
      </c>
      <c r="AE244" s="34" t="str">
        <f t="shared" si="8"/>
        <v/>
      </c>
      <c r="AF244" s="34" t="str">
        <f t="shared" si="9"/>
        <v/>
      </c>
      <c r="AG244" s="34" t="str">
        <f t="shared" si="10"/>
        <v/>
      </c>
      <c r="AH244" s="34" t="str">
        <f t="shared" si="11"/>
        <v/>
      </c>
      <c r="AI244" s="34" t="str">
        <f t="shared" si="12"/>
        <v/>
      </c>
      <c r="AJ244" s="34" t="str">
        <f t="shared" si="13"/>
        <v/>
      </c>
      <c r="AK244" s="11" t="str">
        <f t="shared" si="14"/>
        <v/>
      </c>
      <c r="AL244" s="11" t="str">
        <f>IF(H244&gt;0,H244*(1-'01_Global_Assumptions'!$B$16),"")</f>
        <v/>
      </c>
      <c r="AM244" s="11" t="str">
        <f>IF(H244&gt;0,'01_Global_Assumptions'!$B$13*'01_Global_Assumptions'!$B$15,"")</f>
        <v/>
      </c>
      <c r="AN244" s="11" t="str">
        <f t="shared" si="15"/>
        <v/>
      </c>
      <c r="AO244" s="11" t="str">
        <f t="shared" si="16"/>
        <v/>
      </c>
      <c r="AP244" s="11" t="str">
        <f t="shared" si="17"/>
        <v/>
      </c>
      <c r="AQ244" s="11" t="str">
        <f t="shared" si="18"/>
        <v/>
      </c>
      <c r="AR244" s="37" t="str">
        <f t="shared" si="19"/>
        <v/>
      </c>
      <c r="AS244" s="11" t="str">
        <f t="shared" si="20"/>
        <v/>
      </c>
      <c r="AT244" s="11" t="str">
        <f t="shared" si="21"/>
        <v/>
      </c>
      <c r="AU244" s="11" t="str">
        <f t="shared" si="22"/>
        <v/>
      </c>
      <c r="AV244" s="11" t="str">
        <f t="shared" si="23"/>
        <v/>
      </c>
      <c r="AW244" s="11" t="str">
        <f t="shared" si="24"/>
        <v/>
      </c>
      <c r="AX244" s="11" t="str">
        <f t="shared" si="25"/>
        <v/>
      </c>
      <c r="AY244" s="11" t="str">
        <f t="shared" si="26"/>
        <v/>
      </c>
      <c r="AZ244" s="11" t="str">
        <f t="array" ref="AZ244">INDEX('10_Redfin_Source_Data'!$X:$X,$A244+4)</f>
        <v/>
      </c>
    </row>
    <row r="245" ht="15.75" customHeight="1">
      <c r="A245" s="11">
        <v>241.0</v>
      </c>
      <c r="B245" s="11" t="str">
        <f t="array" ref="B245">IF(INDEX('10_Redfin_Source_Data'!$E:$E,$A245+4)="","","SF-"&amp;TEXT($A245,"000"))</f>
        <v/>
      </c>
      <c r="C245" s="11" t="str">
        <f t="array" ref="C245">INDEX('10_Redfin_Source_Data'!$E:$E,$A245+4)</f>
        <v/>
      </c>
      <c r="D245" s="11" t="str">
        <f t="array" ref="D245">INDEX('10_Redfin_Source_Data'!$G:$G,$A245+4)</f>
        <v/>
      </c>
      <c r="E245" s="11" t="str">
        <f t="array" ref="E245">INDEX('10_Redfin_Source_Data'!$N:$N,$A245+4)</f>
        <v/>
      </c>
      <c r="F245" s="11" t="str">
        <f t="array" ref="F245">INDEX('10_Redfin_Source_Data'!$C:$C,$A245+4)</f>
        <v/>
      </c>
      <c r="G245" s="11" t="str">
        <f t="array" ref="G245">INDEX('10_Redfin_Source_Data'!$Z:$Z,$A245+4)</f>
        <v/>
      </c>
      <c r="H245" s="34">
        <f t="array" ref="H245">N(INDEX('10_Redfin_Source_Data'!$H:$H,$A245+4))</f>
        <v>0</v>
      </c>
      <c r="I245" s="34">
        <f t="array" ref="I245">N(INDEX('10_Redfin_Source_Data'!$M:$M,$A245+4))</f>
        <v>0</v>
      </c>
      <c r="J245" s="34" t="str">
        <f t="array" ref="J245">IF(H245&gt;0,MAX(I245,IFERROR(N(INDEX('10_Redfin_Source_Data'!$I:$I,$A245+4)),0)),"")</f>
        <v/>
      </c>
      <c r="K245" s="34">
        <f t="array" ref="K245">N(INDEX('10_Redfin_Source_Data'!$K:$K,$A245+4))</f>
        <v>0</v>
      </c>
      <c r="L245" s="34" t="str">
        <f t="array" ref="L245">IF(H245&gt;0,IFERROR(INDEX('09_Rent_Benchmarks'!$C:$C,MATCH(D245,'09_Rent_Benchmarks'!$A:$A,0)),'01_Global_Assumptions'!$B$10),"")</f>
        <v/>
      </c>
      <c r="M245" s="34" t="str">
        <f t="shared" si="1"/>
        <v/>
      </c>
      <c r="N245" s="34" t="str">
        <f>IF(H245&gt;0,'01_Global_Assumptions'!$B$11,"")</f>
        <v/>
      </c>
      <c r="O245" s="34" t="str">
        <f t="shared" si="2"/>
        <v/>
      </c>
      <c r="P245" s="35" t="str">
        <f>IF(H245&gt;0,'01_Global_Assumptions'!$B$7,"")</f>
        <v/>
      </c>
      <c r="Q245" s="35" t="str">
        <f>IF(H245&gt;0,'01_Global_Assumptions'!$B$8,"")</f>
        <v/>
      </c>
      <c r="R245" s="35" t="str">
        <f>IF(H245&gt;0,'01_Global_Assumptions'!$B$9,"")</f>
        <v/>
      </c>
      <c r="S245" s="34" t="str">
        <f>IF(H245&gt;0,H245*'01_Global_Assumptions'!$B$12,"")</f>
        <v/>
      </c>
      <c r="T245" s="34" t="str">
        <f>IF(H245&gt;0,'01_Global_Assumptions'!$B$23,"")</f>
        <v/>
      </c>
      <c r="U245" s="34" t="str">
        <f>IF(H245&gt;0,S245/('01_Global_Assumptions'!$B$13*12),"")</f>
        <v/>
      </c>
      <c r="V245" s="34" t="str">
        <f>IF(H245&gt;0,I245*('01_Global_Assumptions'!$B$19+'01_Global_Assumptions'!$B$20+'01_Global_Assumptions'!$B$21)+'01_Global_Assumptions'!$B$22,"")</f>
        <v/>
      </c>
      <c r="W245" s="34" t="str">
        <f>IF(H245&gt;0,S245*'01_Global_Assumptions'!$B$14/12,"")</f>
        <v/>
      </c>
      <c r="X245" s="34" t="str">
        <f>IF(H245&gt;0,H245*'01_Global_Assumptions'!$B$16/('01_Global_Assumptions'!$B$17*12),"")</f>
        <v/>
      </c>
      <c r="Y245" s="35" t="str">
        <f>IF(H245&gt;0,'01_Global_Assumptions'!$B$18,"")</f>
        <v/>
      </c>
      <c r="Z245" s="34" t="str">
        <f t="shared" si="3"/>
        <v/>
      </c>
      <c r="AA245" s="34" t="str">
        <f t="shared" si="4"/>
        <v/>
      </c>
      <c r="AB245" s="34" t="str">
        <f t="shared" si="5"/>
        <v/>
      </c>
      <c r="AC245" s="35" t="str">
        <f t="shared" si="6"/>
        <v/>
      </c>
      <c r="AD245" s="34" t="str">
        <f t="shared" si="7"/>
        <v/>
      </c>
      <c r="AE245" s="34" t="str">
        <f t="shared" si="8"/>
        <v/>
      </c>
      <c r="AF245" s="34" t="str">
        <f t="shared" si="9"/>
        <v/>
      </c>
      <c r="AG245" s="34" t="str">
        <f t="shared" si="10"/>
        <v/>
      </c>
      <c r="AH245" s="34" t="str">
        <f t="shared" si="11"/>
        <v/>
      </c>
      <c r="AI245" s="34" t="str">
        <f t="shared" si="12"/>
        <v/>
      </c>
      <c r="AJ245" s="34" t="str">
        <f t="shared" si="13"/>
        <v/>
      </c>
      <c r="AK245" s="11" t="str">
        <f t="shared" si="14"/>
        <v/>
      </c>
      <c r="AL245" s="11" t="str">
        <f>IF(H245&gt;0,H245*(1-'01_Global_Assumptions'!$B$16),"")</f>
        <v/>
      </c>
      <c r="AM245" s="11" t="str">
        <f>IF(H245&gt;0,'01_Global_Assumptions'!$B$13*'01_Global_Assumptions'!$B$15,"")</f>
        <v/>
      </c>
      <c r="AN245" s="11" t="str">
        <f t="shared" si="15"/>
        <v/>
      </c>
      <c r="AO245" s="11" t="str">
        <f t="shared" si="16"/>
        <v/>
      </c>
      <c r="AP245" s="11" t="str">
        <f t="shared" si="17"/>
        <v/>
      </c>
      <c r="AQ245" s="11" t="str">
        <f t="shared" si="18"/>
        <v/>
      </c>
      <c r="AR245" s="37" t="str">
        <f t="shared" si="19"/>
        <v/>
      </c>
      <c r="AS245" s="11" t="str">
        <f t="shared" si="20"/>
        <v/>
      </c>
      <c r="AT245" s="11" t="str">
        <f t="shared" si="21"/>
        <v/>
      </c>
      <c r="AU245" s="11" t="str">
        <f t="shared" si="22"/>
        <v/>
      </c>
      <c r="AV245" s="11" t="str">
        <f t="shared" si="23"/>
        <v/>
      </c>
      <c r="AW245" s="11" t="str">
        <f t="shared" si="24"/>
        <v/>
      </c>
      <c r="AX245" s="11" t="str">
        <f t="shared" si="25"/>
        <v/>
      </c>
      <c r="AY245" s="11" t="str">
        <f t="shared" si="26"/>
        <v/>
      </c>
      <c r="AZ245" s="11" t="str">
        <f t="array" ref="AZ245">INDEX('10_Redfin_Source_Data'!$X:$X,$A245+4)</f>
        <v/>
      </c>
    </row>
    <row r="246" ht="15.75" customHeight="1">
      <c r="A246" s="11">
        <v>242.0</v>
      </c>
      <c r="B246" s="11" t="str">
        <f t="array" ref="B246">IF(INDEX('10_Redfin_Source_Data'!$E:$E,$A246+4)="","","SF-"&amp;TEXT($A246,"000"))</f>
        <v/>
      </c>
      <c r="C246" s="11" t="str">
        <f t="array" ref="C246">INDEX('10_Redfin_Source_Data'!$E:$E,$A246+4)</f>
        <v/>
      </c>
      <c r="D246" s="11" t="str">
        <f t="array" ref="D246">INDEX('10_Redfin_Source_Data'!$G:$G,$A246+4)</f>
        <v/>
      </c>
      <c r="E246" s="11" t="str">
        <f t="array" ref="E246">INDEX('10_Redfin_Source_Data'!$N:$N,$A246+4)</f>
        <v/>
      </c>
      <c r="F246" s="11" t="str">
        <f t="array" ref="F246">INDEX('10_Redfin_Source_Data'!$C:$C,$A246+4)</f>
        <v/>
      </c>
      <c r="G246" s="11" t="str">
        <f t="array" ref="G246">INDEX('10_Redfin_Source_Data'!$Z:$Z,$A246+4)</f>
        <v/>
      </c>
      <c r="H246" s="34">
        <f t="array" ref="H246">N(INDEX('10_Redfin_Source_Data'!$H:$H,$A246+4))</f>
        <v>0</v>
      </c>
      <c r="I246" s="34">
        <f t="array" ref="I246">N(INDEX('10_Redfin_Source_Data'!$M:$M,$A246+4))</f>
        <v>0</v>
      </c>
      <c r="J246" s="34" t="str">
        <f t="array" ref="J246">IF(H246&gt;0,MAX(I246,IFERROR(N(INDEX('10_Redfin_Source_Data'!$I:$I,$A246+4)),0)),"")</f>
        <v/>
      </c>
      <c r="K246" s="34">
        <f t="array" ref="K246">N(INDEX('10_Redfin_Source_Data'!$K:$K,$A246+4))</f>
        <v>0</v>
      </c>
      <c r="L246" s="34" t="str">
        <f t="array" ref="L246">IF(H246&gt;0,IFERROR(INDEX('09_Rent_Benchmarks'!$C:$C,MATCH(D246,'09_Rent_Benchmarks'!$A:$A,0)),'01_Global_Assumptions'!$B$10),"")</f>
        <v/>
      </c>
      <c r="M246" s="34" t="str">
        <f t="shared" si="1"/>
        <v/>
      </c>
      <c r="N246" s="34" t="str">
        <f>IF(H246&gt;0,'01_Global_Assumptions'!$B$11,"")</f>
        <v/>
      </c>
      <c r="O246" s="34" t="str">
        <f t="shared" si="2"/>
        <v/>
      </c>
      <c r="P246" s="35" t="str">
        <f>IF(H246&gt;0,'01_Global_Assumptions'!$B$7,"")</f>
        <v/>
      </c>
      <c r="Q246" s="35" t="str">
        <f>IF(H246&gt;0,'01_Global_Assumptions'!$B$8,"")</f>
        <v/>
      </c>
      <c r="R246" s="35" t="str">
        <f>IF(H246&gt;0,'01_Global_Assumptions'!$B$9,"")</f>
        <v/>
      </c>
      <c r="S246" s="34" t="str">
        <f>IF(H246&gt;0,H246*'01_Global_Assumptions'!$B$12,"")</f>
        <v/>
      </c>
      <c r="T246" s="34" t="str">
        <f>IF(H246&gt;0,'01_Global_Assumptions'!$B$23,"")</f>
        <v/>
      </c>
      <c r="U246" s="34" t="str">
        <f>IF(H246&gt;0,S246/('01_Global_Assumptions'!$B$13*12),"")</f>
        <v/>
      </c>
      <c r="V246" s="34" t="str">
        <f>IF(H246&gt;0,I246*('01_Global_Assumptions'!$B$19+'01_Global_Assumptions'!$B$20+'01_Global_Assumptions'!$B$21)+'01_Global_Assumptions'!$B$22,"")</f>
        <v/>
      </c>
      <c r="W246" s="34" t="str">
        <f>IF(H246&gt;0,S246*'01_Global_Assumptions'!$B$14/12,"")</f>
        <v/>
      </c>
      <c r="X246" s="34" t="str">
        <f>IF(H246&gt;0,H246*'01_Global_Assumptions'!$B$16/('01_Global_Assumptions'!$B$17*12),"")</f>
        <v/>
      </c>
      <c r="Y246" s="35" t="str">
        <f>IF(H246&gt;0,'01_Global_Assumptions'!$B$18,"")</f>
        <v/>
      </c>
      <c r="Z246" s="34" t="str">
        <f t="shared" si="3"/>
        <v/>
      </c>
      <c r="AA246" s="34" t="str">
        <f t="shared" si="4"/>
        <v/>
      </c>
      <c r="AB246" s="34" t="str">
        <f t="shared" si="5"/>
        <v/>
      </c>
      <c r="AC246" s="35" t="str">
        <f t="shared" si="6"/>
        <v/>
      </c>
      <c r="AD246" s="34" t="str">
        <f t="shared" si="7"/>
        <v/>
      </c>
      <c r="AE246" s="34" t="str">
        <f t="shared" si="8"/>
        <v/>
      </c>
      <c r="AF246" s="34" t="str">
        <f t="shared" si="9"/>
        <v/>
      </c>
      <c r="AG246" s="34" t="str">
        <f t="shared" si="10"/>
        <v/>
      </c>
      <c r="AH246" s="34" t="str">
        <f t="shared" si="11"/>
        <v/>
      </c>
      <c r="AI246" s="34" t="str">
        <f t="shared" si="12"/>
        <v/>
      </c>
      <c r="AJ246" s="34" t="str">
        <f t="shared" si="13"/>
        <v/>
      </c>
      <c r="AK246" s="11" t="str">
        <f t="shared" si="14"/>
        <v/>
      </c>
      <c r="AL246" s="11" t="str">
        <f>IF(H246&gt;0,H246*(1-'01_Global_Assumptions'!$B$16),"")</f>
        <v/>
      </c>
      <c r="AM246" s="11" t="str">
        <f>IF(H246&gt;0,'01_Global_Assumptions'!$B$13*'01_Global_Assumptions'!$B$15,"")</f>
        <v/>
      </c>
      <c r="AN246" s="11" t="str">
        <f t="shared" si="15"/>
        <v/>
      </c>
      <c r="AO246" s="11" t="str">
        <f t="shared" si="16"/>
        <v/>
      </c>
      <c r="AP246" s="11" t="str">
        <f t="shared" si="17"/>
        <v/>
      </c>
      <c r="AQ246" s="11" t="str">
        <f t="shared" si="18"/>
        <v/>
      </c>
      <c r="AR246" s="37" t="str">
        <f t="shared" si="19"/>
        <v/>
      </c>
      <c r="AS246" s="11" t="str">
        <f t="shared" si="20"/>
        <v/>
      </c>
      <c r="AT246" s="11" t="str">
        <f t="shared" si="21"/>
        <v/>
      </c>
      <c r="AU246" s="11" t="str">
        <f t="shared" si="22"/>
        <v/>
      </c>
      <c r="AV246" s="11" t="str">
        <f t="shared" si="23"/>
        <v/>
      </c>
      <c r="AW246" s="11" t="str">
        <f t="shared" si="24"/>
        <v/>
      </c>
      <c r="AX246" s="11" t="str">
        <f t="shared" si="25"/>
        <v/>
      </c>
      <c r="AY246" s="11" t="str">
        <f t="shared" si="26"/>
        <v/>
      </c>
      <c r="AZ246" s="11" t="str">
        <f t="array" ref="AZ246">INDEX('10_Redfin_Source_Data'!$X:$X,$A246+4)</f>
        <v/>
      </c>
    </row>
    <row r="247" ht="15.75" customHeight="1">
      <c r="A247" s="11">
        <v>243.0</v>
      </c>
      <c r="B247" s="11" t="str">
        <f t="array" ref="B247">IF(INDEX('10_Redfin_Source_Data'!$E:$E,$A247+4)="","","SF-"&amp;TEXT($A247,"000"))</f>
        <v/>
      </c>
      <c r="C247" s="11" t="str">
        <f t="array" ref="C247">INDEX('10_Redfin_Source_Data'!$E:$E,$A247+4)</f>
        <v/>
      </c>
      <c r="D247" s="11" t="str">
        <f t="array" ref="D247">INDEX('10_Redfin_Source_Data'!$G:$G,$A247+4)</f>
        <v/>
      </c>
      <c r="E247" s="11" t="str">
        <f t="array" ref="E247">INDEX('10_Redfin_Source_Data'!$N:$N,$A247+4)</f>
        <v/>
      </c>
      <c r="F247" s="11" t="str">
        <f t="array" ref="F247">INDEX('10_Redfin_Source_Data'!$C:$C,$A247+4)</f>
        <v/>
      </c>
      <c r="G247" s="11" t="str">
        <f t="array" ref="G247">INDEX('10_Redfin_Source_Data'!$Z:$Z,$A247+4)</f>
        <v/>
      </c>
      <c r="H247" s="34">
        <f t="array" ref="H247">N(INDEX('10_Redfin_Source_Data'!$H:$H,$A247+4))</f>
        <v>0</v>
      </c>
      <c r="I247" s="34">
        <f t="array" ref="I247">N(INDEX('10_Redfin_Source_Data'!$M:$M,$A247+4))</f>
        <v>0</v>
      </c>
      <c r="J247" s="34" t="str">
        <f t="array" ref="J247">IF(H247&gt;0,MAX(I247,IFERROR(N(INDEX('10_Redfin_Source_Data'!$I:$I,$A247+4)),0)),"")</f>
        <v/>
      </c>
      <c r="K247" s="34">
        <f t="array" ref="K247">N(INDEX('10_Redfin_Source_Data'!$K:$K,$A247+4))</f>
        <v>0</v>
      </c>
      <c r="L247" s="34" t="str">
        <f t="array" ref="L247">IF(H247&gt;0,IFERROR(INDEX('09_Rent_Benchmarks'!$C:$C,MATCH(D247,'09_Rent_Benchmarks'!$A:$A,0)),'01_Global_Assumptions'!$B$10),"")</f>
        <v/>
      </c>
      <c r="M247" s="34" t="str">
        <f t="shared" si="1"/>
        <v/>
      </c>
      <c r="N247" s="34" t="str">
        <f>IF(H247&gt;0,'01_Global_Assumptions'!$B$11,"")</f>
        <v/>
      </c>
      <c r="O247" s="34" t="str">
        <f t="shared" si="2"/>
        <v/>
      </c>
      <c r="P247" s="35" t="str">
        <f>IF(H247&gt;0,'01_Global_Assumptions'!$B$7,"")</f>
        <v/>
      </c>
      <c r="Q247" s="35" t="str">
        <f>IF(H247&gt;0,'01_Global_Assumptions'!$B$8,"")</f>
        <v/>
      </c>
      <c r="R247" s="35" t="str">
        <f>IF(H247&gt;0,'01_Global_Assumptions'!$B$9,"")</f>
        <v/>
      </c>
      <c r="S247" s="34" t="str">
        <f>IF(H247&gt;0,H247*'01_Global_Assumptions'!$B$12,"")</f>
        <v/>
      </c>
      <c r="T247" s="34" t="str">
        <f>IF(H247&gt;0,'01_Global_Assumptions'!$B$23,"")</f>
        <v/>
      </c>
      <c r="U247" s="34" t="str">
        <f>IF(H247&gt;0,S247/('01_Global_Assumptions'!$B$13*12),"")</f>
        <v/>
      </c>
      <c r="V247" s="34" t="str">
        <f>IF(H247&gt;0,I247*('01_Global_Assumptions'!$B$19+'01_Global_Assumptions'!$B$20+'01_Global_Assumptions'!$B$21)+'01_Global_Assumptions'!$B$22,"")</f>
        <v/>
      </c>
      <c r="W247" s="34" t="str">
        <f>IF(H247&gt;0,S247*'01_Global_Assumptions'!$B$14/12,"")</f>
        <v/>
      </c>
      <c r="X247" s="34" t="str">
        <f>IF(H247&gt;0,H247*'01_Global_Assumptions'!$B$16/('01_Global_Assumptions'!$B$17*12),"")</f>
        <v/>
      </c>
      <c r="Y247" s="35" t="str">
        <f>IF(H247&gt;0,'01_Global_Assumptions'!$B$18,"")</f>
        <v/>
      </c>
      <c r="Z247" s="34" t="str">
        <f t="shared" si="3"/>
        <v/>
      </c>
      <c r="AA247" s="34" t="str">
        <f t="shared" si="4"/>
        <v/>
      </c>
      <c r="AB247" s="34" t="str">
        <f t="shared" si="5"/>
        <v/>
      </c>
      <c r="AC247" s="35" t="str">
        <f t="shared" si="6"/>
        <v/>
      </c>
      <c r="AD247" s="34" t="str">
        <f t="shared" si="7"/>
        <v/>
      </c>
      <c r="AE247" s="34" t="str">
        <f t="shared" si="8"/>
        <v/>
      </c>
      <c r="AF247" s="34" t="str">
        <f t="shared" si="9"/>
        <v/>
      </c>
      <c r="AG247" s="34" t="str">
        <f t="shared" si="10"/>
        <v/>
      </c>
      <c r="AH247" s="34" t="str">
        <f t="shared" si="11"/>
        <v/>
      </c>
      <c r="AI247" s="34" t="str">
        <f t="shared" si="12"/>
        <v/>
      </c>
      <c r="AJ247" s="34" t="str">
        <f t="shared" si="13"/>
        <v/>
      </c>
      <c r="AK247" s="11" t="str">
        <f t="shared" si="14"/>
        <v/>
      </c>
      <c r="AL247" s="11" t="str">
        <f>IF(H247&gt;0,H247*(1-'01_Global_Assumptions'!$B$16),"")</f>
        <v/>
      </c>
      <c r="AM247" s="11" t="str">
        <f>IF(H247&gt;0,'01_Global_Assumptions'!$B$13*'01_Global_Assumptions'!$B$15,"")</f>
        <v/>
      </c>
      <c r="AN247" s="11" t="str">
        <f t="shared" si="15"/>
        <v/>
      </c>
      <c r="AO247" s="11" t="str">
        <f t="shared" si="16"/>
        <v/>
      </c>
      <c r="AP247" s="11" t="str">
        <f t="shared" si="17"/>
        <v/>
      </c>
      <c r="AQ247" s="11" t="str">
        <f t="shared" si="18"/>
        <v/>
      </c>
      <c r="AR247" s="37" t="str">
        <f t="shared" si="19"/>
        <v/>
      </c>
      <c r="AS247" s="11" t="str">
        <f t="shared" si="20"/>
        <v/>
      </c>
      <c r="AT247" s="11" t="str">
        <f t="shared" si="21"/>
        <v/>
      </c>
      <c r="AU247" s="11" t="str">
        <f t="shared" si="22"/>
        <v/>
      </c>
      <c r="AV247" s="11" t="str">
        <f t="shared" si="23"/>
        <v/>
      </c>
      <c r="AW247" s="11" t="str">
        <f t="shared" si="24"/>
        <v/>
      </c>
      <c r="AX247" s="11" t="str">
        <f t="shared" si="25"/>
        <v/>
      </c>
      <c r="AY247" s="11" t="str">
        <f t="shared" si="26"/>
        <v/>
      </c>
      <c r="AZ247" s="11" t="str">
        <f t="array" ref="AZ247">INDEX('10_Redfin_Source_Data'!$X:$X,$A247+4)</f>
        <v/>
      </c>
    </row>
    <row r="248" ht="15.75" customHeight="1">
      <c r="A248" s="11">
        <v>244.0</v>
      </c>
      <c r="B248" s="11" t="str">
        <f t="array" ref="B248">IF(INDEX('10_Redfin_Source_Data'!$E:$E,$A248+4)="","","SF-"&amp;TEXT($A248,"000"))</f>
        <v/>
      </c>
      <c r="C248" s="11" t="str">
        <f t="array" ref="C248">INDEX('10_Redfin_Source_Data'!$E:$E,$A248+4)</f>
        <v/>
      </c>
      <c r="D248" s="11" t="str">
        <f t="array" ref="D248">INDEX('10_Redfin_Source_Data'!$G:$G,$A248+4)</f>
        <v/>
      </c>
      <c r="E248" s="11" t="str">
        <f t="array" ref="E248">INDEX('10_Redfin_Source_Data'!$N:$N,$A248+4)</f>
        <v/>
      </c>
      <c r="F248" s="11" t="str">
        <f t="array" ref="F248">INDEX('10_Redfin_Source_Data'!$C:$C,$A248+4)</f>
        <v/>
      </c>
      <c r="G248" s="11" t="str">
        <f t="array" ref="G248">INDEX('10_Redfin_Source_Data'!$Z:$Z,$A248+4)</f>
        <v/>
      </c>
      <c r="H248" s="34">
        <f t="array" ref="H248">N(INDEX('10_Redfin_Source_Data'!$H:$H,$A248+4))</f>
        <v>0</v>
      </c>
      <c r="I248" s="34">
        <f t="array" ref="I248">N(INDEX('10_Redfin_Source_Data'!$M:$M,$A248+4))</f>
        <v>0</v>
      </c>
      <c r="J248" s="34" t="str">
        <f t="array" ref="J248">IF(H248&gt;0,MAX(I248,IFERROR(N(INDEX('10_Redfin_Source_Data'!$I:$I,$A248+4)),0)),"")</f>
        <v/>
      </c>
      <c r="K248" s="34">
        <f t="array" ref="K248">N(INDEX('10_Redfin_Source_Data'!$K:$K,$A248+4))</f>
        <v>0</v>
      </c>
      <c r="L248" s="34" t="str">
        <f t="array" ref="L248">IF(H248&gt;0,IFERROR(INDEX('09_Rent_Benchmarks'!$C:$C,MATCH(D248,'09_Rent_Benchmarks'!$A:$A,0)),'01_Global_Assumptions'!$B$10),"")</f>
        <v/>
      </c>
      <c r="M248" s="34" t="str">
        <f t="shared" si="1"/>
        <v/>
      </c>
      <c r="N248" s="34" t="str">
        <f>IF(H248&gt;0,'01_Global_Assumptions'!$B$11,"")</f>
        <v/>
      </c>
      <c r="O248" s="34" t="str">
        <f t="shared" si="2"/>
        <v/>
      </c>
      <c r="P248" s="35" t="str">
        <f>IF(H248&gt;0,'01_Global_Assumptions'!$B$7,"")</f>
        <v/>
      </c>
      <c r="Q248" s="35" t="str">
        <f>IF(H248&gt;0,'01_Global_Assumptions'!$B$8,"")</f>
        <v/>
      </c>
      <c r="R248" s="35" t="str">
        <f>IF(H248&gt;0,'01_Global_Assumptions'!$B$9,"")</f>
        <v/>
      </c>
      <c r="S248" s="34" t="str">
        <f>IF(H248&gt;0,H248*'01_Global_Assumptions'!$B$12,"")</f>
        <v/>
      </c>
      <c r="T248" s="34" t="str">
        <f>IF(H248&gt;0,'01_Global_Assumptions'!$B$23,"")</f>
        <v/>
      </c>
      <c r="U248" s="34" t="str">
        <f>IF(H248&gt;0,S248/('01_Global_Assumptions'!$B$13*12),"")</f>
        <v/>
      </c>
      <c r="V248" s="34" t="str">
        <f>IF(H248&gt;0,I248*('01_Global_Assumptions'!$B$19+'01_Global_Assumptions'!$B$20+'01_Global_Assumptions'!$B$21)+'01_Global_Assumptions'!$B$22,"")</f>
        <v/>
      </c>
      <c r="W248" s="34" t="str">
        <f>IF(H248&gt;0,S248*'01_Global_Assumptions'!$B$14/12,"")</f>
        <v/>
      </c>
      <c r="X248" s="34" t="str">
        <f>IF(H248&gt;0,H248*'01_Global_Assumptions'!$B$16/('01_Global_Assumptions'!$B$17*12),"")</f>
        <v/>
      </c>
      <c r="Y248" s="35" t="str">
        <f>IF(H248&gt;0,'01_Global_Assumptions'!$B$18,"")</f>
        <v/>
      </c>
      <c r="Z248" s="34" t="str">
        <f t="shared" si="3"/>
        <v/>
      </c>
      <c r="AA248" s="34" t="str">
        <f t="shared" si="4"/>
        <v/>
      </c>
      <c r="AB248" s="34" t="str">
        <f t="shared" si="5"/>
        <v/>
      </c>
      <c r="AC248" s="35" t="str">
        <f t="shared" si="6"/>
        <v/>
      </c>
      <c r="AD248" s="34" t="str">
        <f t="shared" si="7"/>
        <v/>
      </c>
      <c r="AE248" s="34" t="str">
        <f t="shared" si="8"/>
        <v/>
      </c>
      <c r="AF248" s="34" t="str">
        <f t="shared" si="9"/>
        <v/>
      </c>
      <c r="AG248" s="34" t="str">
        <f t="shared" si="10"/>
        <v/>
      </c>
      <c r="AH248" s="34" t="str">
        <f t="shared" si="11"/>
        <v/>
      </c>
      <c r="AI248" s="34" t="str">
        <f t="shared" si="12"/>
        <v/>
      </c>
      <c r="AJ248" s="34" t="str">
        <f t="shared" si="13"/>
        <v/>
      </c>
      <c r="AK248" s="11" t="str">
        <f t="shared" si="14"/>
        <v/>
      </c>
      <c r="AL248" s="11" t="str">
        <f>IF(H248&gt;0,H248*(1-'01_Global_Assumptions'!$B$16),"")</f>
        <v/>
      </c>
      <c r="AM248" s="11" t="str">
        <f>IF(H248&gt;0,'01_Global_Assumptions'!$B$13*'01_Global_Assumptions'!$B$15,"")</f>
        <v/>
      </c>
      <c r="AN248" s="11" t="str">
        <f t="shared" si="15"/>
        <v/>
      </c>
      <c r="AO248" s="11" t="str">
        <f t="shared" si="16"/>
        <v/>
      </c>
      <c r="AP248" s="11" t="str">
        <f t="shared" si="17"/>
        <v/>
      </c>
      <c r="AQ248" s="11" t="str">
        <f t="shared" si="18"/>
        <v/>
      </c>
      <c r="AR248" s="37" t="str">
        <f t="shared" si="19"/>
        <v/>
      </c>
      <c r="AS248" s="11" t="str">
        <f t="shared" si="20"/>
        <v/>
      </c>
      <c r="AT248" s="11" t="str">
        <f t="shared" si="21"/>
        <v/>
      </c>
      <c r="AU248" s="11" t="str">
        <f t="shared" si="22"/>
        <v/>
      </c>
      <c r="AV248" s="11" t="str">
        <f t="shared" si="23"/>
        <v/>
      </c>
      <c r="AW248" s="11" t="str">
        <f t="shared" si="24"/>
        <v/>
      </c>
      <c r="AX248" s="11" t="str">
        <f t="shared" si="25"/>
        <v/>
      </c>
      <c r="AY248" s="11" t="str">
        <f t="shared" si="26"/>
        <v/>
      </c>
      <c r="AZ248" s="11" t="str">
        <f t="array" ref="AZ248">INDEX('10_Redfin_Source_Data'!$X:$X,$A248+4)</f>
        <v/>
      </c>
    </row>
    <row r="249" ht="15.75" customHeight="1">
      <c r="A249" s="11">
        <v>245.0</v>
      </c>
      <c r="B249" s="11" t="str">
        <f t="array" ref="B249">IF(INDEX('10_Redfin_Source_Data'!$E:$E,$A249+4)="","","SF-"&amp;TEXT($A249,"000"))</f>
        <v/>
      </c>
      <c r="C249" s="11" t="str">
        <f t="array" ref="C249">INDEX('10_Redfin_Source_Data'!$E:$E,$A249+4)</f>
        <v/>
      </c>
      <c r="D249" s="11" t="str">
        <f t="array" ref="D249">INDEX('10_Redfin_Source_Data'!$G:$G,$A249+4)</f>
        <v/>
      </c>
      <c r="E249" s="11" t="str">
        <f t="array" ref="E249">INDEX('10_Redfin_Source_Data'!$N:$N,$A249+4)</f>
        <v/>
      </c>
      <c r="F249" s="11" t="str">
        <f t="array" ref="F249">INDEX('10_Redfin_Source_Data'!$C:$C,$A249+4)</f>
        <v/>
      </c>
      <c r="G249" s="11" t="str">
        <f t="array" ref="G249">INDEX('10_Redfin_Source_Data'!$Z:$Z,$A249+4)</f>
        <v/>
      </c>
      <c r="H249" s="34">
        <f t="array" ref="H249">N(INDEX('10_Redfin_Source_Data'!$H:$H,$A249+4))</f>
        <v>0</v>
      </c>
      <c r="I249" s="34">
        <f t="array" ref="I249">N(INDEX('10_Redfin_Source_Data'!$M:$M,$A249+4))</f>
        <v>0</v>
      </c>
      <c r="J249" s="34" t="str">
        <f t="array" ref="J249">IF(H249&gt;0,MAX(I249,IFERROR(N(INDEX('10_Redfin_Source_Data'!$I:$I,$A249+4)),0)),"")</f>
        <v/>
      </c>
      <c r="K249" s="34">
        <f t="array" ref="K249">N(INDEX('10_Redfin_Source_Data'!$K:$K,$A249+4))</f>
        <v>0</v>
      </c>
      <c r="L249" s="34" t="str">
        <f t="array" ref="L249">IF(H249&gt;0,IFERROR(INDEX('09_Rent_Benchmarks'!$C:$C,MATCH(D249,'09_Rent_Benchmarks'!$A:$A,0)),'01_Global_Assumptions'!$B$10),"")</f>
        <v/>
      </c>
      <c r="M249" s="34" t="str">
        <f t="shared" si="1"/>
        <v/>
      </c>
      <c r="N249" s="34" t="str">
        <f>IF(H249&gt;0,'01_Global_Assumptions'!$B$11,"")</f>
        <v/>
      </c>
      <c r="O249" s="34" t="str">
        <f t="shared" si="2"/>
        <v/>
      </c>
      <c r="P249" s="35" t="str">
        <f>IF(H249&gt;0,'01_Global_Assumptions'!$B$7,"")</f>
        <v/>
      </c>
      <c r="Q249" s="35" t="str">
        <f>IF(H249&gt;0,'01_Global_Assumptions'!$B$8,"")</f>
        <v/>
      </c>
      <c r="R249" s="35" t="str">
        <f>IF(H249&gt;0,'01_Global_Assumptions'!$B$9,"")</f>
        <v/>
      </c>
      <c r="S249" s="34" t="str">
        <f>IF(H249&gt;0,H249*'01_Global_Assumptions'!$B$12,"")</f>
        <v/>
      </c>
      <c r="T249" s="34" t="str">
        <f>IF(H249&gt;0,'01_Global_Assumptions'!$B$23,"")</f>
        <v/>
      </c>
      <c r="U249" s="34" t="str">
        <f>IF(H249&gt;0,S249/('01_Global_Assumptions'!$B$13*12),"")</f>
        <v/>
      </c>
      <c r="V249" s="34" t="str">
        <f>IF(H249&gt;0,I249*('01_Global_Assumptions'!$B$19+'01_Global_Assumptions'!$B$20+'01_Global_Assumptions'!$B$21)+'01_Global_Assumptions'!$B$22,"")</f>
        <v/>
      </c>
      <c r="W249" s="34" t="str">
        <f>IF(H249&gt;0,S249*'01_Global_Assumptions'!$B$14/12,"")</f>
        <v/>
      </c>
      <c r="X249" s="34" t="str">
        <f>IF(H249&gt;0,H249*'01_Global_Assumptions'!$B$16/('01_Global_Assumptions'!$B$17*12),"")</f>
        <v/>
      </c>
      <c r="Y249" s="35" t="str">
        <f>IF(H249&gt;0,'01_Global_Assumptions'!$B$18,"")</f>
        <v/>
      </c>
      <c r="Z249" s="34" t="str">
        <f t="shared" si="3"/>
        <v/>
      </c>
      <c r="AA249" s="34" t="str">
        <f t="shared" si="4"/>
        <v/>
      </c>
      <c r="AB249" s="34" t="str">
        <f t="shared" si="5"/>
        <v/>
      </c>
      <c r="AC249" s="35" t="str">
        <f t="shared" si="6"/>
        <v/>
      </c>
      <c r="AD249" s="34" t="str">
        <f t="shared" si="7"/>
        <v/>
      </c>
      <c r="AE249" s="34" t="str">
        <f t="shared" si="8"/>
        <v/>
      </c>
      <c r="AF249" s="34" t="str">
        <f t="shared" si="9"/>
        <v/>
      </c>
      <c r="AG249" s="34" t="str">
        <f t="shared" si="10"/>
        <v/>
      </c>
      <c r="AH249" s="34" t="str">
        <f t="shared" si="11"/>
        <v/>
      </c>
      <c r="AI249" s="34" t="str">
        <f t="shared" si="12"/>
        <v/>
      </c>
      <c r="AJ249" s="34" t="str">
        <f t="shared" si="13"/>
        <v/>
      </c>
      <c r="AK249" s="11" t="str">
        <f t="shared" si="14"/>
        <v/>
      </c>
      <c r="AL249" s="11" t="str">
        <f>IF(H249&gt;0,H249*(1-'01_Global_Assumptions'!$B$16),"")</f>
        <v/>
      </c>
      <c r="AM249" s="11" t="str">
        <f>IF(H249&gt;0,'01_Global_Assumptions'!$B$13*'01_Global_Assumptions'!$B$15,"")</f>
        <v/>
      </c>
      <c r="AN249" s="11" t="str">
        <f t="shared" si="15"/>
        <v/>
      </c>
      <c r="AO249" s="11" t="str">
        <f t="shared" si="16"/>
        <v/>
      </c>
      <c r="AP249" s="11" t="str">
        <f t="shared" si="17"/>
        <v/>
      </c>
      <c r="AQ249" s="11" t="str">
        <f t="shared" si="18"/>
        <v/>
      </c>
      <c r="AR249" s="37" t="str">
        <f t="shared" si="19"/>
        <v/>
      </c>
      <c r="AS249" s="11" t="str">
        <f t="shared" si="20"/>
        <v/>
      </c>
      <c r="AT249" s="11" t="str">
        <f t="shared" si="21"/>
        <v/>
      </c>
      <c r="AU249" s="11" t="str">
        <f t="shared" si="22"/>
        <v/>
      </c>
      <c r="AV249" s="11" t="str">
        <f t="shared" si="23"/>
        <v/>
      </c>
      <c r="AW249" s="11" t="str">
        <f t="shared" si="24"/>
        <v/>
      </c>
      <c r="AX249" s="11" t="str">
        <f t="shared" si="25"/>
        <v/>
      </c>
      <c r="AY249" s="11" t="str">
        <f t="shared" si="26"/>
        <v/>
      </c>
      <c r="AZ249" s="11" t="str">
        <f t="array" ref="AZ249">INDEX('10_Redfin_Source_Data'!$X:$X,$A249+4)</f>
        <v/>
      </c>
    </row>
    <row r="250" ht="15.75" customHeight="1">
      <c r="A250" s="11">
        <v>246.0</v>
      </c>
      <c r="B250" s="11" t="str">
        <f t="array" ref="B250">IF(INDEX('10_Redfin_Source_Data'!$E:$E,$A250+4)="","","SF-"&amp;TEXT($A250,"000"))</f>
        <v/>
      </c>
      <c r="C250" s="11" t="str">
        <f t="array" ref="C250">INDEX('10_Redfin_Source_Data'!$E:$E,$A250+4)</f>
        <v/>
      </c>
      <c r="D250" s="11" t="str">
        <f t="array" ref="D250">INDEX('10_Redfin_Source_Data'!$G:$G,$A250+4)</f>
        <v/>
      </c>
      <c r="E250" s="11" t="str">
        <f t="array" ref="E250">INDEX('10_Redfin_Source_Data'!$N:$N,$A250+4)</f>
        <v/>
      </c>
      <c r="F250" s="11" t="str">
        <f t="array" ref="F250">INDEX('10_Redfin_Source_Data'!$C:$C,$A250+4)</f>
        <v/>
      </c>
      <c r="G250" s="11" t="str">
        <f t="array" ref="G250">INDEX('10_Redfin_Source_Data'!$Z:$Z,$A250+4)</f>
        <v/>
      </c>
      <c r="H250" s="34">
        <f t="array" ref="H250">N(INDEX('10_Redfin_Source_Data'!$H:$H,$A250+4))</f>
        <v>0</v>
      </c>
      <c r="I250" s="34">
        <f t="array" ref="I250">N(INDEX('10_Redfin_Source_Data'!$M:$M,$A250+4))</f>
        <v>0</v>
      </c>
      <c r="J250" s="34" t="str">
        <f t="array" ref="J250">IF(H250&gt;0,MAX(I250,IFERROR(N(INDEX('10_Redfin_Source_Data'!$I:$I,$A250+4)),0)),"")</f>
        <v/>
      </c>
      <c r="K250" s="34">
        <f t="array" ref="K250">N(INDEX('10_Redfin_Source_Data'!$K:$K,$A250+4))</f>
        <v>0</v>
      </c>
      <c r="L250" s="34" t="str">
        <f t="array" ref="L250">IF(H250&gt;0,IFERROR(INDEX('09_Rent_Benchmarks'!$C:$C,MATCH(D250,'09_Rent_Benchmarks'!$A:$A,0)),'01_Global_Assumptions'!$B$10),"")</f>
        <v/>
      </c>
      <c r="M250" s="34" t="str">
        <f t="shared" si="1"/>
        <v/>
      </c>
      <c r="N250" s="34" t="str">
        <f>IF(H250&gt;0,'01_Global_Assumptions'!$B$11,"")</f>
        <v/>
      </c>
      <c r="O250" s="34" t="str">
        <f t="shared" si="2"/>
        <v/>
      </c>
      <c r="P250" s="35" t="str">
        <f>IF(H250&gt;0,'01_Global_Assumptions'!$B$7,"")</f>
        <v/>
      </c>
      <c r="Q250" s="35" t="str">
        <f>IF(H250&gt;0,'01_Global_Assumptions'!$B$8,"")</f>
        <v/>
      </c>
      <c r="R250" s="35" t="str">
        <f>IF(H250&gt;0,'01_Global_Assumptions'!$B$9,"")</f>
        <v/>
      </c>
      <c r="S250" s="34" t="str">
        <f>IF(H250&gt;0,H250*'01_Global_Assumptions'!$B$12,"")</f>
        <v/>
      </c>
      <c r="T250" s="34" t="str">
        <f>IF(H250&gt;0,'01_Global_Assumptions'!$B$23,"")</f>
        <v/>
      </c>
      <c r="U250" s="34" t="str">
        <f>IF(H250&gt;0,S250/('01_Global_Assumptions'!$B$13*12),"")</f>
        <v/>
      </c>
      <c r="V250" s="34" t="str">
        <f>IF(H250&gt;0,I250*('01_Global_Assumptions'!$B$19+'01_Global_Assumptions'!$B$20+'01_Global_Assumptions'!$B$21)+'01_Global_Assumptions'!$B$22,"")</f>
        <v/>
      </c>
      <c r="W250" s="34" t="str">
        <f>IF(H250&gt;0,S250*'01_Global_Assumptions'!$B$14/12,"")</f>
        <v/>
      </c>
      <c r="X250" s="34" t="str">
        <f>IF(H250&gt;0,H250*'01_Global_Assumptions'!$B$16/('01_Global_Assumptions'!$B$17*12),"")</f>
        <v/>
      </c>
      <c r="Y250" s="35" t="str">
        <f>IF(H250&gt;0,'01_Global_Assumptions'!$B$18,"")</f>
        <v/>
      </c>
      <c r="Z250" s="34" t="str">
        <f t="shared" si="3"/>
        <v/>
      </c>
      <c r="AA250" s="34" t="str">
        <f t="shared" si="4"/>
        <v/>
      </c>
      <c r="AB250" s="34" t="str">
        <f t="shared" si="5"/>
        <v/>
      </c>
      <c r="AC250" s="35" t="str">
        <f t="shared" si="6"/>
        <v/>
      </c>
      <c r="AD250" s="34" t="str">
        <f t="shared" si="7"/>
        <v/>
      </c>
      <c r="AE250" s="34" t="str">
        <f t="shared" si="8"/>
        <v/>
      </c>
      <c r="AF250" s="34" t="str">
        <f t="shared" si="9"/>
        <v/>
      </c>
      <c r="AG250" s="34" t="str">
        <f t="shared" si="10"/>
        <v/>
      </c>
      <c r="AH250" s="34" t="str">
        <f t="shared" si="11"/>
        <v/>
      </c>
      <c r="AI250" s="34" t="str">
        <f t="shared" si="12"/>
        <v/>
      </c>
      <c r="AJ250" s="34" t="str">
        <f t="shared" si="13"/>
        <v/>
      </c>
      <c r="AK250" s="11" t="str">
        <f t="shared" si="14"/>
        <v/>
      </c>
      <c r="AL250" s="11" t="str">
        <f>IF(H250&gt;0,H250*(1-'01_Global_Assumptions'!$B$16),"")</f>
        <v/>
      </c>
      <c r="AM250" s="11" t="str">
        <f>IF(H250&gt;0,'01_Global_Assumptions'!$B$13*'01_Global_Assumptions'!$B$15,"")</f>
        <v/>
      </c>
      <c r="AN250" s="11" t="str">
        <f t="shared" si="15"/>
        <v/>
      </c>
      <c r="AO250" s="11" t="str">
        <f t="shared" si="16"/>
        <v/>
      </c>
      <c r="AP250" s="11" t="str">
        <f t="shared" si="17"/>
        <v/>
      </c>
      <c r="AQ250" s="11" t="str">
        <f t="shared" si="18"/>
        <v/>
      </c>
      <c r="AR250" s="37" t="str">
        <f t="shared" si="19"/>
        <v/>
      </c>
      <c r="AS250" s="11" t="str">
        <f t="shared" si="20"/>
        <v/>
      </c>
      <c r="AT250" s="11" t="str">
        <f t="shared" si="21"/>
        <v/>
      </c>
      <c r="AU250" s="11" t="str">
        <f t="shared" si="22"/>
        <v/>
      </c>
      <c r="AV250" s="11" t="str">
        <f t="shared" si="23"/>
        <v/>
      </c>
      <c r="AW250" s="11" t="str">
        <f t="shared" si="24"/>
        <v/>
      </c>
      <c r="AX250" s="11" t="str">
        <f t="shared" si="25"/>
        <v/>
      </c>
      <c r="AY250" s="11" t="str">
        <f t="shared" si="26"/>
        <v/>
      </c>
      <c r="AZ250" s="11" t="str">
        <f t="array" ref="AZ250">INDEX('10_Redfin_Source_Data'!$X:$X,$A250+4)</f>
        <v/>
      </c>
    </row>
    <row r="251" ht="15.75" customHeight="1">
      <c r="A251" s="11">
        <v>247.0</v>
      </c>
      <c r="B251" s="11" t="str">
        <f t="array" ref="B251">IF(INDEX('10_Redfin_Source_Data'!$E:$E,$A251+4)="","","SF-"&amp;TEXT($A251,"000"))</f>
        <v/>
      </c>
      <c r="C251" s="11" t="str">
        <f t="array" ref="C251">INDEX('10_Redfin_Source_Data'!$E:$E,$A251+4)</f>
        <v/>
      </c>
      <c r="D251" s="11" t="str">
        <f t="array" ref="D251">INDEX('10_Redfin_Source_Data'!$G:$G,$A251+4)</f>
        <v/>
      </c>
      <c r="E251" s="11" t="str">
        <f t="array" ref="E251">INDEX('10_Redfin_Source_Data'!$N:$N,$A251+4)</f>
        <v/>
      </c>
      <c r="F251" s="11" t="str">
        <f t="array" ref="F251">INDEX('10_Redfin_Source_Data'!$C:$C,$A251+4)</f>
        <v/>
      </c>
      <c r="G251" s="11" t="str">
        <f t="array" ref="G251">INDEX('10_Redfin_Source_Data'!$Z:$Z,$A251+4)</f>
        <v/>
      </c>
      <c r="H251" s="34">
        <f t="array" ref="H251">N(INDEX('10_Redfin_Source_Data'!$H:$H,$A251+4))</f>
        <v>0</v>
      </c>
      <c r="I251" s="34">
        <f t="array" ref="I251">N(INDEX('10_Redfin_Source_Data'!$M:$M,$A251+4))</f>
        <v>0</v>
      </c>
      <c r="J251" s="34" t="str">
        <f t="array" ref="J251">IF(H251&gt;0,MAX(I251,IFERROR(N(INDEX('10_Redfin_Source_Data'!$I:$I,$A251+4)),0)),"")</f>
        <v/>
      </c>
      <c r="K251" s="34">
        <f t="array" ref="K251">N(INDEX('10_Redfin_Source_Data'!$K:$K,$A251+4))</f>
        <v>0</v>
      </c>
      <c r="L251" s="34" t="str">
        <f t="array" ref="L251">IF(H251&gt;0,IFERROR(INDEX('09_Rent_Benchmarks'!$C:$C,MATCH(D251,'09_Rent_Benchmarks'!$A:$A,0)),'01_Global_Assumptions'!$B$10),"")</f>
        <v/>
      </c>
      <c r="M251" s="34" t="str">
        <f t="shared" si="1"/>
        <v/>
      </c>
      <c r="N251" s="34" t="str">
        <f>IF(H251&gt;0,'01_Global_Assumptions'!$B$11,"")</f>
        <v/>
      </c>
      <c r="O251" s="34" t="str">
        <f t="shared" si="2"/>
        <v/>
      </c>
      <c r="P251" s="35" t="str">
        <f>IF(H251&gt;0,'01_Global_Assumptions'!$B$7,"")</f>
        <v/>
      </c>
      <c r="Q251" s="35" t="str">
        <f>IF(H251&gt;0,'01_Global_Assumptions'!$B$8,"")</f>
        <v/>
      </c>
      <c r="R251" s="35" t="str">
        <f>IF(H251&gt;0,'01_Global_Assumptions'!$B$9,"")</f>
        <v/>
      </c>
      <c r="S251" s="34" t="str">
        <f>IF(H251&gt;0,H251*'01_Global_Assumptions'!$B$12,"")</f>
        <v/>
      </c>
      <c r="T251" s="34" t="str">
        <f>IF(H251&gt;0,'01_Global_Assumptions'!$B$23,"")</f>
        <v/>
      </c>
      <c r="U251" s="34" t="str">
        <f>IF(H251&gt;0,S251/('01_Global_Assumptions'!$B$13*12),"")</f>
        <v/>
      </c>
      <c r="V251" s="34" t="str">
        <f>IF(H251&gt;0,I251*('01_Global_Assumptions'!$B$19+'01_Global_Assumptions'!$B$20+'01_Global_Assumptions'!$B$21)+'01_Global_Assumptions'!$B$22,"")</f>
        <v/>
      </c>
      <c r="W251" s="34" t="str">
        <f>IF(H251&gt;0,S251*'01_Global_Assumptions'!$B$14/12,"")</f>
        <v/>
      </c>
      <c r="X251" s="34" t="str">
        <f>IF(H251&gt;0,H251*'01_Global_Assumptions'!$B$16/('01_Global_Assumptions'!$B$17*12),"")</f>
        <v/>
      </c>
      <c r="Y251" s="35" t="str">
        <f>IF(H251&gt;0,'01_Global_Assumptions'!$B$18,"")</f>
        <v/>
      </c>
      <c r="Z251" s="34" t="str">
        <f t="shared" si="3"/>
        <v/>
      </c>
      <c r="AA251" s="34" t="str">
        <f t="shared" si="4"/>
        <v/>
      </c>
      <c r="AB251" s="34" t="str">
        <f t="shared" si="5"/>
        <v/>
      </c>
      <c r="AC251" s="35" t="str">
        <f t="shared" si="6"/>
        <v/>
      </c>
      <c r="AD251" s="34" t="str">
        <f t="shared" si="7"/>
        <v/>
      </c>
      <c r="AE251" s="34" t="str">
        <f t="shared" si="8"/>
        <v/>
      </c>
      <c r="AF251" s="34" t="str">
        <f t="shared" si="9"/>
        <v/>
      </c>
      <c r="AG251" s="34" t="str">
        <f t="shared" si="10"/>
        <v/>
      </c>
      <c r="AH251" s="34" t="str">
        <f t="shared" si="11"/>
        <v/>
      </c>
      <c r="AI251" s="34" t="str">
        <f t="shared" si="12"/>
        <v/>
      </c>
      <c r="AJ251" s="34" t="str">
        <f t="shared" si="13"/>
        <v/>
      </c>
      <c r="AK251" s="11" t="str">
        <f t="shared" si="14"/>
        <v/>
      </c>
      <c r="AL251" s="11" t="str">
        <f>IF(H251&gt;0,H251*(1-'01_Global_Assumptions'!$B$16),"")</f>
        <v/>
      </c>
      <c r="AM251" s="11" t="str">
        <f>IF(H251&gt;0,'01_Global_Assumptions'!$B$13*'01_Global_Assumptions'!$B$15,"")</f>
        <v/>
      </c>
      <c r="AN251" s="11" t="str">
        <f t="shared" si="15"/>
        <v/>
      </c>
      <c r="AO251" s="11" t="str">
        <f t="shared" si="16"/>
        <v/>
      </c>
      <c r="AP251" s="11" t="str">
        <f t="shared" si="17"/>
        <v/>
      </c>
      <c r="AQ251" s="11" t="str">
        <f t="shared" si="18"/>
        <v/>
      </c>
      <c r="AR251" s="37" t="str">
        <f t="shared" si="19"/>
        <v/>
      </c>
      <c r="AS251" s="11" t="str">
        <f t="shared" si="20"/>
        <v/>
      </c>
      <c r="AT251" s="11" t="str">
        <f t="shared" si="21"/>
        <v/>
      </c>
      <c r="AU251" s="11" t="str">
        <f t="shared" si="22"/>
        <v/>
      </c>
      <c r="AV251" s="11" t="str">
        <f t="shared" si="23"/>
        <v/>
      </c>
      <c r="AW251" s="11" t="str">
        <f t="shared" si="24"/>
        <v/>
      </c>
      <c r="AX251" s="11" t="str">
        <f t="shared" si="25"/>
        <v/>
      </c>
      <c r="AY251" s="11" t="str">
        <f t="shared" si="26"/>
        <v/>
      </c>
      <c r="AZ251" s="11" t="str">
        <f t="array" ref="AZ251">INDEX('10_Redfin_Source_Data'!$X:$X,$A251+4)</f>
        <v/>
      </c>
    </row>
    <row r="252" ht="15.75" customHeight="1">
      <c r="A252" s="11">
        <v>248.0</v>
      </c>
      <c r="B252" s="11" t="str">
        <f t="array" ref="B252">IF(INDEX('10_Redfin_Source_Data'!$E:$E,$A252+4)="","","SF-"&amp;TEXT($A252,"000"))</f>
        <v/>
      </c>
      <c r="C252" s="11" t="str">
        <f t="array" ref="C252">INDEX('10_Redfin_Source_Data'!$E:$E,$A252+4)</f>
        <v/>
      </c>
      <c r="D252" s="11" t="str">
        <f t="array" ref="D252">INDEX('10_Redfin_Source_Data'!$G:$G,$A252+4)</f>
        <v/>
      </c>
      <c r="E252" s="11" t="str">
        <f t="array" ref="E252">INDEX('10_Redfin_Source_Data'!$N:$N,$A252+4)</f>
        <v/>
      </c>
      <c r="F252" s="11" t="str">
        <f t="array" ref="F252">INDEX('10_Redfin_Source_Data'!$C:$C,$A252+4)</f>
        <v/>
      </c>
      <c r="G252" s="11" t="str">
        <f t="array" ref="G252">INDEX('10_Redfin_Source_Data'!$Z:$Z,$A252+4)</f>
        <v/>
      </c>
      <c r="H252" s="34">
        <f t="array" ref="H252">N(INDEX('10_Redfin_Source_Data'!$H:$H,$A252+4))</f>
        <v>0</v>
      </c>
      <c r="I252" s="34">
        <f t="array" ref="I252">N(INDEX('10_Redfin_Source_Data'!$M:$M,$A252+4))</f>
        <v>0</v>
      </c>
      <c r="J252" s="34" t="str">
        <f t="array" ref="J252">IF(H252&gt;0,MAX(I252,IFERROR(N(INDEX('10_Redfin_Source_Data'!$I:$I,$A252+4)),0)),"")</f>
        <v/>
      </c>
      <c r="K252" s="34">
        <f t="array" ref="K252">N(INDEX('10_Redfin_Source_Data'!$K:$K,$A252+4))</f>
        <v>0</v>
      </c>
      <c r="L252" s="34" t="str">
        <f t="array" ref="L252">IF(H252&gt;0,IFERROR(INDEX('09_Rent_Benchmarks'!$C:$C,MATCH(D252,'09_Rent_Benchmarks'!$A:$A,0)),'01_Global_Assumptions'!$B$10),"")</f>
        <v/>
      </c>
      <c r="M252" s="34" t="str">
        <f t="shared" si="1"/>
        <v/>
      </c>
      <c r="N252" s="34" t="str">
        <f>IF(H252&gt;0,'01_Global_Assumptions'!$B$11,"")</f>
        <v/>
      </c>
      <c r="O252" s="34" t="str">
        <f t="shared" si="2"/>
        <v/>
      </c>
      <c r="P252" s="35" t="str">
        <f>IF(H252&gt;0,'01_Global_Assumptions'!$B$7,"")</f>
        <v/>
      </c>
      <c r="Q252" s="35" t="str">
        <f>IF(H252&gt;0,'01_Global_Assumptions'!$B$8,"")</f>
        <v/>
      </c>
      <c r="R252" s="35" t="str">
        <f>IF(H252&gt;0,'01_Global_Assumptions'!$B$9,"")</f>
        <v/>
      </c>
      <c r="S252" s="34" t="str">
        <f>IF(H252&gt;0,H252*'01_Global_Assumptions'!$B$12,"")</f>
        <v/>
      </c>
      <c r="T252" s="34" t="str">
        <f>IF(H252&gt;0,'01_Global_Assumptions'!$B$23,"")</f>
        <v/>
      </c>
      <c r="U252" s="34" t="str">
        <f>IF(H252&gt;0,S252/('01_Global_Assumptions'!$B$13*12),"")</f>
        <v/>
      </c>
      <c r="V252" s="34" t="str">
        <f>IF(H252&gt;0,I252*('01_Global_Assumptions'!$B$19+'01_Global_Assumptions'!$B$20+'01_Global_Assumptions'!$B$21)+'01_Global_Assumptions'!$B$22,"")</f>
        <v/>
      </c>
      <c r="W252" s="34" t="str">
        <f>IF(H252&gt;0,S252*'01_Global_Assumptions'!$B$14/12,"")</f>
        <v/>
      </c>
      <c r="X252" s="34" t="str">
        <f>IF(H252&gt;0,H252*'01_Global_Assumptions'!$B$16/('01_Global_Assumptions'!$B$17*12),"")</f>
        <v/>
      </c>
      <c r="Y252" s="35" t="str">
        <f>IF(H252&gt;0,'01_Global_Assumptions'!$B$18,"")</f>
        <v/>
      </c>
      <c r="Z252" s="34" t="str">
        <f t="shared" si="3"/>
        <v/>
      </c>
      <c r="AA252" s="34" t="str">
        <f t="shared" si="4"/>
        <v/>
      </c>
      <c r="AB252" s="34" t="str">
        <f t="shared" si="5"/>
        <v/>
      </c>
      <c r="AC252" s="35" t="str">
        <f t="shared" si="6"/>
        <v/>
      </c>
      <c r="AD252" s="34" t="str">
        <f t="shared" si="7"/>
        <v/>
      </c>
      <c r="AE252" s="34" t="str">
        <f t="shared" si="8"/>
        <v/>
      </c>
      <c r="AF252" s="34" t="str">
        <f t="shared" si="9"/>
        <v/>
      </c>
      <c r="AG252" s="34" t="str">
        <f t="shared" si="10"/>
        <v/>
      </c>
      <c r="AH252" s="34" t="str">
        <f t="shared" si="11"/>
        <v/>
      </c>
      <c r="AI252" s="34" t="str">
        <f t="shared" si="12"/>
        <v/>
      </c>
      <c r="AJ252" s="34" t="str">
        <f t="shared" si="13"/>
        <v/>
      </c>
      <c r="AK252" s="11" t="str">
        <f t="shared" si="14"/>
        <v/>
      </c>
      <c r="AL252" s="11" t="str">
        <f>IF(H252&gt;0,H252*(1-'01_Global_Assumptions'!$B$16),"")</f>
        <v/>
      </c>
      <c r="AM252" s="11" t="str">
        <f>IF(H252&gt;0,'01_Global_Assumptions'!$B$13*'01_Global_Assumptions'!$B$15,"")</f>
        <v/>
      </c>
      <c r="AN252" s="11" t="str">
        <f t="shared" si="15"/>
        <v/>
      </c>
      <c r="AO252" s="11" t="str">
        <f t="shared" si="16"/>
        <v/>
      </c>
      <c r="AP252" s="11" t="str">
        <f t="shared" si="17"/>
        <v/>
      </c>
      <c r="AQ252" s="11" t="str">
        <f t="shared" si="18"/>
        <v/>
      </c>
      <c r="AR252" s="37" t="str">
        <f t="shared" si="19"/>
        <v/>
      </c>
      <c r="AS252" s="11" t="str">
        <f t="shared" si="20"/>
        <v/>
      </c>
      <c r="AT252" s="11" t="str">
        <f t="shared" si="21"/>
        <v/>
      </c>
      <c r="AU252" s="11" t="str">
        <f t="shared" si="22"/>
        <v/>
      </c>
      <c r="AV252" s="11" t="str">
        <f t="shared" si="23"/>
        <v/>
      </c>
      <c r="AW252" s="11" t="str">
        <f t="shared" si="24"/>
        <v/>
      </c>
      <c r="AX252" s="11" t="str">
        <f t="shared" si="25"/>
        <v/>
      </c>
      <c r="AY252" s="11" t="str">
        <f t="shared" si="26"/>
        <v/>
      </c>
      <c r="AZ252" s="11" t="str">
        <f t="array" ref="AZ252">INDEX('10_Redfin_Source_Data'!$X:$X,$A252+4)</f>
        <v/>
      </c>
    </row>
    <row r="253" ht="15.75" customHeight="1">
      <c r="A253" s="11">
        <v>249.0</v>
      </c>
      <c r="B253" s="11" t="str">
        <f t="array" ref="B253">IF(INDEX('10_Redfin_Source_Data'!$E:$E,$A253+4)="","","SF-"&amp;TEXT($A253,"000"))</f>
        <v/>
      </c>
      <c r="C253" s="11" t="str">
        <f t="array" ref="C253">INDEX('10_Redfin_Source_Data'!$E:$E,$A253+4)</f>
        <v/>
      </c>
      <c r="D253" s="11" t="str">
        <f t="array" ref="D253">INDEX('10_Redfin_Source_Data'!$G:$G,$A253+4)</f>
        <v/>
      </c>
      <c r="E253" s="11" t="str">
        <f t="array" ref="E253">INDEX('10_Redfin_Source_Data'!$N:$N,$A253+4)</f>
        <v/>
      </c>
      <c r="F253" s="11" t="str">
        <f t="array" ref="F253">INDEX('10_Redfin_Source_Data'!$C:$C,$A253+4)</f>
        <v/>
      </c>
      <c r="G253" s="11" t="str">
        <f t="array" ref="G253">INDEX('10_Redfin_Source_Data'!$Z:$Z,$A253+4)</f>
        <v/>
      </c>
      <c r="H253" s="34">
        <f t="array" ref="H253">N(INDEX('10_Redfin_Source_Data'!$H:$H,$A253+4))</f>
        <v>0</v>
      </c>
      <c r="I253" s="34">
        <f t="array" ref="I253">N(INDEX('10_Redfin_Source_Data'!$M:$M,$A253+4))</f>
        <v>0</v>
      </c>
      <c r="J253" s="34" t="str">
        <f t="array" ref="J253">IF(H253&gt;0,MAX(I253,IFERROR(N(INDEX('10_Redfin_Source_Data'!$I:$I,$A253+4)),0)),"")</f>
        <v/>
      </c>
      <c r="K253" s="34">
        <f t="array" ref="K253">N(INDEX('10_Redfin_Source_Data'!$K:$K,$A253+4))</f>
        <v>0</v>
      </c>
      <c r="L253" s="34" t="str">
        <f t="array" ref="L253">IF(H253&gt;0,IFERROR(INDEX('09_Rent_Benchmarks'!$C:$C,MATCH(D253,'09_Rent_Benchmarks'!$A:$A,0)),'01_Global_Assumptions'!$B$10),"")</f>
        <v/>
      </c>
      <c r="M253" s="34" t="str">
        <f t="shared" si="1"/>
        <v/>
      </c>
      <c r="N253" s="34" t="str">
        <f>IF(H253&gt;0,'01_Global_Assumptions'!$B$11,"")</f>
        <v/>
      </c>
      <c r="O253" s="34" t="str">
        <f t="shared" si="2"/>
        <v/>
      </c>
      <c r="P253" s="35" t="str">
        <f>IF(H253&gt;0,'01_Global_Assumptions'!$B$7,"")</f>
        <v/>
      </c>
      <c r="Q253" s="35" t="str">
        <f>IF(H253&gt;0,'01_Global_Assumptions'!$B$8,"")</f>
        <v/>
      </c>
      <c r="R253" s="35" t="str">
        <f>IF(H253&gt;0,'01_Global_Assumptions'!$B$9,"")</f>
        <v/>
      </c>
      <c r="S253" s="34" t="str">
        <f>IF(H253&gt;0,H253*'01_Global_Assumptions'!$B$12,"")</f>
        <v/>
      </c>
      <c r="T253" s="34" t="str">
        <f>IF(H253&gt;0,'01_Global_Assumptions'!$B$23,"")</f>
        <v/>
      </c>
      <c r="U253" s="34" t="str">
        <f>IF(H253&gt;0,S253/('01_Global_Assumptions'!$B$13*12),"")</f>
        <v/>
      </c>
      <c r="V253" s="34" t="str">
        <f>IF(H253&gt;0,I253*('01_Global_Assumptions'!$B$19+'01_Global_Assumptions'!$B$20+'01_Global_Assumptions'!$B$21)+'01_Global_Assumptions'!$B$22,"")</f>
        <v/>
      </c>
      <c r="W253" s="34" t="str">
        <f>IF(H253&gt;0,S253*'01_Global_Assumptions'!$B$14/12,"")</f>
        <v/>
      </c>
      <c r="X253" s="34" t="str">
        <f>IF(H253&gt;0,H253*'01_Global_Assumptions'!$B$16/('01_Global_Assumptions'!$B$17*12),"")</f>
        <v/>
      </c>
      <c r="Y253" s="35" t="str">
        <f>IF(H253&gt;0,'01_Global_Assumptions'!$B$18,"")</f>
        <v/>
      </c>
      <c r="Z253" s="34" t="str">
        <f t="shared" si="3"/>
        <v/>
      </c>
      <c r="AA253" s="34" t="str">
        <f t="shared" si="4"/>
        <v/>
      </c>
      <c r="AB253" s="34" t="str">
        <f t="shared" si="5"/>
        <v/>
      </c>
      <c r="AC253" s="35" t="str">
        <f t="shared" si="6"/>
        <v/>
      </c>
      <c r="AD253" s="34" t="str">
        <f t="shared" si="7"/>
        <v/>
      </c>
      <c r="AE253" s="34" t="str">
        <f t="shared" si="8"/>
        <v/>
      </c>
      <c r="AF253" s="34" t="str">
        <f t="shared" si="9"/>
        <v/>
      </c>
      <c r="AG253" s="34" t="str">
        <f t="shared" si="10"/>
        <v/>
      </c>
      <c r="AH253" s="34" t="str">
        <f t="shared" si="11"/>
        <v/>
      </c>
      <c r="AI253" s="34" t="str">
        <f t="shared" si="12"/>
        <v/>
      </c>
      <c r="AJ253" s="34" t="str">
        <f t="shared" si="13"/>
        <v/>
      </c>
      <c r="AK253" s="11" t="str">
        <f t="shared" si="14"/>
        <v/>
      </c>
      <c r="AL253" s="11" t="str">
        <f>IF(H253&gt;0,H253*(1-'01_Global_Assumptions'!$B$16),"")</f>
        <v/>
      </c>
      <c r="AM253" s="11" t="str">
        <f>IF(H253&gt;0,'01_Global_Assumptions'!$B$13*'01_Global_Assumptions'!$B$15,"")</f>
        <v/>
      </c>
      <c r="AN253" s="11" t="str">
        <f t="shared" si="15"/>
        <v/>
      </c>
      <c r="AO253" s="11" t="str">
        <f t="shared" si="16"/>
        <v/>
      </c>
      <c r="AP253" s="11" t="str">
        <f t="shared" si="17"/>
        <v/>
      </c>
      <c r="AQ253" s="11" t="str">
        <f t="shared" si="18"/>
        <v/>
      </c>
      <c r="AR253" s="37" t="str">
        <f t="shared" si="19"/>
        <v/>
      </c>
      <c r="AS253" s="11" t="str">
        <f t="shared" si="20"/>
        <v/>
      </c>
      <c r="AT253" s="11" t="str">
        <f t="shared" si="21"/>
        <v/>
      </c>
      <c r="AU253" s="11" t="str">
        <f t="shared" si="22"/>
        <v/>
      </c>
      <c r="AV253" s="11" t="str">
        <f t="shared" si="23"/>
        <v/>
      </c>
      <c r="AW253" s="11" t="str">
        <f t="shared" si="24"/>
        <v/>
      </c>
      <c r="AX253" s="11" t="str">
        <f t="shared" si="25"/>
        <v/>
      </c>
      <c r="AY253" s="11" t="str">
        <f t="shared" si="26"/>
        <v/>
      </c>
      <c r="AZ253" s="11" t="str">
        <f t="array" ref="AZ253">INDEX('10_Redfin_Source_Data'!$X:$X,$A253+4)</f>
        <v/>
      </c>
    </row>
    <row r="254" ht="15.75" customHeight="1">
      <c r="A254" s="11">
        <v>250.0</v>
      </c>
      <c r="B254" s="11" t="str">
        <f t="array" ref="B254">IF(INDEX('10_Redfin_Source_Data'!$E:$E,$A254+4)="","","SF-"&amp;TEXT($A254,"000"))</f>
        <v/>
      </c>
      <c r="C254" s="11" t="str">
        <f t="array" ref="C254">INDEX('10_Redfin_Source_Data'!$E:$E,$A254+4)</f>
        <v/>
      </c>
      <c r="D254" s="11" t="str">
        <f t="array" ref="D254">INDEX('10_Redfin_Source_Data'!$G:$G,$A254+4)</f>
        <v/>
      </c>
      <c r="E254" s="11" t="str">
        <f t="array" ref="E254">INDEX('10_Redfin_Source_Data'!$N:$N,$A254+4)</f>
        <v/>
      </c>
      <c r="F254" s="11" t="str">
        <f t="array" ref="F254">INDEX('10_Redfin_Source_Data'!$C:$C,$A254+4)</f>
        <v/>
      </c>
      <c r="G254" s="11" t="str">
        <f t="array" ref="G254">INDEX('10_Redfin_Source_Data'!$Z:$Z,$A254+4)</f>
        <v/>
      </c>
      <c r="H254" s="34">
        <f t="array" ref="H254">N(INDEX('10_Redfin_Source_Data'!$H:$H,$A254+4))</f>
        <v>0</v>
      </c>
      <c r="I254" s="34">
        <f t="array" ref="I254">N(INDEX('10_Redfin_Source_Data'!$M:$M,$A254+4))</f>
        <v>0</v>
      </c>
      <c r="J254" s="34" t="str">
        <f t="array" ref="J254">IF(H254&gt;0,MAX(I254,IFERROR(N(INDEX('10_Redfin_Source_Data'!$I:$I,$A254+4)),0)),"")</f>
        <v/>
      </c>
      <c r="K254" s="34">
        <f t="array" ref="K254">N(INDEX('10_Redfin_Source_Data'!$K:$K,$A254+4))</f>
        <v>0</v>
      </c>
      <c r="L254" s="34" t="str">
        <f t="array" ref="L254">IF(H254&gt;0,IFERROR(INDEX('09_Rent_Benchmarks'!$C:$C,MATCH(D254,'09_Rent_Benchmarks'!$A:$A,0)),'01_Global_Assumptions'!$B$10),"")</f>
        <v/>
      </c>
      <c r="M254" s="34" t="str">
        <f t="shared" si="1"/>
        <v/>
      </c>
      <c r="N254" s="34" t="str">
        <f>IF(H254&gt;0,'01_Global_Assumptions'!$B$11,"")</f>
        <v/>
      </c>
      <c r="O254" s="34" t="str">
        <f t="shared" si="2"/>
        <v/>
      </c>
      <c r="P254" s="35" t="str">
        <f>IF(H254&gt;0,'01_Global_Assumptions'!$B$7,"")</f>
        <v/>
      </c>
      <c r="Q254" s="35" t="str">
        <f>IF(H254&gt;0,'01_Global_Assumptions'!$B$8,"")</f>
        <v/>
      </c>
      <c r="R254" s="35" t="str">
        <f>IF(H254&gt;0,'01_Global_Assumptions'!$B$9,"")</f>
        <v/>
      </c>
      <c r="S254" s="34" t="str">
        <f>IF(H254&gt;0,H254*'01_Global_Assumptions'!$B$12,"")</f>
        <v/>
      </c>
      <c r="T254" s="34" t="str">
        <f>IF(H254&gt;0,'01_Global_Assumptions'!$B$23,"")</f>
        <v/>
      </c>
      <c r="U254" s="34" t="str">
        <f>IF(H254&gt;0,S254/('01_Global_Assumptions'!$B$13*12),"")</f>
        <v/>
      </c>
      <c r="V254" s="34" t="str">
        <f>IF(H254&gt;0,I254*('01_Global_Assumptions'!$B$19+'01_Global_Assumptions'!$B$20+'01_Global_Assumptions'!$B$21)+'01_Global_Assumptions'!$B$22,"")</f>
        <v/>
      </c>
      <c r="W254" s="34" t="str">
        <f>IF(H254&gt;0,S254*'01_Global_Assumptions'!$B$14/12,"")</f>
        <v/>
      </c>
      <c r="X254" s="34" t="str">
        <f>IF(H254&gt;0,H254*'01_Global_Assumptions'!$B$16/('01_Global_Assumptions'!$B$17*12),"")</f>
        <v/>
      </c>
      <c r="Y254" s="35" t="str">
        <f>IF(H254&gt;0,'01_Global_Assumptions'!$B$18,"")</f>
        <v/>
      </c>
      <c r="Z254" s="34" t="str">
        <f t="shared" si="3"/>
        <v/>
      </c>
      <c r="AA254" s="34" t="str">
        <f t="shared" si="4"/>
        <v/>
      </c>
      <c r="AB254" s="34" t="str">
        <f t="shared" si="5"/>
        <v/>
      </c>
      <c r="AC254" s="35" t="str">
        <f t="shared" si="6"/>
        <v/>
      </c>
      <c r="AD254" s="34" t="str">
        <f t="shared" si="7"/>
        <v/>
      </c>
      <c r="AE254" s="34" t="str">
        <f t="shared" si="8"/>
        <v/>
      </c>
      <c r="AF254" s="34" t="str">
        <f t="shared" si="9"/>
        <v/>
      </c>
      <c r="AG254" s="34" t="str">
        <f t="shared" si="10"/>
        <v/>
      </c>
      <c r="AH254" s="34" t="str">
        <f t="shared" si="11"/>
        <v/>
      </c>
      <c r="AI254" s="34" t="str">
        <f t="shared" si="12"/>
        <v/>
      </c>
      <c r="AJ254" s="34" t="str">
        <f t="shared" si="13"/>
        <v/>
      </c>
      <c r="AK254" s="11" t="str">
        <f t="shared" si="14"/>
        <v/>
      </c>
      <c r="AL254" s="11" t="str">
        <f>IF(H254&gt;0,H254*(1-'01_Global_Assumptions'!$B$16),"")</f>
        <v/>
      </c>
      <c r="AM254" s="11" t="str">
        <f>IF(H254&gt;0,'01_Global_Assumptions'!$B$13*'01_Global_Assumptions'!$B$15,"")</f>
        <v/>
      </c>
      <c r="AN254" s="11" t="str">
        <f t="shared" si="15"/>
        <v/>
      </c>
      <c r="AO254" s="11" t="str">
        <f t="shared" si="16"/>
        <v/>
      </c>
      <c r="AP254" s="11" t="str">
        <f t="shared" si="17"/>
        <v/>
      </c>
      <c r="AQ254" s="11" t="str">
        <f t="shared" si="18"/>
        <v/>
      </c>
      <c r="AR254" s="37" t="str">
        <f t="shared" si="19"/>
        <v/>
      </c>
      <c r="AS254" s="11" t="str">
        <f t="shared" si="20"/>
        <v/>
      </c>
      <c r="AT254" s="11" t="str">
        <f t="shared" si="21"/>
        <v/>
      </c>
      <c r="AU254" s="11" t="str">
        <f t="shared" si="22"/>
        <v/>
      </c>
      <c r="AV254" s="11" t="str">
        <f t="shared" si="23"/>
        <v/>
      </c>
      <c r="AW254" s="11" t="str">
        <f t="shared" si="24"/>
        <v/>
      </c>
      <c r="AX254" s="11" t="str">
        <f t="shared" si="25"/>
        <v/>
      </c>
      <c r="AY254" s="11" t="str">
        <f t="shared" si="26"/>
        <v/>
      </c>
      <c r="AZ254" s="11" t="str">
        <f t="array" ref="AZ254">INDEX('10_Redfin_Source_Data'!$X:$X,$A254+4)</f>
        <v/>
      </c>
    </row>
    <row r="255" ht="15.75" customHeight="1">
      <c r="A255" s="11">
        <v>251.0</v>
      </c>
      <c r="B255" s="11" t="str">
        <f t="array" ref="B255">IF(INDEX('10_Redfin_Source_Data'!$E:$E,$A255+4)="","","SF-"&amp;TEXT($A255,"000"))</f>
        <v/>
      </c>
      <c r="C255" s="11" t="str">
        <f t="array" ref="C255">INDEX('10_Redfin_Source_Data'!$E:$E,$A255+4)</f>
        <v/>
      </c>
      <c r="D255" s="11" t="str">
        <f t="array" ref="D255">INDEX('10_Redfin_Source_Data'!$G:$G,$A255+4)</f>
        <v/>
      </c>
      <c r="E255" s="11" t="str">
        <f t="array" ref="E255">INDEX('10_Redfin_Source_Data'!$N:$N,$A255+4)</f>
        <v/>
      </c>
      <c r="F255" s="11" t="str">
        <f t="array" ref="F255">INDEX('10_Redfin_Source_Data'!$C:$C,$A255+4)</f>
        <v/>
      </c>
      <c r="G255" s="11" t="str">
        <f t="array" ref="G255">INDEX('10_Redfin_Source_Data'!$Z:$Z,$A255+4)</f>
        <v/>
      </c>
      <c r="H255" s="34">
        <f t="array" ref="H255">N(INDEX('10_Redfin_Source_Data'!$H:$H,$A255+4))</f>
        <v>0</v>
      </c>
      <c r="I255" s="34">
        <f t="array" ref="I255">N(INDEX('10_Redfin_Source_Data'!$M:$M,$A255+4))</f>
        <v>0</v>
      </c>
      <c r="J255" s="34" t="str">
        <f t="array" ref="J255">IF(H255&gt;0,MAX(I255,IFERROR(N(INDEX('10_Redfin_Source_Data'!$I:$I,$A255+4)),0)),"")</f>
        <v/>
      </c>
      <c r="K255" s="34">
        <f t="array" ref="K255">N(INDEX('10_Redfin_Source_Data'!$K:$K,$A255+4))</f>
        <v>0</v>
      </c>
      <c r="L255" s="34" t="str">
        <f t="array" ref="L255">IF(H255&gt;0,IFERROR(INDEX('09_Rent_Benchmarks'!$C:$C,MATCH(D255,'09_Rent_Benchmarks'!$A:$A,0)),'01_Global_Assumptions'!$B$10),"")</f>
        <v/>
      </c>
      <c r="M255" s="34" t="str">
        <f t="shared" si="1"/>
        <v/>
      </c>
      <c r="N255" s="34" t="str">
        <f>IF(H255&gt;0,'01_Global_Assumptions'!$B$11,"")</f>
        <v/>
      </c>
      <c r="O255" s="34" t="str">
        <f t="shared" si="2"/>
        <v/>
      </c>
      <c r="P255" s="35" t="str">
        <f>IF(H255&gt;0,'01_Global_Assumptions'!$B$7,"")</f>
        <v/>
      </c>
      <c r="Q255" s="35" t="str">
        <f>IF(H255&gt;0,'01_Global_Assumptions'!$B$8,"")</f>
        <v/>
      </c>
      <c r="R255" s="35" t="str">
        <f>IF(H255&gt;0,'01_Global_Assumptions'!$B$9,"")</f>
        <v/>
      </c>
      <c r="S255" s="34" t="str">
        <f>IF(H255&gt;0,H255*'01_Global_Assumptions'!$B$12,"")</f>
        <v/>
      </c>
      <c r="T255" s="34" t="str">
        <f>IF(H255&gt;0,'01_Global_Assumptions'!$B$23,"")</f>
        <v/>
      </c>
      <c r="U255" s="34" t="str">
        <f>IF(H255&gt;0,S255/('01_Global_Assumptions'!$B$13*12),"")</f>
        <v/>
      </c>
      <c r="V255" s="34" t="str">
        <f>IF(H255&gt;0,I255*('01_Global_Assumptions'!$B$19+'01_Global_Assumptions'!$B$20+'01_Global_Assumptions'!$B$21)+'01_Global_Assumptions'!$B$22,"")</f>
        <v/>
      </c>
      <c r="W255" s="34" t="str">
        <f>IF(H255&gt;0,S255*'01_Global_Assumptions'!$B$14/12,"")</f>
        <v/>
      </c>
      <c r="X255" s="34" t="str">
        <f>IF(H255&gt;0,H255*'01_Global_Assumptions'!$B$16/('01_Global_Assumptions'!$B$17*12),"")</f>
        <v/>
      </c>
      <c r="Y255" s="35" t="str">
        <f>IF(H255&gt;0,'01_Global_Assumptions'!$B$18,"")</f>
        <v/>
      </c>
      <c r="Z255" s="34" t="str">
        <f t="shared" si="3"/>
        <v/>
      </c>
      <c r="AA255" s="34" t="str">
        <f t="shared" si="4"/>
        <v/>
      </c>
      <c r="AB255" s="34" t="str">
        <f t="shared" si="5"/>
        <v/>
      </c>
      <c r="AC255" s="35" t="str">
        <f t="shared" si="6"/>
        <v/>
      </c>
      <c r="AD255" s="34" t="str">
        <f t="shared" si="7"/>
        <v/>
      </c>
      <c r="AE255" s="34" t="str">
        <f t="shared" si="8"/>
        <v/>
      </c>
      <c r="AF255" s="34" t="str">
        <f t="shared" si="9"/>
        <v/>
      </c>
      <c r="AG255" s="34" t="str">
        <f t="shared" si="10"/>
        <v/>
      </c>
      <c r="AH255" s="34" t="str">
        <f t="shared" si="11"/>
        <v/>
      </c>
      <c r="AI255" s="34" t="str">
        <f t="shared" si="12"/>
        <v/>
      </c>
      <c r="AJ255" s="34" t="str">
        <f t="shared" si="13"/>
        <v/>
      </c>
      <c r="AK255" s="11" t="str">
        <f t="shared" si="14"/>
        <v/>
      </c>
      <c r="AL255" s="11" t="str">
        <f>IF(H255&gt;0,H255*(1-'01_Global_Assumptions'!$B$16),"")</f>
        <v/>
      </c>
      <c r="AM255" s="11" t="str">
        <f>IF(H255&gt;0,'01_Global_Assumptions'!$B$13*'01_Global_Assumptions'!$B$15,"")</f>
        <v/>
      </c>
      <c r="AN255" s="11" t="str">
        <f t="shared" si="15"/>
        <v/>
      </c>
      <c r="AO255" s="11" t="str">
        <f t="shared" si="16"/>
        <v/>
      </c>
      <c r="AP255" s="11" t="str">
        <f t="shared" si="17"/>
        <v/>
      </c>
      <c r="AQ255" s="11" t="str">
        <f t="shared" si="18"/>
        <v/>
      </c>
      <c r="AR255" s="37" t="str">
        <f t="shared" si="19"/>
        <v/>
      </c>
      <c r="AS255" s="11" t="str">
        <f t="shared" si="20"/>
        <v/>
      </c>
      <c r="AT255" s="11" t="str">
        <f t="shared" si="21"/>
        <v/>
      </c>
      <c r="AU255" s="11" t="str">
        <f t="shared" si="22"/>
        <v/>
      </c>
      <c r="AV255" s="11" t="str">
        <f t="shared" si="23"/>
        <v/>
      </c>
      <c r="AW255" s="11" t="str">
        <f t="shared" si="24"/>
        <v/>
      </c>
      <c r="AX255" s="11" t="str">
        <f t="shared" si="25"/>
        <v/>
      </c>
      <c r="AY255" s="11" t="str">
        <f t="shared" si="26"/>
        <v/>
      </c>
      <c r="AZ255" s="11" t="str">
        <f t="array" ref="AZ255">INDEX('10_Redfin_Source_Data'!$X:$X,$A255+4)</f>
        <v/>
      </c>
    </row>
    <row r="256" ht="15.75" customHeight="1">
      <c r="A256" s="11">
        <v>252.0</v>
      </c>
      <c r="B256" s="11" t="str">
        <f t="array" ref="B256">IF(INDEX('10_Redfin_Source_Data'!$E:$E,$A256+4)="","","SF-"&amp;TEXT($A256,"000"))</f>
        <v/>
      </c>
      <c r="C256" s="11" t="str">
        <f t="array" ref="C256">INDEX('10_Redfin_Source_Data'!$E:$E,$A256+4)</f>
        <v/>
      </c>
      <c r="D256" s="11" t="str">
        <f t="array" ref="D256">INDEX('10_Redfin_Source_Data'!$G:$G,$A256+4)</f>
        <v/>
      </c>
      <c r="E256" s="11" t="str">
        <f t="array" ref="E256">INDEX('10_Redfin_Source_Data'!$N:$N,$A256+4)</f>
        <v/>
      </c>
      <c r="F256" s="11" t="str">
        <f t="array" ref="F256">INDEX('10_Redfin_Source_Data'!$C:$C,$A256+4)</f>
        <v/>
      </c>
      <c r="G256" s="11" t="str">
        <f t="array" ref="G256">INDEX('10_Redfin_Source_Data'!$Z:$Z,$A256+4)</f>
        <v/>
      </c>
      <c r="H256" s="34">
        <f t="array" ref="H256">N(INDEX('10_Redfin_Source_Data'!$H:$H,$A256+4))</f>
        <v>0</v>
      </c>
      <c r="I256" s="34">
        <f t="array" ref="I256">N(INDEX('10_Redfin_Source_Data'!$M:$M,$A256+4))</f>
        <v>0</v>
      </c>
      <c r="J256" s="34" t="str">
        <f t="array" ref="J256">IF(H256&gt;0,MAX(I256,IFERROR(N(INDEX('10_Redfin_Source_Data'!$I:$I,$A256+4)),0)),"")</f>
        <v/>
      </c>
      <c r="K256" s="34">
        <f t="array" ref="K256">N(INDEX('10_Redfin_Source_Data'!$K:$K,$A256+4))</f>
        <v>0</v>
      </c>
      <c r="L256" s="34" t="str">
        <f t="array" ref="L256">IF(H256&gt;0,IFERROR(INDEX('09_Rent_Benchmarks'!$C:$C,MATCH(D256,'09_Rent_Benchmarks'!$A:$A,0)),'01_Global_Assumptions'!$B$10),"")</f>
        <v/>
      </c>
      <c r="M256" s="34" t="str">
        <f t="shared" si="1"/>
        <v/>
      </c>
      <c r="N256" s="34" t="str">
        <f>IF(H256&gt;0,'01_Global_Assumptions'!$B$11,"")</f>
        <v/>
      </c>
      <c r="O256" s="34" t="str">
        <f t="shared" si="2"/>
        <v/>
      </c>
      <c r="P256" s="35" t="str">
        <f>IF(H256&gt;0,'01_Global_Assumptions'!$B$7,"")</f>
        <v/>
      </c>
      <c r="Q256" s="35" t="str">
        <f>IF(H256&gt;0,'01_Global_Assumptions'!$B$8,"")</f>
        <v/>
      </c>
      <c r="R256" s="35" t="str">
        <f>IF(H256&gt;0,'01_Global_Assumptions'!$B$9,"")</f>
        <v/>
      </c>
      <c r="S256" s="34" t="str">
        <f>IF(H256&gt;0,H256*'01_Global_Assumptions'!$B$12,"")</f>
        <v/>
      </c>
      <c r="T256" s="34" t="str">
        <f>IF(H256&gt;0,'01_Global_Assumptions'!$B$23,"")</f>
        <v/>
      </c>
      <c r="U256" s="34" t="str">
        <f>IF(H256&gt;0,S256/('01_Global_Assumptions'!$B$13*12),"")</f>
        <v/>
      </c>
      <c r="V256" s="34" t="str">
        <f>IF(H256&gt;0,I256*('01_Global_Assumptions'!$B$19+'01_Global_Assumptions'!$B$20+'01_Global_Assumptions'!$B$21)+'01_Global_Assumptions'!$B$22,"")</f>
        <v/>
      </c>
      <c r="W256" s="34" t="str">
        <f>IF(H256&gt;0,S256*'01_Global_Assumptions'!$B$14/12,"")</f>
        <v/>
      </c>
      <c r="X256" s="34" t="str">
        <f>IF(H256&gt;0,H256*'01_Global_Assumptions'!$B$16/('01_Global_Assumptions'!$B$17*12),"")</f>
        <v/>
      </c>
      <c r="Y256" s="35" t="str">
        <f>IF(H256&gt;0,'01_Global_Assumptions'!$B$18,"")</f>
        <v/>
      </c>
      <c r="Z256" s="34" t="str">
        <f t="shared" si="3"/>
        <v/>
      </c>
      <c r="AA256" s="34" t="str">
        <f t="shared" si="4"/>
        <v/>
      </c>
      <c r="AB256" s="34" t="str">
        <f t="shared" si="5"/>
        <v/>
      </c>
      <c r="AC256" s="35" t="str">
        <f t="shared" si="6"/>
        <v/>
      </c>
      <c r="AD256" s="34" t="str">
        <f t="shared" si="7"/>
        <v/>
      </c>
      <c r="AE256" s="34" t="str">
        <f t="shared" si="8"/>
        <v/>
      </c>
      <c r="AF256" s="34" t="str">
        <f t="shared" si="9"/>
        <v/>
      </c>
      <c r="AG256" s="34" t="str">
        <f t="shared" si="10"/>
        <v/>
      </c>
      <c r="AH256" s="34" t="str">
        <f t="shared" si="11"/>
        <v/>
      </c>
      <c r="AI256" s="34" t="str">
        <f t="shared" si="12"/>
        <v/>
      </c>
      <c r="AJ256" s="34" t="str">
        <f t="shared" si="13"/>
        <v/>
      </c>
      <c r="AK256" s="11" t="str">
        <f t="shared" si="14"/>
        <v/>
      </c>
      <c r="AL256" s="11" t="str">
        <f>IF(H256&gt;0,H256*(1-'01_Global_Assumptions'!$B$16),"")</f>
        <v/>
      </c>
      <c r="AM256" s="11" t="str">
        <f>IF(H256&gt;0,'01_Global_Assumptions'!$B$13*'01_Global_Assumptions'!$B$15,"")</f>
        <v/>
      </c>
      <c r="AN256" s="11" t="str">
        <f t="shared" si="15"/>
        <v/>
      </c>
      <c r="AO256" s="11" t="str">
        <f t="shared" si="16"/>
        <v/>
      </c>
      <c r="AP256" s="11" t="str">
        <f t="shared" si="17"/>
        <v/>
      </c>
      <c r="AQ256" s="11" t="str">
        <f t="shared" si="18"/>
        <v/>
      </c>
      <c r="AR256" s="37" t="str">
        <f t="shared" si="19"/>
        <v/>
      </c>
      <c r="AS256" s="11" t="str">
        <f t="shared" si="20"/>
        <v/>
      </c>
      <c r="AT256" s="11" t="str">
        <f t="shared" si="21"/>
        <v/>
      </c>
      <c r="AU256" s="11" t="str">
        <f t="shared" si="22"/>
        <v/>
      </c>
      <c r="AV256" s="11" t="str">
        <f t="shared" si="23"/>
        <v/>
      </c>
      <c r="AW256" s="11" t="str">
        <f t="shared" si="24"/>
        <v/>
      </c>
      <c r="AX256" s="11" t="str">
        <f t="shared" si="25"/>
        <v/>
      </c>
      <c r="AY256" s="11" t="str">
        <f t="shared" si="26"/>
        <v/>
      </c>
      <c r="AZ256" s="11" t="str">
        <f t="array" ref="AZ256">INDEX('10_Redfin_Source_Data'!$X:$X,$A256+4)</f>
        <v/>
      </c>
    </row>
    <row r="257" ht="15.75" customHeight="1">
      <c r="A257" s="11">
        <v>253.0</v>
      </c>
      <c r="B257" s="11" t="str">
        <f t="array" ref="B257">IF(INDEX('10_Redfin_Source_Data'!$E:$E,$A257+4)="","","SF-"&amp;TEXT($A257,"000"))</f>
        <v/>
      </c>
      <c r="C257" s="11" t="str">
        <f t="array" ref="C257">INDEX('10_Redfin_Source_Data'!$E:$E,$A257+4)</f>
        <v/>
      </c>
      <c r="D257" s="11" t="str">
        <f t="array" ref="D257">INDEX('10_Redfin_Source_Data'!$G:$G,$A257+4)</f>
        <v/>
      </c>
      <c r="E257" s="11" t="str">
        <f t="array" ref="E257">INDEX('10_Redfin_Source_Data'!$N:$N,$A257+4)</f>
        <v/>
      </c>
      <c r="F257" s="11" t="str">
        <f t="array" ref="F257">INDEX('10_Redfin_Source_Data'!$C:$C,$A257+4)</f>
        <v/>
      </c>
      <c r="G257" s="11" t="str">
        <f t="array" ref="G257">INDEX('10_Redfin_Source_Data'!$Z:$Z,$A257+4)</f>
        <v/>
      </c>
      <c r="H257" s="34">
        <f t="array" ref="H257">N(INDEX('10_Redfin_Source_Data'!$H:$H,$A257+4))</f>
        <v>0</v>
      </c>
      <c r="I257" s="34">
        <f t="array" ref="I257">N(INDEX('10_Redfin_Source_Data'!$M:$M,$A257+4))</f>
        <v>0</v>
      </c>
      <c r="J257" s="34" t="str">
        <f t="array" ref="J257">IF(H257&gt;0,MAX(I257,IFERROR(N(INDEX('10_Redfin_Source_Data'!$I:$I,$A257+4)),0)),"")</f>
        <v/>
      </c>
      <c r="K257" s="34">
        <f t="array" ref="K257">N(INDEX('10_Redfin_Source_Data'!$K:$K,$A257+4))</f>
        <v>0</v>
      </c>
      <c r="L257" s="34" t="str">
        <f t="array" ref="L257">IF(H257&gt;0,IFERROR(INDEX('09_Rent_Benchmarks'!$C:$C,MATCH(D257,'09_Rent_Benchmarks'!$A:$A,0)),'01_Global_Assumptions'!$B$10),"")</f>
        <v/>
      </c>
      <c r="M257" s="34" t="str">
        <f t="shared" si="1"/>
        <v/>
      </c>
      <c r="N257" s="34" t="str">
        <f>IF(H257&gt;0,'01_Global_Assumptions'!$B$11,"")</f>
        <v/>
      </c>
      <c r="O257" s="34" t="str">
        <f t="shared" si="2"/>
        <v/>
      </c>
      <c r="P257" s="35" t="str">
        <f>IF(H257&gt;0,'01_Global_Assumptions'!$B$7,"")</f>
        <v/>
      </c>
      <c r="Q257" s="35" t="str">
        <f>IF(H257&gt;0,'01_Global_Assumptions'!$B$8,"")</f>
        <v/>
      </c>
      <c r="R257" s="35" t="str">
        <f>IF(H257&gt;0,'01_Global_Assumptions'!$B$9,"")</f>
        <v/>
      </c>
      <c r="S257" s="34" t="str">
        <f>IF(H257&gt;0,H257*'01_Global_Assumptions'!$B$12,"")</f>
        <v/>
      </c>
      <c r="T257" s="34" t="str">
        <f>IF(H257&gt;0,'01_Global_Assumptions'!$B$23,"")</f>
        <v/>
      </c>
      <c r="U257" s="34" t="str">
        <f>IF(H257&gt;0,S257/('01_Global_Assumptions'!$B$13*12),"")</f>
        <v/>
      </c>
      <c r="V257" s="34" t="str">
        <f>IF(H257&gt;0,I257*('01_Global_Assumptions'!$B$19+'01_Global_Assumptions'!$B$20+'01_Global_Assumptions'!$B$21)+'01_Global_Assumptions'!$B$22,"")</f>
        <v/>
      </c>
      <c r="W257" s="34" t="str">
        <f>IF(H257&gt;0,S257*'01_Global_Assumptions'!$B$14/12,"")</f>
        <v/>
      </c>
      <c r="X257" s="34" t="str">
        <f>IF(H257&gt;0,H257*'01_Global_Assumptions'!$B$16/('01_Global_Assumptions'!$B$17*12),"")</f>
        <v/>
      </c>
      <c r="Y257" s="35" t="str">
        <f>IF(H257&gt;0,'01_Global_Assumptions'!$B$18,"")</f>
        <v/>
      </c>
      <c r="Z257" s="34" t="str">
        <f t="shared" si="3"/>
        <v/>
      </c>
      <c r="AA257" s="34" t="str">
        <f t="shared" si="4"/>
        <v/>
      </c>
      <c r="AB257" s="34" t="str">
        <f t="shared" si="5"/>
        <v/>
      </c>
      <c r="AC257" s="35" t="str">
        <f t="shared" si="6"/>
        <v/>
      </c>
      <c r="AD257" s="34" t="str">
        <f t="shared" si="7"/>
        <v/>
      </c>
      <c r="AE257" s="34" t="str">
        <f t="shared" si="8"/>
        <v/>
      </c>
      <c r="AF257" s="34" t="str">
        <f t="shared" si="9"/>
        <v/>
      </c>
      <c r="AG257" s="34" t="str">
        <f t="shared" si="10"/>
        <v/>
      </c>
      <c r="AH257" s="34" t="str">
        <f t="shared" si="11"/>
        <v/>
      </c>
      <c r="AI257" s="34" t="str">
        <f t="shared" si="12"/>
        <v/>
      </c>
      <c r="AJ257" s="34" t="str">
        <f t="shared" si="13"/>
        <v/>
      </c>
      <c r="AK257" s="11" t="str">
        <f t="shared" si="14"/>
        <v/>
      </c>
      <c r="AL257" s="11" t="str">
        <f>IF(H257&gt;0,H257*(1-'01_Global_Assumptions'!$B$16),"")</f>
        <v/>
      </c>
      <c r="AM257" s="11" t="str">
        <f>IF(H257&gt;0,'01_Global_Assumptions'!$B$13*'01_Global_Assumptions'!$B$15,"")</f>
        <v/>
      </c>
      <c r="AN257" s="11" t="str">
        <f t="shared" si="15"/>
        <v/>
      </c>
      <c r="AO257" s="11" t="str">
        <f t="shared" si="16"/>
        <v/>
      </c>
      <c r="AP257" s="11" t="str">
        <f t="shared" si="17"/>
        <v/>
      </c>
      <c r="AQ257" s="11" t="str">
        <f t="shared" si="18"/>
        <v/>
      </c>
      <c r="AR257" s="37" t="str">
        <f t="shared" si="19"/>
        <v/>
      </c>
      <c r="AS257" s="11" t="str">
        <f t="shared" si="20"/>
        <v/>
      </c>
      <c r="AT257" s="11" t="str">
        <f t="shared" si="21"/>
        <v/>
      </c>
      <c r="AU257" s="11" t="str">
        <f t="shared" si="22"/>
        <v/>
      </c>
      <c r="AV257" s="11" t="str">
        <f t="shared" si="23"/>
        <v/>
      </c>
      <c r="AW257" s="11" t="str">
        <f t="shared" si="24"/>
        <v/>
      </c>
      <c r="AX257" s="11" t="str">
        <f t="shared" si="25"/>
        <v/>
      </c>
      <c r="AY257" s="11" t="str">
        <f t="shared" si="26"/>
        <v/>
      </c>
      <c r="AZ257" s="11" t="str">
        <f t="array" ref="AZ257">INDEX('10_Redfin_Source_Data'!$X:$X,$A257+4)</f>
        <v/>
      </c>
    </row>
    <row r="258" ht="15.75" customHeight="1">
      <c r="A258" s="11">
        <v>254.0</v>
      </c>
      <c r="B258" s="11" t="str">
        <f t="array" ref="B258">IF(INDEX('10_Redfin_Source_Data'!$E:$E,$A258+4)="","","SF-"&amp;TEXT($A258,"000"))</f>
        <v/>
      </c>
      <c r="C258" s="11" t="str">
        <f t="array" ref="C258">INDEX('10_Redfin_Source_Data'!$E:$E,$A258+4)</f>
        <v/>
      </c>
      <c r="D258" s="11" t="str">
        <f t="array" ref="D258">INDEX('10_Redfin_Source_Data'!$G:$G,$A258+4)</f>
        <v/>
      </c>
      <c r="E258" s="11" t="str">
        <f t="array" ref="E258">INDEX('10_Redfin_Source_Data'!$N:$N,$A258+4)</f>
        <v/>
      </c>
      <c r="F258" s="11" t="str">
        <f t="array" ref="F258">INDEX('10_Redfin_Source_Data'!$C:$C,$A258+4)</f>
        <v/>
      </c>
      <c r="G258" s="11" t="str">
        <f t="array" ref="G258">INDEX('10_Redfin_Source_Data'!$Z:$Z,$A258+4)</f>
        <v/>
      </c>
      <c r="H258" s="34">
        <f t="array" ref="H258">N(INDEX('10_Redfin_Source_Data'!$H:$H,$A258+4))</f>
        <v>0</v>
      </c>
      <c r="I258" s="34">
        <f t="array" ref="I258">N(INDEX('10_Redfin_Source_Data'!$M:$M,$A258+4))</f>
        <v>0</v>
      </c>
      <c r="J258" s="34" t="str">
        <f t="array" ref="J258">IF(H258&gt;0,MAX(I258,IFERROR(N(INDEX('10_Redfin_Source_Data'!$I:$I,$A258+4)),0)),"")</f>
        <v/>
      </c>
      <c r="K258" s="34">
        <f t="array" ref="K258">N(INDEX('10_Redfin_Source_Data'!$K:$K,$A258+4))</f>
        <v>0</v>
      </c>
      <c r="L258" s="34" t="str">
        <f t="array" ref="L258">IF(H258&gt;0,IFERROR(INDEX('09_Rent_Benchmarks'!$C:$C,MATCH(D258,'09_Rent_Benchmarks'!$A:$A,0)),'01_Global_Assumptions'!$B$10),"")</f>
        <v/>
      </c>
      <c r="M258" s="34" t="str">
        <f t="shared" si="1"/>
        <v/>
      </c>
      <c r="N258" s="34" t="str">
        <f>IF(H258&gt;0,'01_Global_Assumptions'!$B$11,"")</f>
        <v/>
      </c>
      <c r="O258" s="34" t="str">
        <f t="shared" si="2"/>
        <v/>
      </c>
      <c r="P258" s="35" t="str">
        <f>IF(H258&gt;0,'01_Global_Assumptions'!$B$7,"")</f>
        <v/>
      </c>
      <c r="Q258" s="35" t="str">
        <f>IF(H258&gt;0,'01_Global_Assumptions'!$B$8,"")</f>
        <v/>
      </c>
      <c r="R258" s="35" t="str">
        <f>IF(H258&gt;0,'01_Global_Assumptions'!$B$9,"")</f>
        <v/>
      </c>
      <c r="S258" s="34" t="str">
        <f>IF(H258&gt;0,H258*'01_Global_Assumptions'!$B$12,"")</f>
        <v/>
      </c>
      <c r="T258" s="34" t="str">
        <f>IF(H258&gt;0,'01_Global_Assumptions'!$B$23,"")</f>
        <v/>
      </c>
      <c r="U258" s="34" t="str">
        <f>IF(H258&gt;0,S258/('01_Global_Assumptions'!$B$13*12),"")</f>
        <v/>
      </c>
      <c r="V258" s="34" t="str">
        <f>IF(H258&gt;0,I258*('01_Global_Assumptions'!$B$19+'01_Global_Assumptions'!$B$20+'01_Global_Assumptions'!$B$21)+'01_Global_Assumptions'!$B$22,"")</f>
        <v/>
      </c>
      <c r="W258" s="34" t="str">
        <f>IF(H258&gt;0,S258*'01_Global_Assumptions'!$B$14/12,"")</f>
        <v/>
      </c>
      <c r="X258" s="34" t="str">
        <f>IF(H258&gt;0,H258*'01_Global_Assumptions'!$B$16/('01_Global_Assumptions'!$B$17*12),"")</f>
        <v/>
      </c>
      <c r="Y258" s="35" t="str">
        <f>IF(H258&gt;0,'01_Global_Assumptions'!$B$18,"")</f>
        <v/>
      </c>
      <c r="Z258" s="34" t="str">
        <f t="shared" si="3"/>
        <v/>
      </c>
      <c r="AA258" s="34" t="str">
        <f t="shared" si="4"/>
        <v/>
      </c>
      <c r="AB258" s="34" t="str">
        <f t="shared" si="5"/>
        <v/>
      </c>
      <c r="AC258" s="35" t="str">
        <f t="shared" si="6"/>
        <v/>
      </c>
      <c r="AD258" s="34" t="str">
        <f t="shared" si="7"/>
        <v/>
      </c>
      <c r="AE258" s="34" t="str">
        <f t="shared" si="8"/>
        <v/>
      </c>
      <c r="AF258" s="34" t="str">
        <f t="shared" si="9"/>
        <v/>
      </c>
      <c r="AG258" s="34" t="str">
        <f t="shared" si="10"/>
        <v/>
      </c>
      <c r="AH258" s="34" t="str">
        <f t="shared" si="11"/>
        <v/>
      </c>
      <c r="AI258" s="34" t="str">
        <f t="shared" si="12"/>
        <v/>
      </c>
      <c r="AJ258" s="34" t="str">
        <f t="shared" si="13"/>
        <v/>
      </c>
      <c r="AK258" s="11" t="str">
        <f t="shared" si="14"/>
        <v/>
      </c>
      <c r="AL258" s="11" t="str">
        <f>IF(H258&gt;0,H258*(1-'01_Global_Assumptions'!$B$16),"")</f>
        <v/>
      </c>
      <c r="AM258" s="11" t="str">
        <f>IF(H258&gt;0,'01_Global_Assumptions'!$B$13*'01_Global_Assumptions'!$B$15,"")</f>
        <v/>
      </c>
      <c r="AN258" s="11" t="str">
        <f t="shared" si="15"/>
        <v/>
      </c>
      <c r="AO258" s="11" t="str">
        <f t="shared" si="16"/>
        <v/>
      </c>
      <c r="AP258" s="11" t="str">
        <f t="shared" si="17"/>
        <v/>
      </c>
      <c r="AQ258" s="11" t="str">
        <f t="shared" si="18"/>
        <v/>
      </c>
      <c r="AR258" s="37" t="str">
        <f t="shared" si="19"/>
        <v/>
      </c>
      <c r="AS258" s="11" t="str">
        <f t="shared" si="20"/>
        <v/>
      </c>
      <c r="AT258" s="11" t="str">
        <f t="shared" si="21"/>
        <v/>
      </c>
      <c r="AU258" s="11" t="str">
        <f t="shared" si="22"/>
        <v/>
      </c>
      <c r="AV258" s="11" t="str">
        <f t="shared" si="23"/>
        <v/>
      </c>
      <c r="AW258" s="11" t="str">
        <f t="shared" si="24"/>
        <v/>
      </c>
      <c r="AX258" s="11" t="str">
        <f t="shared" si="25"/>
        <v/>
      </c>
      <c r="AY258" s="11" t="str">
        <f t="shared" si="26"/>
        <v/>
      </c>
      <c r="AZ258" s="11" t="str">
        <f t="array" ref="AZ258">INDEX('10_Redfin_Source_Data'!$X:$X,$A258+4)</f>
        <v/>
      </c>
    </row>
    <row r="259" ht="15.75" customHeight="1">
      <c r="A259" s="11">
        <v>255.0</v>
      </c>
      <c r="B259" s="11" t="str">
        <f t="array" ref="B259">IF(INDEX('10_Redfin_Source_Data'!$E:$E,$A259+4)="","","SF-"&amp;TEXT($A259,"000"))</f>
        <v/>
      </c>
      <c r="C259" s="11" t="str">
        <f t="array" ref="C259">INDEX('10_Redfin_Source_Data'!$E:$E,$A259+4)</f>
        <v/>
      </c>
      <c r="D259" s="11" t="str">
        <f t="array" ref="D259">INDEX('10_Redfin_Source_Data'!$G:$G,$A259+4)</f>
        <v/>
      </c>
      <c r="E259" s="11" t="str">
        <f t="array" ref="E259">INDEX('10_Redfin_Source_Data'!$N:$N,$A259+4)</f>
        <v/>
      </c>
      <c r="F259" s="11" t="str">
        <f t="array" ref="F259">INDEX('10_Redfin_Source_Data'!$C:$C,$A259+4)</f>
        <v/>
      </c>
      <c r="G259" s="11" t="str">
        <f t="array" ref="G259">INDEX('10_Redfin_Source_Data'!$Z:$Z,$A259+4)</f>
        <v/>
      </c>
      <c r="H259" s="34">
        <f t="array" ref="H259">N(INDEX('10_Redfin_Source_Data'!$H:$H,$A259+4))</f>
        <v>0</v>
      </c>
      <c r="I259" s="34">
        <f t="array" ref="I259">N(INDEX('10_Redfin_Source_Data'!$M:$M,$A259+4))</f>
        <v>0</v>
      </c>
      <c r="J259" s="34" t="str">
        <f t="array" ref="J259">IF(H259&gt;0,MAX(I259,IFERROR(N(INDEX('10_Redfin_Source_Data'!$I:$I,$A259+4)),0)),"")</f>
        <v/>
      </c>
      <c r="K259" s="34">
        <f t="array" ref="K259">N(INDEX('10_Redfin_Source_Data'!$K:$K,$A259+4))</f>
        <v>0</v>
      </c>
      <c r="L259" s="34" t="str">
        <f t="array" ref="L259">IF(H259&gt;0,IFERROR(INDEX('09_Rent_Benchmarks'!$C:$C,MATCH(D259,'09_Rent_Benchmarks'!$A:$A,0)),'01_Global_Assumptions'!$B$10),"")</f>
        <v/>
      </c>
      <c r="M259" s="34" t="str">
        <f t="shared" si="1"/>
        <v/>
      </c>
      <c r="N259" s="34" t="str">
        <f>IF(H259&gt;0,'01_Global_Assumptions'!$B$11,"")</f>
        <v/>
      </c>
      <c r="O259" s="34" t="str">
        <f t="shared" si="2"/>
        <v/>
      </c>
      <c r="P259" s="35" t="str">
        <f>IF(H259&gt;0,'01_Global_Assumptions'!$B$7,"")</f>
        <v/>
      </c>
      <c r="Q259" s="35" t="str">
        <f>IF(H259&gt;0,'01_Global_Assumptions'!$B$8,"")</f>
        <v/>
      </c>
      <c r="R259" s="35" t="str">
        <f>IF(H259&gt;0,'01_Global_Assumptions'!$B$9,"")</f>
        <v/>
      </c>
      <c r="S259" s="34" t="str">
        <f>IF(H259&gt;0,H259*'01_Global_Assumptions'!$B$12,"")</f>
        <v/>
      </c>
      <c r="T259" s="34" t="str">
        <f>IF(H259&gt;0,'01_Global_Assumptions'!$B$23,"")</f>
        <v/>
      </c>
      <c r="U259" s="34" t="str">
        <f>IF(H259&gt;0,S259/('01_Global_Assumptions'!$B$13*12),"")</f>
        <v/>
      </c>
      <c r="V259" s="34" t="str">
        <f>IF(H259&gt;0,I259*('01_Global_Assumptions'!$B$19+'01_Global_Assumptions'!$B$20+'01_Global_Assumptions'!$B$21)+'01_Global_Assumptions'!$B$22,"")</f>
        <v/>
      </c>
      <c r="W259" s="34" t="str">
        <f>IF(H259&gt;0,S259*'01_Global_Assumptions'!$B$14/12,"")</f>
        <v/>
      </c>
      <c r="X259" s="34" t="str">
        <f>IF(H259&gt;0,H259*'01_Global_Assumptions'!$B$16/('01_Global_Assumptions'!$B$17*12),"")</f>
        <v/>
      </c>
      <c r="Y259" s="35" t="str">
        <f>IF(H259&gt;0,'01_Global_Assumptions'!$B$18,"")</f>
        <v/>
      </c>
      <c r="Z259" s="34" t="str">
        <f t="shared" si="3"/>
        <v/>
      </c>
      <c r="AA259" s="34" t="str">
        <f t="shared" si="4"/>
        <v/>
      </c>
      <c r="AB259" s="34" t="str">
        <f t="shared" si="5"/>
        <v/>
      </c>
      <c r="AC259" s="35" t="str">
        <f t="shared" si="6"/>
        <v/>
      </c>
      <c r="AD259" s="34" t="str">
        <f t="shared" si="7"/>
        <v/>
      </c>
      <c r="AE259" s="34" t="str">
        <f t="shared" si="8"/>
        <v/>
      </c>
      <c r="AF259" s="34" t="str">
        <f t="shared" si="9"/>
        <v/>
      </c>
      <c r="AG259" s="34" t="str">
        <f t="shared" si="10"/>
        <v/>
      </c>
      <c r="AH259" s="34" t="str">
        <f t="shared" si="11"/>
        <v/>
      </c>
      <c r="AI259" s="34" t="str">
        <f t="shared" si="12"/>
        <v/>
      </c>
      <c r="AJ259" s="34" t="str">
        <f t="shared" si="13"/>
        <v/>
      </c>
      <c r="AK259" s="11" t="str">
        <f t="shared" si="14"/>
        <v/>
      </c>
      <c r="AL259" s="11" t="str">
        <f>IF(H259&gt;0,H259*(1-'01_Global_Assumptions'!$B$16),"")</f>
        <v/>
      </c>
      <c r="AM259" s="11" t="str">
        <f>IF(H259&gt;0,'01_Global_Assumptions'!$B$13*'01_Global_Assumptions'!$B$15,"")</f>
        <v/>
      </c>
      <c r="AN259" s="11" t="str">
        <f t="shared" si="15"/>
        <v/>
      </c>
      <c r="AO259" s="11" t="str">
        <f t="shared" si="16"/>
        <v/>
      </c>
      <c r="AP259" s="11" t="str">
        <f t="shared" si="17"/>
        <v/>
      </c>
      <c r="AQ259" s="11" t="str">
        <f t="shared" si="18"/>
        <v/>
      </c>
      <c r="AR259" s="37" t="str">
        <f t="shared" si="19"/>
        <v/>
      </c>
      <c r="AS259" s="11" t="str">
        <f t="shared" si="20"/>
        <v/>
      </c>
      <c r="AT259" s="11" t="str">
        <f t="shared" si="21"/>
        <v/>
      </c>
      <c r="AU259" s="11" t="str">
        <f t="shared" si="22"/>
        <v/>
      </c>
      <c r="AV259" s="11" t="str">
        <f t="shared" si="23"/>
        <v/>
      </c>
      <c r="AW259" s="11" t="str">
        <f t="shared" si="24"/>
        <v/>
      </c>
      <c r="AX259" s="11" t="str">
        <f t="shared" si="25"/>
        <v/>
      </c>
      <c r="AY259" s="11" t="str">
        <f t="shared" si="26"/>
        <v/>
      </c>
      <c r="AZ259" s="11" t="str">
        <f t="array" ref="AZ259">INDEX('10_Redfin_Source_Data'!$X:$X,$A259+4)</f>
        <v/>
      </c>
    </row>
    <row r="260" ht="15.75" customHeight="1">
      <c r="A260" s="11">
        <v>256.0</v>
      </c>
      <c r="B260" s="11" t="str">
        <f t="array" ref="B260">IF(INDEX('10_Redfin_Source_Data'!$E:$E,$A260+4)="","","SF-"&amp;TEXT($A260,"000"))</f>
        <v/>
      </c>
      <c r="C260" s="11" t="str">
        <f t="array" ref="C260">INDEX('10_Redfin_Source_Data'!$E:$E,$A260+4)</f>
        <v/>
      </c>
      <c r="D260" s="11" t="str">
        <f t="array" ref="D260">INDEX('10_Redfin_Source_Data'!$G:$G,$A260+4)</f>
        <v/>
      </c>
      <c r="E260" s="11" t="str">
        <f t="array" ref="E260">INDEX('10_Redfin_Source_Data'!$N:$N,$A260+4)</f>
        <v/>
      </c>
      <c r="F260" s="11" t="str">
        <f t="array" ref="F260">INDEX('10_Redfin_Source_Data'!$C:$C,$A260+4)</f>
        <v/>
      </c>
      <c r="G260" s="11" t="str">
        <f t="array" ref="G260">INDEX('10_Redfin_Source_Data'!$Z:$Z,$A260+4)</f>
        <v/>
      </c>
      <c r="H260" s="34">
        <f t="array" ref="H260">N(INDEX('10_Redfin_Source_Data'!$H:$H,$A260+4))</f>
        <v>0</v>
      </c>
      <c r="I260" s="34">
        <f t="array" ref="I260">N(INDEX('10_Redfin_Source_Data'!$M:$M,$A260+4))</f>
        <v>0</v>
      </c>
      <c r="J260" s="34" t="str">
        <f t="array" ref="J260">IF(H260&gt;0,MAX(I260,IFERROR(N(INDEX('10_Redfin_Source_Data'!$I:$I,$A260+4)),0)),"")</f>
        <v/>
      </c>
      <c r="K260" s="34">
        <f t="array" ref="K260">N(INDEX('10_Redfin_Source_Data'!$K:$K,$A260+4))</f>
        <v>0</v>
      </c>
      <c r="L260" s="34" t="str">
        <f t="array" ref="L260">IF(H260&gt;0,IFERROR(INDEX('09_Rent_Benchmarks'!$C:$C,MATCH(D260,'09_Rent_Benchmarks'!$A:$A,0)),'01_Global_Assumptions'!$B$10),"")</f>
        <v/>
      </c>
      <c r="M260" s="34" t="str">
        <f t="shared" si="1"/>
        <v/>
      </c>
      <c r="N260" s="34" t="str">
        <f>IF(H260&gt;0,'01_Global_Assumptions'!$B$11,"")</f>
        <v/>
      </c>
      <c r="O260" s="34" t="str">
        <f t="shared" si="2"/>
        <v/>
      </c>
      <c r="P260" s="35" t="str">
        <f>IF(H260&gt;0,'01_Global_Assumptions'!$B$7,"")</f>
        <v/>
      </c>
      <c r="Q260" s="35" t="str">
        <f>IF(H260&gt;0,'01_Global_Assumptions'!$B$8,"")</f>
        <v/>
      </c>
      <c r="R260" s="35" t="str">
        <f>IF(H260&gt;0,'01_Global_Assumptions'!$B$9,"")</f>
        <v/>
      </c>
      <c r="S260" s="34" t="str">
        <f>IF(H260&gt;0,H260*'01_Global_Assumptions'!$B$12,"")</f>
        <v/>
      </c>
      <c r="T260" s="34" t="str">
        <f>IF(H260&gt;0,'01_Global_Assumptions'!$B$23,"")</f>
        <v/>
      </c>
      <c r="U260" s="34" t="str">
        <f>IF(H260&gt;0,S260/('01_Global_Assumptions'!$B$13*12),"")</f>
        <v/>
      </c>
      <c r="V260" s="34" t="str">
        <f>IF(H260&gt;0,I260*('01_Global_Assumptions'!$B$19+'01_Global_Assumptions'!$B$20+'01_Global_Assumptions'!$B$21)+'01_Global_Assumptions'!$B$22,"")</f>
        <v/>
      </c>
      <c r="W260" s="34" t="str">
        <f>IF(H260&gt;0,S260*'01_Global_Assumptions'!$B$14/12,"")</f>
        <v/>
      </c>
      <c r="X260" s="34" t="str">
        <f>IF(H260&gt;0,H260*'01_Global_Assumptions'!$B$16/('01_Global_Assumptions'!$B$17*12),"")</f>
        <v/>
      </c>
      <c r="Y260" s="35" t="str">
        <f>IF(H260&gt;0,'01_Global_Assumptions'!$B$18,"")</f>
        <v/>
      </c>
      <c r="Z260" s="34" t="str">
        <f t="shared" si="3"/>
        <v/>
      </c>
      <c r="AA260" s="34" t="str">
        <f t="shared" si="4"/>
        <v/>
      </c>
      <c r="AB260" s="34" t="str">
        <f t="shared" si="5"/>
        <v/>
      </c>
      <c r="AC260" s="35" t="str">
        <f t="shared" si="6"/>
        <v/>
      </c>
      <c r="AD260" s="34" t="str">
        <f t="shared" si="7"/>
        <v/>
      </c>
      <c r="AE260" s="34" t="str">
        <f t="shared" si="8"/>
        <v/>
      </c>
      <c r="AF260" s="34" t="str">
        <f t="shared" si="9"/>
        <v/>
      </c>
      <c r="AG260" s="34" t="str">
        <f t="shared" si="10"/>
        <v/>
      </c>
      <c r="AH260" s="34" t="str">
        <f t="shared" si="11"/>
        <v/>
      </c>
      <c r="AI260" s="34" t="str">
        <f t="shared" si="12"/>
        <v/>
      </c>
      <c r="AJ260" s="34" t="str">
        <f t="shared" si="13"/>
        <v/>
      </c>
      <c r="AK260" s="11" t="str">
        <f t="shared" si="14"/>
        <v/>
      </c>
      <c r="AL260" s="11" t="str">
        <f>IF(H260&gt;0,H260*(1-'01_Global_Assumptions'!$B$16),"")</f>
        <v/>
      </c>
      <c r="AM260" s="11" t="str">
        <f>IF(H260&gt;0,'01_Global_Assumptions'!$B$13*'01_Global_Assumptions'!$B$15,"")</f>
        <v/>
      </c>
      <c r="AN260" s="11" t="str">
        <f t="shared" si="15"/>
        <v/>
      </c>
      <c r="AO260" s="11" t="str">
        <f t="shared" si="16"/>
        <v/>
      </c>
      <c r="AP260" s="11" t="str">
        <f t="shared" si="17"/>
        <v/>
      </c>
      <c r="AQ260" s="11" t="str">
        <f t="shared" si="18"/>
        <v/>
      </c>
      <c r="AR260" s="37" t="str">
        <f t="shared" si="19"/>
        <v/>
      </c>
      <c r="AS260" s="11" t="str">
        <f t="shared" si="20"/>
        <v/>
      </c>
      <c r="AT260" s="11" t="str">
        <f t="shared" si="21"/>
        <v/>
      </c>
      <c r="AU260" s="11" t="str">
        <f t="shared" si="22"/>
        <v/>
      </c>
      <c r="AV260" s="11" t="str">
        <f t="shared" si="23"/>
        <v/>
      </c>
      <c r="AW260" s="11" t="str">
        <f t="shared" si="24"/>
        <v/>
      </c>
      <c r="AX260" s="11" t="str">
        <f t="shared" si="25"/>
        <v/>
      </c>
      <c r="AY260" s="11" t="str">
        <f t="shared" si="26"/>
        <v/>
      </c>
      <c r="AZ260" s="11" t="str">
        <f t="array" ref="AZ260">INDEX('10_Redfin_Source_Data'!$X:$X,$A260+4)</f>
        <v/>
      </c>
    </row>
    <row r="261" ht="15.75" customHeight="1">
      <c r="A261" s="11">
        <v>257.0</v>
      </c>
      <c r="B261" s="11" t="str">
        <f t="array" ref="B261">IF(INDEX('10_Redfin_Source_Data'!$E:$E,$A261+4)="","","SF-"&amp;TEXT($A261,"000"))</f>
        <v/>
      </c>
      <c r="C261" s="11" t="str">
        <f t="array" ref="C261">INDEX('10_Redfin_Source_Data'!$E:$E,$A261+4)</f>
        <v/>
      </c>
      <c r="D261" s="11" t="str">
        <f t="array" ref="D261">INDEX('10_Redfin_Source_Data'!$G:$G,$A261+4)</f>
        <v/>
      </c>
      <c r="E261" s="11" t="str">
        <f t="array" ref="E261">INDEX('10_Redfin_Source_Data'!$N:$N,$A261+4)</f>
        <v/>
      </c>
      <c r="F261" s="11" t="str">
        <f t="array" ref="F261">INDEX('10_Redfin_Source_Data'!$C:$C,$A261+4)</f>
        <v/>
      </c>
      <c r="G261" s="11" t="str">
        <f t="array" ref="G261">INDEX('10_Redfin_Source_Data'!$Z:$Z,$A261+4)</f>
        <v/>
      </c>
      <c r="H261" s="34">
        <f t="array" ref="H261">N(INDEX('10_Redfin_Source_Data'!$H:$H,$A261+4))</f>
        <v>0</v>
      </c>
      <c r="I261" s="34">
        <f t="array" ref="I261">N(INDEX('10_Redfin_Source_Data'!$M:$M,$A261+4))</f>
        <v>0</v>
      </c>
      <c r="J261" s="34" t="str">
        <f t="array" ref="J261">IF(H261&gt;0,MAX(I261,IFERROR(N(INDEX('10_Redfin_Source_Data'!$I:$I,$A261+4)),0)),"")</f>
        <v/>
      </c>
      <c r="K261" s="34">
        <f t="array" ref="K261">N(INDEX('10_Redfin_Source_Data'!$K:$K,$A261+4))</f>
        <v>0</v>
      </c>
      <c r="L261" s="34" t="str">
        <f t="array" ref="L261">IF(H261&gt;0,IFERROR(INDEX('09_Rent_Benchmarks'!$C:$C,MATCH(D261,'09_Rent_Benchmarks'!$A:$A,0)),'01_Global_Assumptions'!$B$10),"")</f>
        <v/>
      </c>
      <c r="M261" s="34" t="str">
        <f t="shared" si="1"/>
        <v/>
      </c>
      <c r="N261" s="34" t="str">
        <f>IF(H261&gt;0,'01_Global_Assumptions'!$B$11,"")</f>
        <v/>
      </c>
      <c r="O261" s="34" t="str">
        <f t="shared" si="2"/>
        <v/>
      </c>
      <c r="P261" s="35" t="str">
        <f>IF(H261&gt;0,'01_Global_Assumptions'!$B$7,"")</f>
        <v/>
      </c>
      <c r="Q261" s="35" t="str">
        <f>IF(H261&gt;0,'01_Global_Assumptions'!$B$8,"")</f>
        <v/>
      </c>
      <c r="R261" s="35" t="str">
        <f>IF(H261&gt;0,'01_Global_Assumptions'!$B$9,"")</f>
        <v/>
      </c>
      <c r="S261" s="34" t="str">
        <f>IF(H261&gt;0,H261*'01_Global_Assumptions'!$B$12,"")</f>
        <v/>
      </c>
      <c r="T261" s="34" t="str">
        <f>IF(H261&gt;0,'01_Global_Assumptions'!$B$23,"")</f>
        <v/>
      </c>
      <c r="U261" s="34" t="str">
        <f>IF(H261&gt;0,S261/('01_Global_Assumptions'!$B$13*12),"")</f>
        <v/>
      </c>
      <c r="V261" s="34" t="str">
        <f>IF(H261&gt;0,I261*('01_Global_Assumptions'!$B$19+'01_Global_Assumptions'!$B$20+'01_Global_Assumptions'!$B$21)+'01_Global_Assumptions'!$B$22,"")</f>
        <v/>
      </c>
      <c r="W261" s="34" t="str">
        <f>IF(H261&gt;0,S261*'01_Global_Assumptions'!$B$14/12,"")</f>
        <v/>
      </c>
      <c r="X261" s="34" t="str">
        <f>IF(H261&gt;0,H261*'01_Global_Assumptions'!$B$16/('01_Global_Assumptions'!$B$17*12),"")</f>
        <v/>
      </c>
      <c r="Y261" s="35" t="str">
        <f>IF(H261&gt;0,'01_Global_Assumptions'!$B$18,"")</f>
        <v/>
      </c>
      <c r="Z261" s="34" t="str">
        <f t="shared" si="3"/>
        <v/>
      </c>
      <c r="AA261" s="34" t="str">
        <f t="shared" si="4"/>
        <v/>
      </c>
      <c r="AB261" s="34" t="str">
        <f t="shared" si="5"/>
        <v/>
      </c>
      <c r="AC261" s="35" t="str">
        <f t="shared" si="6"/>
        <v/>
      </c>
      <c r="AD261" s="34" t="str">
        <f t="shared" si="7"/>
        <v/>
      </c>
      <c r="AE261" s="34" t="str">
        <f t="shared" si="8"/>
        <v/>
      </c>
      <c r="AF261" s="34" t="str">
        <f t="shared" si="9"/>
        <v/>
      </c>
      <c r="AG261" s="34" t="str">
        <f t="shared" si="10"/>
        <v/>
      </c>
      <c r="AH261" s="34" t="str">
        <f t="shared" si="11"/>
        <v/>
      </c>
      <c r="AI261" s="34" t="str">
        <f t="shared" si="12"/>
        <v/>
      </c>
      <c r="AJ261" s="34" t="str">
        <f t="shared" si="13"/>
        <v/>
      </c>
      <c r="AK261" s="11" t="str">
        <f t="shared" si="14"/>
        <v/>
      </c>
      <c r="AL261" s="11" t="str">
        <f>IF(H261&gt;0,H261*(1-'01_Global_Assumptions'!$B$16),"")</f>
        <v/>
      </c>
      <c r="AM261" s="11" t="str">
        <f>IF(H261&gt;0,'01_Global_Assumptions'!$B$13*'01_Global_Assumptions'!$B$15,"")</f>
        <v/>
      </c>
      <c r="AN261" s="11" t="str">
        <f t="shared" si="15"/>
        <v/>
      </c>
      <c r="AO261" s="11" t="str">
        <f t="shared" si="16"/>
        <v/>
      </c>
      <c r="AP261" s="11" t="str">
        <f t="shared" si="17"/>
        <v/>
      </c>
      <c r="AQ261" s="11" t="str">
        <f t="shared" si="18"/>
        <v/>
      </c>
      <c r="AR261" s="37" t="str">
        <f t="shared" si="19"/>
        <v/>
      </c>
      <c r="AS261" s="11" t="str">
        <f t="shared" si="20"/>
        <v/>
      </c>
      <c r="AT261" s="11" t="str">
        <f t="shared" si="21"/>
        <v/>
      </c>
      <c r="AU261" s="11" t="str">
        <f t="shared" si="22"/>
        <v/>
      </c>
      <c r="AV261" s="11" t="str">
        <f t="shared" si="23"/>
        <v/>
      </c>
      <c r="AW261" s="11" t="str">
        <f t="shared" si="24"/>
        <v/>
      </c>
      <c r="AX261" s="11" t="str">
        <f t="shared" si="25"/>
        <v/>
      </c>
      <c r="AY261" s="11" t="str">
        <f t="shared" si="26"/>
        <v/>
      </c>
      <c r="AZ261" s="11" t="str">
        <f t="array" ref="AZ261">INDEX('10_Redfin_Source_Data'!$X:$X,$A261+4)</f>
        <v/>
      </c>
    </row>
    <row r="262" ht="15.75" customHeight="1">
      <c r="A262" s="11">
        <v>258.0</v>
      </c>
      <c r="B262" s="11" t="str">
        <f t="array" ref="B262">IF(INDEX('10_Redfin_Source_Data'!$E:$E,$A262+4)="","","SF-"&amp;TEXT($A262,"000"))</f>
        <v/>
      </c>
      <c r="C262" s="11" t="str">
        <f t="array" ref="C262">INDEX('10_Redfin_Source_Data'!$E:$E,$A262+4)</f>
        <v/>
      </c>
      <c r="D262" s="11" t="str">
        <f t="array" ref="D262">INDEX('10_Redfin_Source_Data'!$G:$G,$A262+4)</f>
        <v/>
      </c>
      <c r="E262" s="11" t="str">
        <f t="array" ref="E262">INDEX('10_Redfin_Source_Data'!$N:$N,$A262+4)</f>
        <v/>
      </c>
      <c r="F262" s="11" t="str">
        <f t="array" ref="F262">INDEX('10_Redfin_Source_Data'!$C:$C,$A262+4)</f>
        <v/>
      </c>
      <c r="G262" s="11" t="str">
        <f t="array" ref="G262">INDEX('10_Redfin_Source_Data'!$Z:$Z,$A262+4)</f>
        <v/>
      </c>
      <c r="H262" s="34">
        <f t="array" ref="H262">N(INDEX('10_Redfin_Source_Data'!$H:$H,$A262+4))</f>
        <v>0</v>
      </c>
      <c r="I262" s="34">
        <f t="array" ref="I262">N(INDEX('10_Redfin_Source_Data'!$M:$M,$A262+4))</f>
        <v>0</v>
      </c>
      <c r="J262" s="34" t="str">
        <f t="array" ref="J262">IF(H262&gt;0,MAX(I262,IFERROR(N(INDEX('10_Redfin_Source_Data'!$I:$I,$A262+4)),0)),"")</f>
        <v/>
      </c>
      <c r="K262" s="34">
        <f t="array" ref="K262">N(INDEX('10_Redfin_Source_Data'!$K:$K,$A262+4))</f>
        <v>0</v>
      </c>
      <c r="L262" s="34" t="str">
        <f t="array" ref="L262">IF(H262&gt;0,IFERROR(INDEX('09_Rent_Benchmarks'!$C:$C,MATCH(D262,'09_Rent_Benchmarks'!$A:$A,0)),'01_Global_Assumptions'!$B$10),"")</f>
        <v/>
      </c>
      <c r="M262" s="34" t="str">
        <f t="shared" si="1"/>
        <v/>
      </c>
      <c r="N262" s="34" t="str">
        <f>IF(H262&gt;0,'01_Global_Assumptions'!$B$11,"")</f>
        <v/>
      </c>
      <c r="O262" s="34" t="str">
        <f t="shared" si="2"/>
        <v/>
      </c>
      <c r="P262" s="35" t="str">
        <f>IF(H262&gt;0,'01_Global_Assumptions'!$B$7,"")</f>
        <v/>
      </c>
      <c r="Q262" s="35" t="str">
        <f>IF(H262&gt;0,'01_Global_Assumptions'!$B$8,"")</f>
        <v/>
      </c>
      <c r="R262" s="35" t="str">
        <f>IF(H262&gt;0,'01_Global_Assumptions'!$B$9,"")</f>
        <v/>
      </c>
      <c r="S262" s="34" t="str">
        <f>IF(H262&gt;0,H262*'01_Global_Assumptions'!$B$12,"")</f>
        <v/>
      </c>
      <c r="T262" s="34" t="str">
        <f>IF(H262&gt;0,'01_Global_Assumptions'!$B$23,"")</f>
        <v/>
      </c>
      <c r="U262" s="34" t="str">
        <f>IF(H262&gt;0,S262/('01_Global_Assumptions'!$B$13*12),"")</f>
        <v/>
      </c>
      <c r="V262" s="34" t="str">
        <f>IF(H262&gt;0,I262*('01_Global_Assumptions'!$B$19+'01_Global_Assumptions'!$B$20+'01_Global_Assumptions'!$B$21)+'01_Global_Assumptions'!$B$22,"")</f>
        <v/>
      </c>
      <c r="W262" s="34" t="str">
        <f>IF(H262&gt;0,S262*'01_Global_Assumptions'!$B$14/12,"")</f>
        <v/>
      </c>
      <c r="X262" s="34" t="str">
        <f>IF(H262&gt;0,H262*'01_Global_Assumptions'!$B$16/('01_Global_Assumptions'!$B$17*12),"")</f>
        <v/>
      </c>
      <c r="Y262" s="35" t="str">
        <f>IF(H262&gt;0,'01_Global_Assumptions'!$B$18,"")</f>
        <v/>
      </c>
      <c r="Z262" s="34" t="str">
        <f t="shared" si="3"/>
        <v/>
      </c>
      <c r="AA262" s="34" t="str">
        <f t="shared" si="4"/>
        <v/>
      </c>
      <c r="AB262" s="34" t="str">
        <f t="shared" si="5"/>
        <v/>
      </c>
      <c r="AC262" s="35" t="str">
        <f t="shared" si="6"/>
        <v/>
      </c>
      <c r="AD262" s="34" t="str">
        <f t="shared" si="7"/>
        <v/>
      </c>
      <c r="AE262" s="34" t="str">
        <f t="shared" si="8"/>
        <v/>
      </c>
      <c r="AF262" s="34" t="str">
        <f t="shared" si="9"/>
        <v/>
      </c>
      <c r="AG262" s="34" t="str">
        <f t="shared" si="10"/>
        <v/>
      </c>
      <c r="AH262" s="34" t="str">
        <f t="shared" si="11"/>
        <v/>
      </c>
      <c r="AI262" s="34" t="str">
        <f t="shared" si="12"/>
        <v/>
      </c>
      <c r="AJ262" s="34" t="str">
        <f t="shared" si="13"/>
        <v/>
      </c>
      <c r="AK262" s="11" t="str">
        <f t="shared" si="14"/>
        <v/>
      </c>
      <c r="AL262" s="11" t="str">
        <f>IF(H262&gt;0,H262*(1-'01_Global_Assumptions'!$B$16),"")</f>
        <v/>
      </c>
      <c r="AM262" s="11" t="str">
        <f>IF(H262&gt;0,'01_Global_Assumptions'!$B$13*'01_Global_Assumptions'!$B$15,"")</f>
        <v/>
      </c>
      <c r="AN262" s="11" t="str">
        <f t="shared" si="15"/>
        <v/>
      </c>
      <c r="AO262" s="11" t="str">
        <f t="shared" si="16"/>
        <v/>
      </c>
      <c r="AP262" s="11" t="str">
        <f t="shared" si="17"/>
        <v/>
      </c>
      <c r="AQ262" s="11" t="str">
        <f t="shared" si="18"/>
        <v/>
      </c>
      <c r="AR262" s="37" t="str">
        <f t="shared" si="19"/>
        <v/>
      </c>
      <c r="AS262" s="11" t="str">
        <f t="shared" si="20"/>
        <v/>
      </c>
      <c r="AT262" s="11" t="str">
        <f t="shared" si="21"/>
        <v/>
      </c>
      <c r="AU262" s="11" t="str">
        <f t="shared" si="22"/>
        <v/>
      </c>
      <c r="AV262" s="11" t="str">
        <f t="shared" si="23"/>
        <v/>
      </c>
      <c r="AW262" s="11" t="str">
        <f t="shared" si="24"/>
        <v/>
      </c>
      <c r="AX262" s="11" t="str">
        <f t="shared" si="25"/>
        <v/>
      </c>
      <c r="AY262" s="11" t="str">
        <f t="shared" si="26"/>
        <v/>
      </c>
      <c r="AZ262" s="11" t="str">
        <f t="array" ref="AZ262">INDEX('10_Redfin_Source_Data'!$X:$X,$A262+4)</f>
        <v/>
      </c>
    </row>
    <row r="263" ht="15.75" customHeight="1">
      <c r="A263" s="11">
        <v>259.0</v>
      </c>
      <c r="B263" s="11" t="str">
        <f t="array" ref="B263">IF(INDEX('10_Redfin_Source_Data'!$E:$E,$A263+4)="","","SF-"&amp;TEXT($A263,"000"))</f>
        <v/>
      </c>
      <c r="C263" s="11" t="str">
        <f t="array" ref="C263">INDEX('10_Redfin_Source_Data'!$E:$E,$A263+4)</f>
        <v/>
      </c>
      <c r="D263" s="11" t="str">
        <f t="array" ref="D263">INDEX('10_Redfin_Source_Data'!$G:$G,$A263+4)</f>
        <v/>
      </c>
      <c r="E263" s="11" t="str">
        <f t="array" ref="E263">INDEX('10_Redfin_Source_Data'!$N:$N,$A263+4)</f>
        <v/>
      </c>
      <c r="F263" s="11" t="str">
        <f t="array" ref="F263">INDEX('10_Redfin_Source_Data'!$C:$C,$A263+4)</f>
        <v/>
      </c>
      <c r="G263" s="11" t="str">
        <f t="array" ref="G263">INDEX('10_Redfin_Source_Data'!$Z:$Z,$A263+4)</f>
        <v/>
      </c>
      <c r="H263" s="34">
        <f t="array" ref="H263">N(INDEX('10_Redfin_Source_Data'!$H:$H,$A263+4))</f>
        <v>0</v>
      </c>
      <c r="I263" s="34">
        <f t="array" ref="I263">N(INDEX('10_Redfin_Source_Data'!$M:$M,$A263+4))</f>
        <v>0</v>
      </c>
      <c r="J263" s="34" t="str">
        <f t="array" ref="J263">IF(H263&gt;0,MAX(I263,IFERROR(N(INDEX('10_Redfin_Source_Data'!$I:$I,$A263+4)),0)),"")</f>
        <v/>
      </c>
      <c r="K263" s="34">
        <f t="array" ref="K263">N(INDEX('10_Redfin_Source_Data'!$K:$K,$A263+4))</f>
        <v>0</v>
      </c>
      <c r="L263" s="34" t="str">
        <f t="array" ref="L263">IF(H263&gt;0,IFERROR(INDEX('09_Rent_Benchmarks'!$C:$C,MATCH(D263,'09_Rent_Benchmarks'!$A:$A,0)),'01_Global_Assumptions'!$B$10),"")</f>
        <v/>
      </c>
      <c r="M263" s="34" t="str">
        <f t="shared" si="1"/>
        <v/>
      </c>
      <c r="N263" s="34" t="str">
        <f>IF(H263&gt;0,'01_Global_Assumptions'!$B$11,"")</f>
        <v/>
      </c>
      <c r="O263" s="34" t="str">
        <f t="shared" si="2"/>
        <v/>
      </c>
      <c r="P263" s="35" t="str">
        <f>IF(H263&gt;0,'01_Global_Assumptions'!$B$7,"")</f>
        <v/>
      </c>
      <c r="Q263" s="35" t="str">
        <f>IF(H263&gt;0,'01_Global_Assumptions'!$B$8,"")</f>
        <v/>
      </c>
      <c r="R263" s="35" t="str">
        <f>IF(H263&gt;0,'01_Global_Assumptions'!$B$9,"")</f>
        <v/>
      </c>
      <c r="S263" s="34" t="str">
        <f>IF(H263&gt;0,H263*'01_Global_Assumptions'!$B$12,"")</f>
        <v/>
      </c>
      <c r="T263" s="34" t="str">
        <f>IF(H263&gt;0,'01_Global_Assumptions'!$B$23,"")</f>
        <v/>
      </c>
      <c r="U263" s="34" t="str">
        <f>IF(H263&gt;0,S263/('01_Global_Assumptions'!$B$13*12),"")</f>
        <v/>
      </c>
      <c r="V263" s="34" t="str">
        <f>IF(H263&gt;0,I263*('01_Global_Assumptions'!$B$19+'01_Global_Assumptions'!$B$20+'01_Global_Assumptions'!$B$21)+'01_Global_Assumptions'!$B$22,"")</f>
        <v/>
      </c>
      <c r="W263" s="34" t="str">
        <f>IF(H263&gt;0,S263*'01_Global_Assumptions'!$B$14/12,"")</f>
        <v/>
      </c>
      <c r="X263" s="34" t="str">
        <f>IF(H263&gt;0,H263*'01_Global_Assumptions'!$B$16/('01_Global_Assumptions'!$B$17*12),"")</f>
        <v/>
      </c>
      <c r="Y263" s="35" t="str">
        <f>IF(H263&gt;0,'01_Global_Assumptions'!$B$18,"")</f>
        <v/>
      </c>
      <c r="Z263" s="34" t="str">
        <f t="shared" si="3"/>
        <v/>
      </c>
      <c r="AA263" s="34" t="str">
        <f t="shared" si="4"/>
        <v/>
      </c>
      <c r="AB263" s="34" t="str">
        <f t="shared" si="5"/>
        <v/>
      </c>
      <c r="AC263" s="35" t="str">
        <f t="shared" si="6"/>
        <v/>
      </c>
      <c r="AD263" s="34" t="str">
        <f t="shared" si="7"/>
        <v/>
      </c>
      <c r="AE263" s="34" t="str">
        <f t="shared" si="8"/>
        <v/>
      </c>
      <c r="AF263" s="34" t="str">
        <f t="shared" si="9"/>
        <v/>
      </c>
      <c r="AG263" s="34" t="str">
        <f t="shared" si="10"/>
        <v/>
      </c>
      <c r="AH263" s="34" t="str">
        <f t="shared" si="11"/>
        <v/>
      </c>
      <c r="AI263" s="34" t="str">
        <f t="shared" si="12"/>
        <v/>
      </c>
      <c r="AJ263" s="34" t="str">
        <f t="shared" si="13"/>
        <v/>
      </c>
      <c r="AK263" s="11" t="str">
        <f t="shared" si="14"/>
        <v/>
      </c>
      <c r="AL263" s="11" t="str">
        <f>IF(H263&gt;0,H263*(1-'01_Global_Assumptions'!$B$16),"")</f>
        <v/>
      </c>
      <c r="AM263" s="11" t="str">
        <f>IF(H263&gt;0,'01_Global_Assumptions'!$B$13*'01_Global_Assumptions'!$B$15,"")</f>
        <v/>
      </c>
      <c r="AN263" s="11" t="str">
        <f t="shared" si="15"/>
        <v/>
      </c>
      <c r="AO263" s="11" t="str">
        <f t="shared" si="16"/>
        <v/>
      </c>
      <c r="AP263" s="11" t="str">
        <f t="shared" si="17"/>
        <v/>
      </c>
      <c r="AQ263" s="11" t="str">
        <f t="shared" si="18"/>
        <v/>
      </c>
      <c r="AR263" s="37" t="str">
        <f t="shared" si="19"/>
        <v/>
      </c>
      <c r="AS263" s="11" t="str">
        <f t="shared" si="20"/>
        <v/>
      </c>
      <c r="AT263" s="11" t="str">
        <f t="shared" si="21"/>
        <v/>
      </c>
      <c r="AU263" s="11" t="str">
        <f t="shared" si="22"/>
        <v/>
      </c>
      <c r="AV263" s="11" t="str">
        <f t="shared" si="23"/>
        <v/>
      </c>
      <c r="AW263" s="11" t="str">
        <f t="shared" si="24"/>
        <v/>
      </c>
      <c r="AX263" s="11" t="str">
        <f t="shared" si="25"/>
        <v/>
      </c>
      <c r="AY263" s="11" t="str">
        <f t="shared" si="26"/>
        <v/>
      </c>
      <c r="AZ263" s="11" t="str">
        <f t="array" ref="AZ263">INDEX('10_Redfin_Source_Data'!$X:$X,$A263+4)</f>
        <v/>
      </c>
    </row>
    <row r="264" ht="15.75" customHeight="1">
      <c r="A264" s="11">
        <v>260.0</v>
      </c>
      <c r="B264" s="11" t="str">
        <f t="array" ref="B264">IF(INDEX('10_Redfin_Source_Data'!$E:$E,$A264+4)="","","SF-"&amp;TEXT($A264,"000"))</f>
        <v/>
      </c>
      <c r="C264" s="11" t="str">
        <f t="array" ref="C264">INDEX('10_Redfin_Source_Data'!$E:$E,$A264+4)</f>
        <v/>
      </c>
      <c r="D264" s="11" t="str">
        <f t="array" ref="D264">INDEX('10_Redfin_Source_Data'!$G:$G,$A264+4)</f>
        <v/>
      </c>
      <c r="E264" s="11" t="str">
        <f t="array" ref="E264">INDEX('10_Redfin_Source_Data'!$N:$N,$A264+4)</f>
        <v/>
      </c>
      <c r="F264" s="11" t="str">
        <f t="array" ref="F264">INDEX('10_Redfin_Source_Data'!$C:$C,$A264+4)</f>
        <v/>
      </c>
      <c r="G264" s="11" t="str">
        <f t="array" ref="G264">INDEX('10_Redfin_Source_Data'!$Z:$Z,$A264+4)</f>
        <v/>
      </c>
      <c r="H264" s="34">
        <f t="array" ref="H264">N(INDEX('10_Redfin_Source_Data'!$H:$H,$A264+4))</f>
        <v>0</v>
      </c>
      <c r="I264" s="34">
        <f t="array" ref="I264">N(INDEX('10_Redfin_Source_Data'!$M:$M,$A264+4))</f>
        <v>0</v>
      </c>
      <c r="J264" s="34" t="str">
        <f t="array" ref="J264">IF(H264&gt;0,MAX(I264,IFERROR(N(INDEX('10_Redfin_Source_Data'!$I:$I,$A264+4)),0)),"")</f>
        <v/>
      </c>
      <c r="K264" s="34">
        <f t="array" ref="K264">N(INDEX('10_Redfin_Source_Data'!$K:$K,$A264+4))</f>
        <v>0</v>
      </c>
      <c r="L264" s="34" t="str">
        <f t="array" ref="L264">IF(H264&gt;0,IFERROR(INDEX('09_Rent_Benchmarks'!$C:$C,MATCH(D264,'09_Rent_Benchmarks'!$A:$A,0)),'01_Global_Assumptions'!$B$10),"")</f>
        <v/>
      </c>
      <c r="M264" s="34" t="str">
        <f t="shared" si="1"/>
        <v/>
      </c>
      <c r="N264" s="34" t="str">
        <f>IF(H264&gt;0,'01_Global_Assumptions'!$B$11,"")</f>
        <v/>
      </c>
      <c r="O264" s="34" t="str">
        <f t="shared" si="2"/>
        <v/>
      </c>
      <c r="P264" s="35" t="str">
        <f>IF(H264&gt;0,'01_Global_Assumptions'!$B$7,"")</f>
        <v/>
      </c>
      <c r="Q264" s="35" t="str">
        <f>IF(H264&gt;0,'01_Global_Assumptions'!$B$8,"")</f>
        <v/>
      </c>
      <c r="R264" s="35" t="str">
        <f>IF(H264&gt;0,'01_Global_Assumptions'!$B$9,"")</f>
        <v/>
      </c>
      <c r="S264" s="34" t="str">
        <f>IF(H264&gt;0,H264*'01_Global_Assumptions'!$B$12,"")</f>
        <v/>
      </c>
      <c r="T264" s="34" t="str">
        <f>IF(H264&gt;0,'01_Global_Assumptions'!$B$23,"")</f>
        <v/>
      </c>
      <c r="U264" s="34" t="str">
        <f>IF(H264&gt;0,S264/('01_Global_Assumptions'!$B$13*12),"")</f>
        <v/>
      </c>
      <c r="V264" s="34" t="str">
        <f>IF(H264&gt;0,I264*('01_Global_Assumptions'!$B$19+'01_Global_Assumptions'!$B$20+'01_Global_Assumptions'!$B$21)+'01_Global_Assumptions'!$B$22,"")</f>
        <v/>
      </c>
      <c r="W264" s="34" t="str">
        <f>IF(H264&gt;0,S264*'01_Global_Assumptions'!$B$14/12,"")</f>
        <v/>
      </c>
      <c r="X264" s="34" t="str">
        <f>IF(H264&gt;0,H264*'01_Global_Assumptions'!$B$16/('01_Global_Assumptions'!$B$17*12),"")</f>
        <v/>
      </c>
      <c r="Y264" s="35" t="str">
        <f>IF(H264&gt;0,'01_Global_Assumptions'!$B$18,"")</f>
        <v/>
      </c>
      <c r="Z264" s="34" t="str">
        <f t="shared" si="3"/>
        <v/>
      </c>
      <c r="AA264" s="34" t="str">
        <f t="shared" si="4"/>
        <v/>
      </c>
      <c r="AB264" s="34" t="str">
        <f t="shared" si="5"/>
        <v/>
      </c>
      <c r="AC264" s="35" t="str">
        <f t="shared" si="6"/>
        <v/>
      </c>
      <c r="AD264" s="34" t="str">
        <f t="shared" si="7"/>
        <v/>
      </c>
      <c r="AE264" s="34" t="str">
        <f t="shared" si="8"/>
        <v/>
      </c>
      <c r="AF264" s="34" t="str">
        <f t="shared" si="9"/>
        <v/>
      </c>
      <c r="AG264" s="34" t="str">
        <f t="shared" si="10"/>
        <v/>
      </c>
      <c r="AH264" s="34" t="str">
        <f t="shared" si="11"/>
        <v/>
      </c>
      <c r="AI264" s="34" t="str">
        <f t="shared" si="12"/>
        <v/>
      </c>
      <c r="AJ264" s="34" t="str">
        <f t="shared" si="13"/>
        <v/>
      </c>
      <c r="AK264" s="11" t="str">
        <f t="shared" si="14"/>
        <v/>
      </c>
      <c r="AL264" s="11" t="str">
        <f>IF(H264&gt;0,H264*(1-'01_Global_Assumptions'!$B$16),"")</f>
        <v/>
      </c>
      <c r="AM264" s="11" t="str">
        <f>IF(H264&gt;0,'01_Global_Assumptions'!$B$13*'01_Global_Assumptions'!$B$15,"")</f>
        <v/>
      </c>
      <c r="AN264" s="11" t="str">
        <f t="shared" si="15"/>
        <v/>
      </c>
      <c r="AO264" s="11" t="str">
        <f t="shared" si="16"/>
        <v/>
      </c>
      <c r="AP264" s="11" t="str">
        <f t="shared" si="17"/>
        <v/>
      </c>
      <c r="AQ264" s="11" t="str">
        <f t="shared" si="18"/>
        <v/>
      </c>
      <c r="AR264" s="37" t="str">
        <f t="shared" si="19"/>
        <v/>
      </c>
      <c r="AS264" s="11" t="str">
        <f t="shared" si="20"/>
        <v/>
      </c>
      <c r="AT264" s="11" t="str">
        <f t="shared" si="21"/>
        <v/>
      </c>
      <c r="AU264" s="11" t="str">
        <f t="shared" si="22"/>
        <v/>
      </c>
      <c r="AV264" s="11" t="str">
        <f t="shared" si="23"/>
        <v/>
      </c>
      <c r="AW264" s="11" t="str">
        <f t="shared" si="24"/>
        <v/>
      </c>
      <c r="AX264" s="11" t="str">
        <f t="shared" si="25"/>
        <v/>
      </c>
      <c r="AY264" s="11" t="str">
        <f t="shared" si="26"/>
        <v/>
      </c>
      <c r="AZ264" s="11" t="str">
        <f t="array" ref="AZ264">INDEX('10_Redfin_Source_Data'!$X:$X,$A264+4)</f>
        <v/>
      </c>
    </row>
    <row r="265" ht="15.75" customHeight="1">
      <c r="A265" s="11">
        <v>261.0</v>
      </c>
      <c r="B265" s="11" t="str">
        <f t="array" ref="B265">IF(INDEX('10_Redfin_Source_Data'!$E:$E,$A265+4)="","","SF-"&amp;TEXT($A265,"000"))</f>
        <v/>
      </c>
      <c r="C265" s="11" t="str">
        <f t="array" ref="C265">INDEX('10_Redfin_Source_Data'!$E:$E,$A265+4)</f>
        <v/>
      </c>
      <c r="D265" s="11" t="str">
        <f t="array" ref="D265">INDEX('10_Redfin_Source_Data'!$G:$G,$A265+4)</f>
        <v/>
      </c>
      <c r="E265" s="11" t="str">
        <f t="array" ref="E265">INDEX('10_Redfin_Source_Data'!$N:$N,$A265+4)</f>
        <v/>
      </c>
      <c r="F265" s="11" t="str">
        <f t="array" ref="F265">INDEX('10_Redfin_Source_Data'!$C:$C,$A265+4)</f>
        <v/>
      </c>
      <c r="G265" s="11" t="str">
        <f t="array" ref="G265">INDEX('10_Redfin_Source_Data'!$Z:$Z,$A265+4)</f>
        <v/>
      </c>
      <c r="H265" s="34">
        <f t="array" ref="H265">N(INDEX('10_Redfin_Source_Data'!$H:$H,$A265+4))</f>
        <v>0</v>
      </c>
      <c r="I265" s="34">
        <f t="array" ref="I265">N(INDEX('10_Redfin_Source_Data'!$M:$M,$A265+4))</f>
        <v>0</v>
      </c>
      <c r="J265" s="34" t="str">
        <f t="array" ref="J265">IF(H265&gt;0,MAX(I265,IFERROR(N(INDEX('10_Redfin_Source_Data'!$I:$I,$A265+4)),0)),"")</f>
        <v/>
      </c>
      <c r="K265" s="34">
        <f t="array" ref="K265">N(INDEX('10_Redfin_Source_Data'!$K:$K,$A265+4))</f>
        <v>0</v>
      </c>
      <c r="L265" s="34" t="str">
        <f t="array" ref="L265">IF(H265&gt;0,IFERROR(INDEX('09_Rent_Benchmarks'!$C:$C,MATCH(D265,'09_Rent_Benchmarks'!$A:$A,0)),'01_Global_Assumptions'!$B$10),"")</f>
        <v/>
      </c>
      <c r="M265" s="34" t="str">
        <f t="shared" si="1"/>
        <v/>
      </c>
      <c r="N265" s="34" t="str">
        <f>IF(H265&gt;0,'01_Global_Assumptions'!$B$11,"")</f>
        <v/>
      </c>
      <c r="O265" s="34" t="str">
        <f t="shared" si="2"/>
        <v/>
      </c>
      <c r="P265" s="35" t="str">
        <f>IF(H265&gt;0,'01_Global_Assumptions'!$B$7,"")</f>
        <v/>
      </c>
      <c r="Q265" s="35" t="str">
        <f>IF(H265&gt;0,'01_Global_Assumptions'!$B$8,"")</f>
        <v/>
      </c>
      <c r="R265" s="35" t="str">
        <f>IF(H265&gt;0,'01_Global_Assumptions'!$B$9,"")</f>
        <v/>
      </c>
      <c r="S265" s="34" t="str">
        <f>IF(H265&gt;0,H265*'01_Global_Assumptions'!$B$12,"")</f>
        <v/>
      </c>
      <c r="T265" s="34" t="str">
        <f>IF(H265&gt;0,'01_Global_Assumptions'!$B$23,"")</f>
        <v/>
      </c>
      <c r="U265" s="34" t="str">
        <f>IF(H265&gt;0,S265/('01_Global_Assumptions'!$B$13*12),"")</f>
        <v/>
      </c>
      <c r="V265" s="34" t="str">
        <f>IF(H265&gt;0,I265*('01_Global_Assumptions'!$B$19+'01_Global_Assumptions'!$B$20+'01_Global_Assumptions'!$B$21)+'01_Global_Assumptions'!$B$22,"")</f>
        <v/>
      </c>
      <c r="W265" s="34" t="str">
        <f>IF(H265&gt;0,S265*'01_Global_Assumptions'!$B$14/12,"")</f>
        <v/>
      </c>
      <c r="X265" s="34" t="str">
        <f>IF(H265&gt;0,H265*'01_Global_Assumptions'!$B$16/('01_Global_Assumptions'!$B$17*12),"")</f>
        <v/>
      </c>
      <c r="Y265" s="35" t="str">
        <f>IF(H265&gt;0,'01_Global_Assumptions'!$B$18,"")</f>
        <v/>
      </c>
      <c r="Z265" s="34" t="str">
        <f t="shared" si="3"/>
        <v/>
      </c>
      <c r="AA265" s="34" t="str">
        <f t="shared" si="4"/>
        <v/>
      </c>
      <c r="AB265" s="34" t="str">
        <f t="shared" si="5"/>
        <v/>
      </c>
      <c r="AC265" s="35" t="str">
        <f t="shared" si="6"/>
        <v/>
      </c>
      <c r="AD265" s="34" t="str">
        <f t="shared" si="7"/>
        <v/>
      </c>
      <c r="AE265" s="34" t="str">
        <f t="shared" si="8"/>
        <v/>
      </c>
      <c r="AF265" s="34" t="str">
        <f t="shared" si="9"/>
        <v/>
      </c>
      <c r="AG265" s="34" t="str">
        <f t="shared" si="10"/>
        <v/>
      </c>
      <c r="AH265" s="34" t="str">
        <f t="shared" si="11"/>
        <v/>
      </c>
      <c r="AI265" s="34" t="str">
        <f t="shared" si="12"/>
        <v/>
      </c>
      <c r="AJ265" s="34" t="str">
        <f t="shared" si="13"/>
        <v/>
      </c>
      <c r="AK265" s="11" t="str">
        <f t="shared" si="14"/>
        <v/>
      </c>
      <c r="AL265" s="11" t="str">
        <f>IF(H265&gt;0,H265*(1-'01_Global_Assumptions'!$B$16),"")</f>
        <v/>
      </c>
      <c r="AM265" s="11" t="str">
        <f>IF(H265&gt;0,'01_Global_Assumptions'!$B$13*'01_Global_Assumptions'!$B$15,"")</f>
        <v/>
      </c>
      <c r="AN265" s="11" t="str">
        <f t="shared" si="15"/>
        <v/>
      </c>
      <c r="AO265" s="11" t="str">
        <f t="shared" si="16"/>
        <v/>
      </c>
      <c r="AP265" s="11" t="str">
        <f t="shared" si="17"/>
        <v/>
      </c>
      <c r="AQ265" s="11" t="str">
        <f t="shared" si="18"/>
        <v/>
      </c>
      <c r="AR265" s="37" t="str">
        <f t="shared" si="19"/>
        <v/>
      </c>
      <c r="AS265" s="11" t="str">
        <f t="shared" si="20"/>
        <v/>
      </c>
      <c r="AT265" s="11" t="str">
        <f t="shared" si="21"/>
        <v/>
      </c>
      <c r="AU265" s="11" t="str">
        <f t="shared" si="22"/>
        <v/>
      </c>
      <c r="AV265" s="11" t="str">
        <f t="shared" si="23"/>
        <v/>
      </c>
      <c r="AW265" s="11" t="str">
        <f t="shared" si="24"/>
        <v/>
      </c>
      <c r="AX265" s="11" t="str">
        <f t="shared" si="25"/>
        <v/>
      </c>
      <c r="AY265" s="11" t="str">
        <f t="shared" si="26"/>
        <v/>
      </c>
      <c r="AZ265" s="11" t="str">
        <f t="array" ref="AZ265">INDEX('10_Redfin_Source_Data'!$X:$X,$A265+4)</f>
        <v/>
      </c>
    </row>
    <row r="266" ht="15.75" customHeight="1">
      <c r="A266" s="11">
        <v>262.0</v>
      </c>
      <c r="B266" s="11" t="str">
        <f t="array" ref="B266">IF(INDEX('10_Redfin_Source_Data'!$E:$E,$A266+4)="","","SF-"&amp;TEXT($A266,"000"))</f>
        <v/>
      </c>
      <c r="C266" s="11" t="str">
        <f t="array" ref="C266">INDEX('10_Redfin_Source_Data'!$E:$E,$A266+4)</f>
        <v/>
      </c>
      <c r="D266" s="11" t="str">
        <f t="array" ref="D266">INDEX('10_Redfin_Source_Data'!$G:$G,$A266+4)</f>
        <v/>
      </c>
      <c r="E266" s="11" t="str">
        <f t="array" ref="E266">INDEX('10_Redfin_Source_Data'!$N:$N,$A266+4)</f>
        <v/>
      </c>
      <c r="F266" s="11" t="str">
        <f t="array" ref="F266">INDEX('10_Redfin_Source_Data'!$C:$C,$A266+4)</f>
        <v/>
      </c>
      <c r="G266" s="11" t="str">
        <f t="array" ref="G266">INDEX('10_Redfin_Source_Data'!$Z:$Z,$A266+4)</f>
        <v/>
      </c>
      <c r="H266" s="34">
        <f t="array" ref="H266">N(INDEX('10_Redfin_Source_Data'!$H:$H,$A266+4))</f>
        <v>0</v>
      </c>
      <c r="I266" s="34">
        <f t="array" ref="I266">N(INDEX('10_Redfin_Source_Data'!$M:$M,$A266+4))</f>
        <v>0</v>
      </c>
      <c r="J266" s="34" t="str">
        <f t="array" ref="J266">IF(H266&gt;0,MAX(I266,IFERROR(N(INDEX('10_Redfin_Source_Data'!$I:$I,$A266+4)),0)),"")</f>
        <v/>
      </c>
      <c r="K266" s="34">
        <f t="array" ref="K266">N(INDEX('10_Redfin_Source_Data'!$K:$K,$A266+4))</f>
        <v>0</v>
      </c>
      <c r="L266" s="34" t="str">
        <f t="array" ref="L266">IF(H266&gt;0,IFERROR(INDEX('09_Rent_Benchmarks'!$C:$C,MATCH(D266,'09_Rent_Benchmarks'!$A:$A,0)),'01_Global_Assumptions'!$B$10),"")</f>
        <v/>
      </c>
      <c r="M266" s="34" t="str">
        <f t="shared" si="1"/>
        <v/>
      </c>
      <c r="N266" s="34" t="str">
        <f>IF(H266&gt;0,'01_Global_Assumptions'!$B$11,"")</f>
        <v/>
      </c>
      <c r="O266" s="34" t="str">
        <f t="shared" si="2"/>
        <v/>
      </c>
      <c r="P266" s="35" t="str">
        <f>IF(H266&gt;0,'01_Global_Assumptions'!$B$7,"")</f>
        <v/>
      </c>
      <c r="Q266" s="35" t="str">
        <f>IF(H266&gt;0,'01_Global_Assumptions'!$B$8,"")</f>
        <v/>
      </c>
      <c r="R266" s="35" t="str">
        <f>IF(H266&gt;0,'01_Global_Assumptions'!$B$9,"")</f>
        <v/>
      </c>
      <c r="S266" s="34" t="str">
        <f>IF(H266&gt;0,H266*'01_Global_Assumptions'!$B$12,"")</f>
        <v/>
      </c>
      <c r="T266" s="34" t="str">
        <f>IF(H266&gt;0,'01_Global_Assumptions'!$B$23,"")</f>
        <v/>
      </c>
      <c r="U266" s="34" t="str">
        <f>IF(H266&gt;0,S266/('01_Global_Assumptions'!$B$13*12),"")</f>
        <v/>
      </c>
      <c r="V266" s="34" t="str">
        <f>IF(H266&gt;0,I266*('01_Global_Assumptions'!$B$19+'01_Global_Assumptions'!$B$20+'01_Global_Assumptions'!$B$21)+'01_Global_Assumptions'!$B$22,"")</f>
        <v/>
      </c>
      <c r="W266" s="34" t="str">
        <f>IF(H266&gt;0,S266*'01_Global_Assumptions'!$B$14/12,"")</f>
        <v/>
      </c>
      <c r="X266" s="34" t="str">
        <f>IF(H266&gt;0,H266*'01_Global_Assumptions'!$B$16/('01_Global_Assumptions'!$B$17*12),"")</f>
        <v/>
      </c>
      <c r="Y266" s="35" t="str">
        <f>IF(H266&gt;0,'01_Global_Assumptions'!$B$18,"")</f>
        <v/>
      </c>
      <c r="Z266" s="34" t="str">
        <f t="shared" si="3"/>
        <v/>
      </c>
      <c r="AA266" s="34" t="str">
        <f t="shared" si="4"/>
        <v/>
      </c>
      <c r="AB266" s="34" t="str">
        <f t="shared" si="5"/>
        <v/>
      </c>
      <c r="AC266" s="35" t="str">
        <f t="shared" si="6"/>
        <v/>
      </c>
      <c r="AD266" s="34" t="str">
        <f t="shared" si="7"/>
        <v/>
      </c>
      <c r="AE266" s="34" t="str">
        <f t="shared" si="8"/>
        <v/>
      </c>
      <c r="AF266" s="34" t="str">
        <f t="shared" si="9"/>
        <v/>
      </c>
      <c r="AG266" s="34" t="str">
        <f t="shared" si="10"/>
        <v/>
      </c>
      <c r="AH266" s="34" t="str">
        <f t="shared" si="11"/>
        <v/>
      </c>
      <c r="AI266" s="34" t="str">
        <f t="shared" si="12"/>
        <v/>
      </c>
      <c r="AJ266" s="34" t="str">
        <f t="shared" si="13"/>
        <v/>
      </c>
      <c r="AK266" s="11" t="str">
        <f t="shared" si="14"/>
        <v/>
      </c>
      <c r="AL266" s="11" t="str">
        <f>IF(H266&gt;0,H266*(1-'01_Global_Assumptions'!$B$16),"")</f>
        <v/>
      </c>
      <c r="AM266" s="11" t="str">
        <f>IF(H266&gt;0,'01_Global_Assumptions'!$B$13*'01_Global_Assumptions'!$B$15,"")</f>
        <v/>
      </c>
      <c r="AN266" s="11" t="str">
        <f t="shared" si="15"/>
        <v/>
      </c>
      <c r="AO266" s="11" t="str">
        <f t="shared" si="16"/>
        <v/>
      </c>
      <c r="AP266" s="11" t="str">
        <f t="shared" si="17"/>
        <v/>
      </c>
      <c r="AQ266" s="11" t="str">
        <f t="shared" si="18"/>
        <v/>
      </c>
      <c r="AR266" s="37" t="str">
        <f t="shared" si="19"/>
        <v/>
      </c>
      <c r="AS266" s="11" t="str">
        <f t="shared" si="20"/>
        <v/>
      </c>
      <c r="AT266" s="11" t="str">
        <f t="shared" si="21"/>
        <v/>
      </c>
      <c r="AU266" s="11" t="str">
        <f t="shared" si="22"/>
        <v/>
      </c>
      <c r="AV266" s="11" t="str">
        <f t="shared" si="23"/>
        <v/>
      </c>
      <c r="AW266" s="11" t="str">
        <f t="shared" si="24"/>
        <v/>
      </c>
      <c r="AX266" s="11" t="str">
        <f t="shared" si="25"/>
        <v/>
      </c>
      <c r="AY266" s="11" t="str">
        <f t="shared" si="26"/>
        <v/>
      </c>
      <c r="AZ266" s="11" t="str">
        <f t="array" ref="AZ266">INDEX('10_Redfin_Source_Data'!$X:$X,$A266+4)</f>
        <v/>
      </c>
    </row>
    <row r="267" ht="15.75" customHeight="1">
      <c r="A267" s="11">
        <v>263.0</v>
      </c>
      <c r="B267" s="11" t="str">
        <f t="array" ref="B267">IF(INDEX('10_Redfin_Source_Data'!$E:$E,$A267+4)="","","SF-"&amp;TEXT($A267,"000"))</f>
        <v/>
      </c>
      <c r="C267" s="11" t="str">
        <f t="array" ref="C267">INDEX('10_Redfin_Source_Data'!$E:$E,$A267+4)</f>
        <v/>
      </c>
      <c r="D267" s="11" t="str">
        <f t="array" ref="D267">INDEX('10_Redfin_Source_Data'!$G:$G,$A267+4)</f>
        <v/>
      </c>
      <c r="E267" s="11" t="str">
        <f t="array" ref="E267">INDEX('10_Redfin_Source_Data'!$N:$N,$A267+4)</f>
        <v/>
      </c>
      <c r="F267" s="11" t="str">
        <f t="array" ref="F267">INDEX('10_Redfin_Source_Data'!$C:$C,$A267+4)</f>
        <v/>
      </c>
      <c r="G267" s="11" t="str">
        <f t="array" ref="G267">INDEX('10_Redfin_Source_Data'!$Z:$Z,$A267+4)</f>
        <v/>
      </c>
      <c r="H267" s="34">
        <f t="array" ref="H267">N(INDEX('10_Redfin_Source_Data'!$H:$H,$A267+4))</f>
        <v>0</v>
      </c>
      <c r="I267" s="34">
        <f t="array" ref="I267">N(INDEX('10_Redfin_Source_Data'!$M:$M,$A267+4))</f>
        <v>0</v>
      </c>
      <c r="J267" s="34" t="str">
        <f t="array" ref="J267">IF(H267&gt;0,MAX(I267,IFERROR(N(INDEX('10_Redfin_Source_Data'!$I:$I,$A267+4)),0)),"")</f>
        <v/>
      </c>
      <c r="K267" s="34">
        <f t="array" ref="K267">N(INDEX('10_Redfin_Source_Data'!$K:$K,$A267+4))</f>
        <v>0</v>
      </c>
      <c r="L267" s="34" t="str">
        <f t="array" ref="L267">IF(H267&gt;0,IFERROR(INDEX('09_Rent_Benchmarks'!$C:$C,MATCH(D267,'09_Rent_Benchmarks'!$A:$A,0)),'01_Global_Assumptions'!$B$10),"")</f>
        <v/>
      </c>
      <c r="M267" s="34" t="str">
        <f t="shared" si="1"/>
        <v/>
      </c>
      <c r="N267" s="34" t="str">
        <f>IF(H267&gt;0,'01_Global_Assumptions'!$B$11,"")</f>
        <v/>
      </c>
      <c r="O267" s="34" t="str">
        <f t="shared" si="2"/>
        <v/>
      </c>
      <c r="P267" s="35" t="str">
        <f>IF(H267&gt;0,'01_Global_Assumptions'!$B$7,"")</f>
        <v/>
      </c>
      <c r="Q267" s="35" t="str">
        <f>IF(H267&gt;0,'01_Global_Assumptions'!$B$8,"")</f>
        <v/>
      </c>
      <c r="R267" s="35" t="str">
        <f>IF(H267&gt;0,'01_Global_Assumptions'!$B$9,"")</f>
        <v/>
      </c>
      <c r="S267" s="34" t="str">
        <f>IF(H267&gt;0,H267*'01_Global_Assumptions'!$B$12,"")</f>
        <v/>
      </c>
      <c r="T267" s="34" t="str">
        <f>IF(H267&gt;0,'01_Global_Assumptions'!$B$23,"")</f>
        <v/>
      </c>
      <c r="U267" s="34" t="str">
        <f>IF(H267&gt;0,S267/('01_Global_Assumptions'!$B$13*12),"")</f>
        <v/>
      </c>
      <c r="V267" s="34" t="str">
        <f>IF(H267&gt;0,I267*('01_Global_Assumptions'!$B$19+'01_Global_Assumptions'!$B$20+'01_Global_Assumptions'!$B$21)+'01_Global_Assumptions'!$B$22,"")</f>
        <v/>
      </c>
      <c r="W267" s="34" t="str">
        <f>IF(H267&gt;0,S267*'01_Global_Assumptions'!$B$14/12,"")</f>
        <v/>
      </c>
      <c r="X267" s="34" t="str">
        <f>IF(H267&gt;0,H267*'01_Global_Assumptions'!$B$16/('01_Global_Assumptions'!$B$17*12),"")</f>
        <v/>
      </c>
      <c r="Y267" s="35" t="str">
        <f>IF(H267&gt;0,'01_Global_Assumptions'!$B$18,"")</f>
        <v/>
      </c>
      <c r="Z267" s="34" t="str">
        <f t="shared" si="3"/>
        <v/>
      </c>
      <c r="AA267" s="34" t="str">
        <f t="shared" si="4"/>
        <v/>
      </c>
      <c r="AB267" s="34" t="str">
        <f t="shared" si="5"/>
        <v/>
      </c>
      <c r="AC267" s="35" t="str">
        <f t="shared" si="6"/>
        <v/>
      </c>
      <c r="AD267" s="34" t="str">
        <f t="shared" si="7"/>
        <v/>
      </c>
      <c r="AE267" s="34" t="str">
        <f t="shared" si="8"/>
        <v/>
      </c>
      <c r="AF267" s="34" t="str">
        <f t="shared" si="9"/>
        <v/>
      </c>
      <c r="AG267" s="34" t="str">
        <f t="shared" si="10"/>
        <v/>
      </c>
      <c r="AH267" s="34" t="str">
        <f t="shared" si="11"/>
        <v/>
      </c>
      <c r="AI267" s="34" t="str">
        <f t="shared" si="12"/>
        <v/>
      </c>
      <c r="AJ267" s="34" t="str">
        <f t="shared" si="13"/>
        <v/>
      </c>
      <c r="AK267" s="11" t="str">
        <f t="shared" si="14"/>
        <v/>
      </c>
      <c r="AL267" s="11" t="str">
        <f>IF(H267&gt;0,H267*(1-'01_Global_Assumptions'!$B$16),"")</f>
        <v/>
      </c>
      <c r="AM267" s="11" t="str">
        <f>IF(H267&gt;0,'01_Global_Assumptions'!$B$13*'01_Global_Assumptions'!$B$15,"")</f>
        <v/>
      </c>
      <c r="AN267" s="11" t="str">
        <f t="shared" si="15"/>
        <v/>
      </c>
      <c r="AO267" s="11" t="str">
        <f t="shared" si="16"/>
        <v/>
      </c>
      <c r="AP267" s="11" t="str">
        <f t="shared" si="17"/>
        <v/>
      </c>
      <c r="AQ267" s="11" t="str">
        <f t="shared" si="18"/>
        <v/>
      </c>
      <c r="AR267" s="37" t="str">
        <f t="shared" si="19"/>
        <v/>
      </c>
      <c r="AS267" s="11" t="str">
        <f t="shared" si="20"/>
        <v/>
      </c>
      <c r="AT267" s="11" t="str">
        <f t="shared" si="21"/>
        <v/>
      </c>
      <c r="AU267" s="11" t="str">
        <f t="shared" si="22"/>
        <v/>
      </c>
      <c r="AV267" s="11" t="str">
        <f t="shared" si="23"/>
        <v/>
      </c>
      <c r="AW267" s="11" t="str">
        <f t="shared" si="24"/>
        <v/>
      </c>
      <c r="AX267" s="11" t="str">
        <f t="shared" si="25"/>
        <v/>
      </c>
      <c r="AY267" s="11" t="str">
        <f t="shared" si="26"/>
        <v/>
      </c>
      <c r="AZ267" s="11" t="str">
        <f t="array" ref="AZ267">INDEX('10_Redfin_Source_Data'!$X:$X,$A267+4)</f>
        <v/>
      </c>
    </row>
    <row r="268" ht="15.75" customHeight="1">
      <c r="A268" s="11">
        <v>264.0</v>
      </c>
      <c r="B268" s="11" t="str">
        <f t="array" ref="B268">IF(INDEX('10_Redfin_Source_Data'!$E:$E,$A268+4)="","","SF-"&amp;TEXT($A268,"000"))</f>
        <v/>
      </c>
      <c r="C268" s="11" t="str">
        <f t="array" ref="C268">INDEX('10_Redfin_Source_Data'!$E:$E,$A268+4)</f>
        <v/>
      </c>
      <c r="D268" s="11" t="str">
        <f t="array" ref="D268">INDEX('10_Redfin_Source_Data'!$G:$G,$A268+4)</f>
        <v/>
      </c>
      <c r="E268" s="11" t="str">
        <f t="array" ref="E268">INDEX('10_Redfin_Source_Data'!$N:$N,$A268+4)</f>
        <v/>
      </c>
      <c r="F268" s="11" t="str">
        <f t="array" ref="F268">INDEX('10_Redfin_Source_Data'!$C:$C,$A268+4)</f>
        <v/>
      </c>
      <c r="G268" s="11" t="str">
        <f t="array" ref="G268">INDEX('10_Redfin_Source_Data'!$Z:$Z,$A268+4)</f>
        <v/>
      </c>
      <c r="H268" s="34">
        <f t="array" ref="H268">N(INDEX('10_Redfin_Source_Data'!$H:$H,$A268+4))</f>
        <v>0</v>
      </c>
      <c r="I268" s="34">
        <f t="array" ref="I268">N(INDEX('10_Redfin_Source_Data'!$M:$M,$A268+4))</f>
        <v>0</v>
      </c>
      <c r="J268" s="34" t="str">
        <f t="array" ref="J268">IF(H268&gt;0,MAX(I268,IFERROR(N(INDEX('10_Redfin_Source_Data'!$I:$I,$A268+4)),0)),"")</f>
        <v/>
      </c>
      <c r="K268" s="34">
        <f t="array" ref="K268">N(INDEX('10_Redfin_Source_Data'!$K:$K,$A268+4))</f>
        <v>0</v>
      </c>
      <c r="L268" s="34" t="str">
        <f t="array" ref="L268">IF(H268&gt;0,IFERROR(INDEX('09_Rent_Benchmarks'!$C:$C,MATCH(D268,'09_Rent_Benchmarks'!$A:$A,0)),'01_Global_Assumptions'!$B$10),"")</f>
        <v/>
      </c>
      <c r="M268" s="34" t="str">
        <f t="shared" si="1"/>
        <v/>
      </c>
      <c r="N268" s="34" t="str">
        <f>IF(H268&gt;0,'01_Global_Assumptions'!$B$11,"")</f>
        <v/>
      </c>
      <c r="O268" s="34" t="str">
        <f t="shared" si="2"/>
        <v/>
      </c>
      <c r="P268" s="35" t="str">
        <f>IF(H268&gt;0,'01_Global_Assumptions'!$B$7,"")</f>
        <v/>
      </c>
      <c r="Q268" s="35" t="str">
        <f>IF(H268&gt;0,'01_Global_Assumptions'!$B$8,"")</f>
        <v/>
      </c>
      <c r="R268" s="35" t="str">
        <f>IF(H268&gt;0,'01_Global_Assumptions'!$B$9,"")</f>
        <v/>
      </c>
      <c r="S268" s="34" t="str">
        <f>IF(H268&gt;0,H268*'01_Global_Assumptions'!$B$12,"")</f>
        <v/>
      </c>
      <c r="T268" s="34" t="str">
        <f>IF(H268&gt;0,'01_Global_Assumptions'!$B$23,"")</f>
        <v/>
      </c>
      <c r="U268" s="34" t="str">
        <f>IF(H268&gt;0,S268/('01_Global_Assumptions'!$B$13*12),"")</f>
        <v/>
      </c>
      <c r="V268" s="34" t="str">
        <f>IF(H268&gt;0,I268*('01_Global_Assumptions'!$B$19+'01_Global_Assumptions'!$B$20+'01_Global_Assumptions'!$B$21)+'01_Global_Assumptions'!$B$22,"")</f>
        <v/>
      </c>
      <c r="W268" s="34" t="str">
        <f>IF(H268&gt;0,S268*'01_Global_Assumptions'!$B$14/12,"")</f>
        <v/>
      </c>
      <c r="X268" s="34" t="str">
        <f>IF(H268&gt;0,H268*'01_Global_Assumptions'!$B$16/('01_Global_Assumptions'!$B$17*12),"")</f>
        <v/>
      </c>
      <c r="Y268" s="35" t="str">
        <f>IF(H268&gt;0,'01_Global_Assumptions'!$B$18,"")</f>
        <v/>
      </c>
      <c r="Z268" s="34" t="str">
        <f t="shared" si="3"/>
        <v/>
      </c>
      <c r="AA268" s="34" t="str">
        <f t="shared" si="4"/>
        <v/>
      </c>
      <c r="AB268" s="34" t="str">
        <f t="shared" si="5"/>
        <v/>
      </c>
      <c r="AC268" s="35" t="str">
        <f t="shared" si="6"/>
        <v/>
      </c>
      <c r="AD268" s="34" t="str">
        <f t="shared" si="7"/>
        <v/>
      </c>
      <c r="AE268" s="34" t="str">
        <f t="shared" si="8"/>
        <v/>
      </c>
      <c r="AF268" s="34" t="str">
        <f t="shared" si="9"/>
        <v/>
      </c>
      <c r="AG268" s="34" t="str">
        <f t="shared" si="10"/>
        <v/>
      </c>
      <c r="AH268" s="34" t="str">
        <f t="shared" si="11"/>
        <v/>
      </c>
      <c r="AI268" s="34" t="str">
        <f t="shared" si="12"/>
        <v/>
      </c>
      <c r="AJ268" s="34" t="str">
        <f t="shared" si="13"/>
        <v/>
      </c>
      <c r="AK268" s="11" t="str">
        <f t="shared" si="14"/>
        <v/>
      </c>
      <c r="AL268" s="11" t="str">
        <f>IF(H268&gt;0,H268*(1-'01_Global_Assumptions'!$B$16),"")</f>
        <v/>
      </c>
      <c r="AM268" s="11" t="str">
        <f>IF(H268&gt;0,'01_Global_Assumptions'!$B$13*'01_Global_Assumptions'!$B$15,"")</f>
        <v/>
      </c>
      <c r="AN268" s="11" t="str">
        <f t="shared" si="15"/>
        <v/>
      </c>
      <c r="AO268" s="11" t="str">
        <f t="shared" si="16"/>
        <v/>
      </c>
      <c r="AP268" s="11" t="str">
        <f t="shared" si="17"/>
        <v/>
      </c>
      <c r="AQ268" s="11" t="str">
        <f t="shared" si="18"/>
        <v/>
      </c>
      <c r="AR268" s="37" t="str">
        <f t="shared" si="19"/>
        <v/>
      </c>
      <c r="AS268" s="11" t="str">
        <f t="shared" si="20"/>
        <v/>
      </c>
      <c r="AT268" s="11" t="str">
        <f t="shared" si="21"/>
        <v/>
      </c>
      <c r="AU268" s="11" t="str">
        <f t="shared" si="22"/>
        <v/>
      </c>
      <c r="AV268" s="11" t="str">
        <f t="shared" si="23"/>
        <v/>
      </c>
      <c r="AW268" s="11" t="str">
        <f t="shared" si="24"/>
        <v/>
      </c>
      <c r="AX268" s="11" t="str">
        <f t="shared" si="25"/>
        <v/>
      </c>
      <c r="AY268" s="11" t="str">
        <f t="shared" si="26"/>
        <v/>
      </c>
      <c r="AZ268" s="11" t="str">
        <f t="array" ref="AZ268">INDEX('10_Redfin_Source_Data'!$X:$X,$A268+4)</f>
        <v/>
      </c>
    </row>
    <row r="269" ht="15.75" customHeight="1">
      <c r="A269" s="11">
        <v>265.0</v>
      </c>
      <c r="B269" s="11" t="str">
        <f t="array" ref="B269">IF(INDEX('10_Redfin_Source_Data'!$E:$E,$A269+4)="","","SF-"&amp;TEXT($A269,"000"))</f>
        <v/>
      </c>
      <c r="C269" s="11" t="str">
        <f t="array" ref="C269">INDEX('10_Redfin_Source_Data'!$E:$E,$A269+4)</f>
        <v/>
      </c>
      <c r="D269" s="11" t="str">
        <f t="array" ref="D269">INDEX('10_Redfin_Source_Data'!$G:$G,$A269+4)</f>
        <v/>
      </c>
      <c r="E269" s="11" t="str">
        <f t="array" ref="E269">INDEX('10_Redfin_Source_Data'!$N:$N,$A269+4)</f>
        <v/>
      </c>
      <c r="F269" s="11" t="str">
        <f t="array" ref="F269">INDEX('10_Redfin_Source_Data'!$C:$C,$A269+4)</f>
        <v/>
      </c>
      <c r="G269" s="11" t="str">
        <f t="array" ref="G269">INDEX('10_Redfin_Source_Data'!$Z:$Z,$A269+4)</f>
        <v/>
      </c>
      <c r="H269" s="34">
        <f t="array" ref="H269">N(INDEX('10_Redfin_Source_Data'!$H:$H,$A269+4))</f>
        <v>0</v>
      </c>
      <c r="I269" s="34">
        <f t="array" ref="I269">N(INDEX('10_Redfin_Source_Data'!$M:$M,$A269+4))</f>
        <v>0</v>
      </c>
      <c r="J269" s="34" t="str">
        <f t="array" ref="J269">IF(H269&gt;0,MAX(I269,IFERROR(N(INDEX('10_Redfin_Source_Data'!$I:$I,$A269+4)),0)),"")</f>
        <v/>
      </c>
      <c r="K269" s="34">
        <f t="array" ref="K269">N(INDEX('10_Redfin_Source_Data'!$K:$K,$A269+4))</f>
        <v>0</v>
      </c>
      <c r="L269" s="34" t="str">
        <f t="array" ref="L269">IF(H269&gt;0,IFERROR(INDEX('09_Rent_Benchmarks'!$C:$C,MATCH(D269,'09_Rent_Benchmarks'!$A:$A,0)),'01_Global_Assumptions'!$B$10),"")</f>
        <v/>
      </c>
      <c r="M269" s="34" t="str">
        <f t="shared" si="1"/>
        <v/>
      </c>
      <c r="N269" s="34" t="str">
        <f>IF(H269&gt;0,'01_Global_Assumptions'!$B$11,"")</f>
        <v/>
      </c>
      <c r="O269" s="34" t="str">
        <f t="shared" si="2"/>
        <v/>
      </c>
      <c r="P269" s="35" t="str">
        <f>IF(H269&gt;0,'01_Global_Assumptions'!$B$7,"")</f>
        <v/>
      </c>
      <c r="Q269" s="35" t="str">
        <f>IF(H269&gt;0,'01_Global_Assumptions'!$B$8,"")</f>
        <v/>
      </c>
      <c r="R269" s="35" t="str">
        <f>IF(H269&gt;0,'01_Global_Assumptions'!$B$9,"")</f>
        <v/>
      </c>
      <c r="S269" s="34" t="str">
        <f>IF(H269&gt;0,H269*'01_Global_Assumptions'!$B$12,"")</f>
        <v/>
      </c>
      <c r="T269" s="34" t="str">
        <f>IF(H269&gt;0,'01_Global_Assumptions'!$B$23,"")</f>
        <v/>
      </c>
      <c r="U269" s="34" t="str">
        <f>IF(H269&gt;0,S269/('01_Global_Assumptions'!$B$13*12),"")</f>
        <v/>
      </c>
      <c r="V269" s="34" t="str">
        <f>IF(H269&gt;0,I269*('01_Global_Assumptions'!$B$19+'01_Global_Assumptions'!$B$20+'01_Global_Assumptions'!$B$21)+'01_Global_Assumptions'!$B$22,"")</f>
        <v/>
      </c>
      <c r="W269" s="34" t="str">
        <f>IF(H269&gt;0,S269*'01_Global_Assumptions'!$B$14/12,"")</f>
        <v/>
      </c>
      <c r="X269" s="34" t="str">
        <f>IF(H269&gt;0,H269*'01_Global_Assumptions'!$B$16/('01_Global_Assumptions'!$B$17*12),"")</f>
        <v/>
      </c>
      <c r="Y269" s="35" t="str">
        <f>IF(H269&gt;0,'01_Global_Assumptions'!$B$18,"")</f>
        <v/>
      </c>
      <c r="Z269" s="34" t="str">
        <f t="shared" si="3"/>
        <v/>
      </c>
      <c r="AA269" s="34" t="str">
        <f t="shared" si="4"/>
        <v/>
      </c>
      <c r="AB269" s="34" t="str">
        <f t="shared" si="5"/>
        <v/>
      </c>
      <c r="AC269" s="35" t="str">
        <f t="shared" si="6"/>
        <v/>
      </c>
      <c r="AD269" s="34" t="str">
        <f t="shared" si="7"/>
        <v/>
      </c>
      <c r="AE269" s="34" t="str">
        <f t="shared" si="8"/>
        <v/>
      </c>
      <c r="AF269" s="34" t="str">
        <f t="shared" si="9"/>
        <v/>
      </c>
      <c r="AG269" s="34" t="str">
        <f t="shared" si="10"/>
        <v/>
      </c>
      <c r="AH269" s="34" t="str">
        <f t="shared" si="11"/>
        <v/>
      </c>
      <c r="AI269" s="34" t="str">
        <f t="shared" si="12"/>
        <v/>
      </c>
      <c r="AJ269" s="34" t="str">
        <f t="shared" si="13"/>
        <v/>
      </c>
      <c r="AK269" s="11" t="str">
        <f t="shared" si="14"/>
        <v/>
      </c>
      <c r="AL269" s="11" t="str">
        <f>IF(H269&gt;0,H269*(1-'01_Global_Assumptions'!$B$16),"")</f>
        <v/>
      </c>
      <c r="AM269" s="11" t="str">
        <f>IF(H269&gt;0,'01_Global_Assumptions'!$B$13*'01_Global_Assumptions'!$B$15,"")</f>
        <v/>
      </c>
      <c r="AN269" s="11" t="str">
        <f t="shared" si="15"/>
        <v/>
      </c>
      <c r="AO269" s="11" t="str">
        <f t="shared" si="16"/>
        <v/>
      </c>
      <c r="AP269" s="11" t="str">
        <f t="shared" si="17"/>
        <v/>
      </c>
      <c r="AQ269" s="11" t="str">
        <f t="shared" si="18"/>
        <v/>
      </c>
      <c r="AR269" s="37" t="str">
        <f t="shared" si="19"/>
        <v/>
      </c>
      <c r="AS269" s="11" t="str">
        <f t="shared" si="20"/>
        <v/>
      </c>
      <c r="AT269" s="11" t="str">
        <f t="shared" si="21"/>
        <v/>
      </c>
      <c r="AU269" s="11" t="str">
        <f t="shared" si="22"/>
        <v/>
      </c>
      <c r="AV269" s="11" t="str">
        <f t="shared" si="23"/>
        <v/>
      </c>
      <c r="AW269" s="11" t="str">
        <f t="shared" si="24"/>
        <v/>
      </c>
      <c r="AX269" s="11" t="str">
        <f t="shared" si="25"/>
        <v/>
      </c>
      <c r="AY269" s="11" t="str">
        <f t="shared" si="26"/>
        <v/>
      </c>
      <c r="AZ269" s="11" t="str">
        <f t="array" ref="AZ269">INDEX('10_Redfin_Source_Data'!$X:$X,$A269+4)</f>
        <v/>
      </c>
    </row>
    <row r="270" ht="15.75" customHeight="1">
      <c r="A270" s="11">
        <v>266.0</v>
      </c>
      <c r="B270" s="11" t="str">
        <f t="array" ref="B270">IF(INDEX('10_Redfin_Source_Data'!$E:$E,$A270+4)="","","SF-"&amp;TEXT($A270,"000"))</f>
        <v/>
      </c>
      <c r="C270" s="11" t="str">
        <f t="array" ref="C270">INDEX('10_Redfin_Source_Data'!$E:$E,$A270+4)</f>
        <v/>
      </c>
      <c r="D270" s="11" t="str">
        <f t="array" ref="D270">INDEX('10_Redfin_Source_Data'!$G:$G,$A270+4)</f>
        <v/>
      </c>
      <c r="E270" s="11" t="str">
        <f t="array" ref="E270">INDEX('10_Redfin_Source_Data'!$N:$N,$A270+4)</f>
        <v/>
      </c>
      <c r="F270" s="11" t="str">
        <f t="array" ref="F270">INDEX('10_Redfin_Source_Data'!$C:$C,$A270+4)</f>
        <v/>
      </c>
      <c r="G270" s="11" t="str">
        <f t="array" ref="G270">INDEX('10_Redfin_Source_Data'!$Z:$Z,$A270+4)</f>
        <v/>
      </c>
      <c r="H270" s="34">
        <f t="array" ref="H270">N(INDEX('10_Redfin_Source_Data'!$H:$H,$A270+4))</f>
        <v>0</v>
      </c>
      <c r="I270" s="34">
        <f t="array" ref="I270">N(INDEX('10_Redfin_Source_Data'!$M:$M,$A270+4))</f>
        <v>0</v>
      </c>
      <c r="J270" s="34" t="str">
        <f t="array" ref="J270">IF(H270&gt;0,MAX(I270,IFERROR(N(INDEX('10_Redfin_Source_Data'!$I:$I,$A270+4)),0)),"")</f>
        <v/>
      </c>
      <c r="K270" s="34">
        <f t="array" ref="K270">N(INDEX('10_Redfin_Source_Data'!$K:$K,$A270+4))</f>
        <v>0</v>
      </c>
      <c r="L270" s="34" t="str">
        <f t="array" ref="L270">IF(H270&gt;0,IFERROR(INDEX('09_Rent_Benchmarks'!$C:$C,MATCH(D270,'09_Rent_Benchmarks'!$A:$A,0)),'01_Global_Assumptions'!$B$10),"")</f>
        <v/>
      </c>
      <c r="M270" s="34" t="str">
        <f t="shared" si="1"/>
        <v/>
      </c>
      <c r="N270" s="34" t="str">
        <f>IF(H270&gt;0,'01_Global_Assumptions'!$B$11,"")</f>
        <v/>
      </c>
      <c r="O270" s="34" t="str">
        <f t="shared" si="2"/>
        <v/>
      </c>
      <c r="P270" s="35" t="str">
        <f>IF(H270&gt;0,'01_Global_Assumptions'!$B$7,"")</f>
        <v/>
      </c>
      <c r="Q270" s="35" t="str">
        <f>IF(H270&gt;0,'01_Global_Assumptions'!$B$8,"")</f>
        <v/>
      </c>
      <c r="R270" s="35" t="str">
        <f>IF(H270&gt;0,'01_Global_Assumptions'!$B$9,"")</f>
        <v/>
      </c>
      <c r="S270" s="34" t="str">
        <f>IF(H270&gt;0,H270*'01_Global_Assumptions'!$B$12,"")</f>
        <v/>
      </c>
      <c r="T270" s="34" t="str">
        <f>IF(H270&gt;0,'01_Global_Assumptions'!$B$23,"")</f>
        <v/>
      </c>
      <c r="U270" s="34" t="str">
        <f>IF(H270&gt;0,S270/('01_Global_Assumptions'!$B$13*12),"")</f>
        <v/>
      </c>
      <c r="V270" s="34" t="str">
        <f>IF(H270&gt;0,I270*('01_Global_Assumptions'!$B$19+'01_Global_Assumptions'!$B$20+'01_Global_Assumptions'!$B$21)+'01_Global_Assumptions'!$B$22,"")</f>
        <v/>
      </c>
      <c r="W270" s="34" t="str">
        <f>IF(H270&gt;0,S270*'01_Global_Assumptions'!$B$14/12,"")</f>
        <v/>
      </c>
      <c r="X270" s="34" t="str">
        <f>IF(H270&gt;0,H270*'01_Global_Assumptions'!$B$16/('01_Global_Assumptions'!$B$17*12),"")</f>
        <v/>
      </c>
      <c r="Y270" s="35" t="str">
        <f>IF(H270&gt;0,'01_Global_Assumptions'!$B$18,"")</f>
        <v/>
      </c>
      <c r="Z270" s="34" t="str">
        <f t="shared" si="3"/>
        <v/>
      </c>
      <c r="AA270" s="34" t="str">
        <f t="shared" si="4"/>
        <v/>
      </c>
      <c r="AB270" s="34" t="str">
        <f t="shared" si="5"/>
        <v/>
      </c>
      <c r="AC270" s="35" t="str">
        <f t="shared" si="6"/>
        <v/>
      </c>
      <c r="AD270" s="34" t="str">
        <f t="shared" si="7"/>
        <v/>
      </c>
      <c r="AE270" s="34" t="str">
        <f t="shared" si="8"/>
        <v/>
      </c>
      <c r="AF270" s="34" t="str">
        <f t="shared" si="9"/>
        <v/>
      </c>
      <c r="AG270" s="34" t="str">
        <f t="shared" si="10"/>
        <v/>
      </c>
      <c r="AH270" s="34" t="str">
        <f t="shared" si="11"/>
        <v/>
      </c>
      <c r="AI270" s="34" t="str">
        <f t="shared" si="12"/>
        <v/>
      </c>
      <c r="AJ270" s="34" t="str">
        <f t="shared" si="13"/>
        <v/>
      </c>
      <c r="AK270" s="11" t="str">
        <f t="shared" si="14"/>
        <v/>
      </c>
      <c r="AL270" s="11" t="str">
        <f>IF(H270&gt;0,H270*(1-'01_Global_Assumptions'!$B$16),"")</f>
        <v/>
      </c>
      <c r="AM270" s="11" t="str">
        <f>IF(H270&gt;0,'01_Global_Assumptions'!$B$13*'01_Global_Assumptions'!$B$15,"")</f>
        <v/>
      </c>
      <c r="AN270" s="11" t="str">
        <f t="shared" si="15"/>
        <v/>
      </c>
      <c r="AO270" s="11" t="str">
        <f t="shared" si="16"/>
        <v/>
      </c>
      <c r="AP270" s="11" t="str">
        <f t="shared" si="17"/>
        <v/>
      </c>
      <c r="AQ270" s="11" t="str">
        <f t="shared" si="18"/>
        <v/>
      </c>
      <c r="AR270" s="37" t="str">
        <f t="shared" si="19"/>
        <v/>
      </c>
      <c r="AS270" s="11" t="str">
        <f t="shared" si="20"/>
        <v/>
      </c>
      <c r="AT270" s="11" t="str">
        <f t="shared" si="21"/>
        <v/>
      </c>
      <c r="AU270" s="11" t="str">
        <f t="shared" si="22"/>
        <v/>
      </c>
      <c r="AV270" s="11" t="str">
        <f t="shared" si="23"/>
        <v/>
      </c>
      <c r="AW270" s="11" t="str">
        <f t="shared" si="24"/>
        <v/>
      </c>
      <c r="AX270" s="11" t="str">
        <f t="shared" si="25"/>
        <v/>
      </c>
      <c r="AY270" s="11" t="str">
        <f t="shared" si="26"/>
        <v/>
      </c>
      <c r="AZ270" s="11" t="str">
        <f t="array" ref="AZ270">INDEX('10_Redfin_Source_Data'!$X:$X,$A270+4)</f>
        <v/>
      </c>
    </row>
    <row r="271" ht="15.75" customHeight="1">
      <c r="A271" s="11">
        <v>267.0</v>
      </c>
      <c r="B271" s="11" t="str">
        <f t="array" ref="B271">IF(INDEX('10_Redfin_Source_Data'!$E:$E,$A271+4)="","","SF-"&amp;TEXT($A271,"000"))</f>
        <v/>
      </c>
      <c r="C271" s="11" t="str">
        <f t="array" ref="C271">INDEX('10_Redfin_Source_Data'!$E:$E,$A271+4)</f>
        <v/>
      </c>
      <c r="D271" s="11" t="str">
        <f t="array" ref="D271">INDEX('10_Redfin_Source_Data'!$G:$G,$A271+4)</f>
        <v/>
      </c>
      <c r="E271" s="11" t="str">
        <f t="array" ref="E271">INDEX('10_Redfin_Source_Data'!$N:$N,$A271+4)</f>
        <v/>
      </c>
      <c r="F271" s="11" t="str">
        <f t="array" ref="F271">INDEX('10_Redfin_Source_Data'!$C:$C,$A271+4)</f>
        <v/>
      </c>
      <c r="G271" s="11" t="str">
        <f t="array" ref="G271">INDEX('10_Redfin_Source_Data'!$Z:$Z,$A271+4)</f>
        <v/>
      </c>
      <c r="H271" s="34">
        <f t="array" ref="H271">N(INDEX('10_Redfin_Source_Data'!$H:$H,$A271+4))</f>
        <v>0</v>
      </c>
      <c r="I271" s="34">
        <f t="array" ref="I271">N(INDEX('10_Redfin_Source_Data'!$M:$M,$A271+4))</f>
        <v>0</v>
      </c>
      <c r="J271" s="34" t="str">
        <f t="array" ref="J271">IF(H271&gt;0,MAX(I271,IFERROR(N(INDEX('10_Redfin_Source_Data'!$I:$I,$A271+4)),0)),"")</f>
        <v/>
      </c>
      <c r="K271" s="34">
        <f t="array" ref="K271">N(INDEX('10_Redfin_Source_Data'!$K:$K,$A271+4))</f>
        <v>0</v>
      </c>
      <c r="L271" s="34" t="str">
        <f t="array" ref="L271">IF(H271&gt;0,IFERROR(INDEX('09_Rent_Benchmarks'!$C:$C,MATCH(D271,'09_Rent_Benchmarks'!$A:$A,0)),'01_Global_Assumptions'!$B$10),"")</f>
        <v/>
      </c>
      <c r="M271" s="34" t="str">
        <f t="shared" si="1"/>
        <v/>
      </c>
      <c r="N271" s="34" t="str">
        <f>IF(H271&gt;0,'01_Global_Assumptions'!$B$11,"")</f>
        <v/>
      </c>
      <c r="O271" s="34" t="str">
        <f t="shared" si="2"/>
        <v/>
      </c>
      <c r="P271" s="35" t="str">
        <f>IF(H271&gt;0,'01_Global_Assumptions'!$B$7,"")</f>
        <v/>
      </c>
      <c r="Q271" s="35" t="str">
        <f>IF(H271&gt;0,'01_Global_Assumptions'!$B$8,"")</f>
        <v/>
      </c>
      <c r="R271" s="35" t="str">
        <f>IF(H271&gt;0,'01_Global_Assumptions'!$B$9,"")</f>
        <v/>
      </c>
      <c r="S271" s="34" t="str">
        <f>IF(H271&gt;0,H271*'01_Global_Assumptions'!$B$12,"")</f>
        <v/>
      </c>
      <c r="T271" s="34" t="str">
        <f>IF(H271&gt;0,'01_Global_Assumptions'!$B$23,"")</f>
        <v/>
      </c>
      <c r="U271" s="34" t="str">
        <f>IF(H271&gt;0,S271/('01_Global_Assumptions'!$B$13*12),"")</f>
        <v/>
      </c>
      <c r="V271" s="34" t="str">
        <f>IF(H271&gt;0,I271*('01_Global_Assumptions'!$B$19+'01_Global_Assumptions'!$B$20+'01_Global_Assumptions'!$B$21)+'01_Global_Assumptions'!$B$22,"")</f>
        <v/>
      </c>
      <c r="W271" s="34" t="str">
        <f>IF(H271&gt;0,S271*'01_Global_Assumptions'!$B$14/12,"")</f>
        <v/>
      </c>
      <c r="X271" s="34" t="str">
        <f>IF(H271&gt;0,H271*'01_Global_Assumptions'!$B$16/('01_Global_Assumptions'!$B$17*12),"")</f>
        <v/>
      </c>
      <c r="Y271" s="35" t="str">
        <f>IF(H271&gt;0,'01_Global_Assumptions'!$B$18,"")</f>
        <v/>
      </c>
      <c r="Z271" s="34" t="str">
        <f t="shared" si="3"/>
        <v/>
      </c>
      <c r="AA271" s="34" t="str">
        <f t="shared" si="4"/>
        <v/>
      </c>
      <c r="AB271" s="34" t="str">
        <f t="shared" si="5"/>
        <v/>
      </c>
      <c r="AC271" s="35" t="str">
        <f t="shared" si="6"/>
        <v/>
      </c>
      <c r="AD271" s="34" t="str">
        <f t="shared" si="7"/>
        <v/>
      </c>
      <c r="AE271" s="34" t="str">
        <f t="shared" si="8"/>
        <v/>
      </c>
      <c r="AF271" s="34" t="str">
        <f t="shared" si="9"/>
        <v/>
      </c>
      <c r="AG271" s="34" t="str">
        <f t="shared" si="10"/>
        <v/>
      </c>
      <c r="AH271" s="34" t="str">
        <f t="shared" si="11"/>
        <v/>
      </c>
      <c r="AI271" s="34" t="str">
        <f t="shared" si="12"/>
        <v/>
      </c>
      <c r="AJ271" s="34" t="str">
        <f t="shared" si="13"/>
        <v/>
      </c>
      <c r="AK271" s="11" t="str">
        <f t="shared" si="14"/>
        <v/>
      </c>
      <c r="AL271" s="11" t="str">
        <f>IF(H271&gt;0,H271*(1-'01_Global_Assumptions'!$B$16),"")</f>
        <v/>
      </c>
      <c r="AM271" s="11" t="str">
        <f>IF(H271&gt;0,'01_Global_Assumptions'!$B$13*'01_Global_Assumptions'!$B$15,"")</f>
        <v/>
      </c>
      <c r="AN271" s="11" t="str">
        <f t="shared" si="15"/>
        <v/>
      </c>
      <c r="AO271" s="11" t="str">
        <f t="shared" si="16"/>
        <v/>
      </c>
      <c r="AP271" s="11" t="str">
        <f t="shared" si="17"/>
        <v/>
      </c>
      <c r="AQ271" s="11" t="str">
        <f t="shared" si="18"/>
        <v/>
      </c>
      <c r="AR271" s="37" t="str">
        <f t="shared" si="19"/>
        <v/>
      </c>
      <c r="AS271" s="11" t="str">
        <f t="shared" si="20"/>
        <v/>
      </c>
      <c r="AT271" s="11" t="str">
        <f t="shared" si="21"/>
        <v/>
      </c>
      <c r="AU271" s="11" t="str">
        <f t="shared" si="22"/>
        <v/>
      </c>
      <c r="AV271" s="11" t="str">
        <f t="shared" si="23"/>
        <v/>
      </c>
      <c r="AW271" s="11" t="str">
        <f t="shared" si="24"/>
        <v/>
      </c>
      <c r="AX271" s="11" t="str">
        <f t="shared" si="25"/>
        <v/>
      </c>
      <c r="AY271" s="11" t="str">
        <f t="shared" si="26"/>
        <v/>
      </c>
      <c r="AZ271" s="11" t="str">
        <f t="array" ref="AZ271">INDEX('10_Redfin_Source_Data'!$X:$X,$A271+4)</f>
        <v/>
      </c>
    </row>
    <row r="272" ht="15.75" customHeight="1">
      <c r="A272" s="11">
        <v>268.0</v>
      </c>
      <c r="B272" s="11" t="str">
        <f t="array" ref="B272">IF(INDEX('10_Redfin_Source_Data'!$E:$E,$A272+4)="","","SF-"&amp;TEXT($A272,"000"))</f>
        <v/>
      </c>
      <c r="C272" s="11" t="str">
        <f t="array" ref="C272">INDEX('10_Redfin_Source_Data'!$E:$E,$A272+4)</f>
        <v/>
      </c>
      <c r="D272" s="11" t="str">
        <f t="array" ref="D272">INDEX('10_Redfin_Source_Data'!$G:$G,$A272+4)</f>
        <v/>
      </c>
      <c r="E272" s="11" t="str">
        <f t="array" ref="E272">INDEX('10_Redfin_Source_Data'!$N:$N,$A272+4)</f>
        <v/>
      </c>
      <c r="F272" s="11" t="str">
        <f t="array" ref="F272">INDEX('10_Redfin_Source_Data'!$C:$C,$A272+4)</f>
        <v/>
      </c>
      <c r="G272" s="11" t="str">
        <f t="array" ref="G272">INDEX('10_Redfin_Source_Data'!$Z:$Z,$A272+4)</f>
        <v/>
      </c>
      <c r="H272" s="34">
        <f t="array" ref="H272">N(INDEX('10_Redfin_Source_Data'!$H:$H,$A272+4))</f>
        <v>0</v>
      </c>
      <c r="I272" s="34">
        <f t="array" ref="I272">N(INDEX('10_Redfin_Source_Data'!$M:$M,$A272+4))</f>
        <v>0</v>
      </c>
      <c r="J272" s="34" t="str">
        <f t="array" ref="J272">IF(H272&gt;0,MAX(I272,IFERROR(N(INDEX('10_Redfin_Source_Data'!$I:$I,$A272+4)),0)),"")</f>
        <v/>
      </c>
      <c r="K272" s="34">
        <f t="array" ref="K272">N(INDEX('10_Redfin_Source_Data'!$K:$K,$A272+4))</f>
        <v>0</v>
      </c>
      <c r="L272" s="34" t="str">
        <f t="array" ref="L272">IF(H272&gt;0,IFERROR(INDEX('09_Rent_Benchmarks'!$C:$C,MATCH(D272,'09_Rent_Benchmarks'!$A:$A,0)),'01_Global_Assumptions'!$B$10),"")</f>
        <v/>
      </c>
      <c r="M272" s="34" t="str">
        <f t="shared" si="1"/>
        <v/>
      </c>
      <c r="N272" s="34" t="str">
        <f>IF(H272&gt;0,'01_Global_Assumptions'!$B$11,"")</f>
        <v/>
      </c>
      <c r="O272" s="34" t="str">
        <f t="shared" si="2"/>
        <v/>
      </c>
      <c r="P272" s="35" t="str">
        <f>IF(H272&gt;0,'01_Global_Assumptions'!$B$7,"")</f>
        <v/>
      </c>
      <c r="Q272" s="35" t="str">
        <f>IF(H272&gt;0,'01_Global_Assumptions'!$B$8,"")</f>
        <v/>
      </c>
      <c r="R272" s="35" t="str">
        <f>IF(H272&gt;0,'01_Global_Assumptions'!$B$9,"")</f>
        <v/>
      </c>
      <c r="S272" s="34" t="str">
        <f>IF(H272&gt;0,H272*'01_Global_Assumptions'!$B$12,"")</f>
        <v/>
      </c>
      <c r="T272" s="34" t="str">
        <f>IF(H272&gt;0,'01_Global_Assumptions'!$B$23,"")</f>
        <v/>
      </c>
      <c r="U272" s="34" t="str">
        <f>IF(H272&gt;0,S272/('01_Global_Assumptions'!$B$13*12),"")</f>
        <v/>
      </c>
      <c r="V272" s="34" t="str">
        <f>IF(H272&gt;0,I272*('01_Global_Assumptions'!$B$19+'01_Global_Assumptions'!$B$20+'01_Global_Assumptions'!$B$21)+'01_Global_Assumptions'!$B$22,"")</f>
        <v/>
      </c>
      <c r="W272" s="34" t="str">
        <f>IF(H272&gt;0,S272*'01_Global_Assumptions'!$B$14/12,"")</f>
        <v/>
      </c>
      <c r="X272" s="34" t="str">
        <f>IF(H272&gt;0,H272*'01_Global_Assumptions'!$B$16/('01_Global_Assumptions'!$B$17*12),"")</f>
        <v/>
      </c>
      <c r="Y272" s="35" t="str">
        <f>IF(H272&gt;0,'01_Global_Assumptions'!$B$18,"")</f>
        <v/>
      </c>
      <c r="Z272" s="34" t="str">
        <f t="shared" si="3"/>
        <v/>
      </c>
      <c r="AA272" s="34" t="str">
        <f t="shared" si="4"/>
        <v/>
      </c>
      <c r="AB272" s="34" t="str">
        <f t="shared" si="5"/>
        <v/>
      </c>
      <c r="AC272" s="35" t="str">
        <f t="shared" si="6"/>
        <v/>
      </c>
      <c r="AD272" s="34" t="str">
        <f t="shared" si="7"/>
        <v/>
      </c>
      <c r="AE272" s="34" t="str">
        <f t="shared" si="8"/>
        <v/>
      </c>
      <c r="AF272" s="34" t="str">
        <f t="shared" si="9"/>
        <v/>
      </c>
      <c r="AG272" s="34" t="str">
        <f t="shared" si="10"/>
        <v/>
      </c>
      <c r="AH272" s="34" t="str">
        <f t="shared" si="11"/>
        <v/>
      </c>
      <c r="AI272" s="34" t="str">
        <f t="shared" si="12"/>
        <v/>
      </c>
      <c r="AJ272" s="34" t="str">
        <f t="shared" si="13"/>
        <v/>
      </c>
      <c r="AK272" s="11" t="str">
        <f t="shared" si="14"/>
        <v/>
      </c>
      <c r="AL272" s="11" t="str">
        <f>IF(H272&gt;0,H272*(1-'01_Global_Assumptions'!$B$16),"")</f>
        <v/>
      </c>
      <c r="AM272" s="11" t="str">
        <f>IF(H272&gt;0,'01_Global_Assumptions'!$B$13*'01_Global_Assumptions'!$B$15,"")</f>
        <v/>
      </c>
      <c r="AN272" s="11" t="str">
        <f t="shared" si="15"/>
        <v/>
      </c>
      <c r="AO272" s="11" t="str">
        <f t="shared" si="16"/>
        <v/>
      </c>
      <c r="AP272" s="11" t="str">
        <f t="shared" si="17"/>
        <v/>
      </c>
      <c r="AQ272" s="11" t="str">
        <f t="shared" si="18"/>
        <v/>
      </c>
      <c r="AR272" s="37" t="str">
        <f t="shared" si="19"/>
        <v/>
      </c>
      <c r="AS272" s="11" t="str">
        <f t="shared" si="20"/>
        <v/>
      </c>
      <c r="AT272" s="11" t="str">
        <f t="shared" si="21"/>
        <v/>
      </c>
      <c r="AU272" s="11" t="str">
        <f t="shared" si="22"/>
        <v/>
      </c>
      <c r="AV272" s="11" t="str">
        <f t="shared" si="23"/>
        <v/>
      </c>
      <c r="AW272" s="11" t="str">
        <f t="shared" si="24"/>
        <v/>
      </c>
      <c r="AX272" s="11" t="str">
        <f t="shared" si="25"/>
        <v/>
      </c>
      <c r="AY272" s="11" t="str">
        <f t="shared" si="26"/>
        <v/>
      </c>
      <c r="AZ272" s="11" t="str">
        <f t="array" ref="AZ272">INDEX('10_Redfin_Source_Data'!$X:$X,$A272+4)</f>
        <v/>
      </c>
    </row>
    <row r="273" ht="15.75" customHeight="1">
      <c r="A273" s="11">
        <v>269.0</v>
      </c>
      <c r="B273" s="11" t="str">
        <f t="array" ref="B273">IF(INDEX('10_Redfin_Source_Data'!$E:$E,$A273+4)="","","SF-"&amp;TEXT($A273,"000"))</f>
        <v/>
      </c>
      <c r="C273" s="11" t="str">
        <f t="array" ref="C273">INDEX('10_Redfin_Source_Data'!$E:$E,$A273+4)</f>
        <v/>
      </c>
      <c r="D273" s="11" t="str">
        <f t="array" ref="D273">INDEX('10_Redfin_Source_Data'!$G:$G,$A273+4)</f>
        <v/>
      </c>
      <c r="E273" s="11" t="str">
        <f t="array" ref="E273">INDEX('10_Redfin_Source_Data'!$N:$N,$A273+4)</f>
        <v/>
      </c>
      <c r="F273" s="11" t="str">
        <f t="array" ref="F273">INDEX('10_Redfin_Source_Data'!$C:$C,$A273+4)</f>
        <v/>
      </c>
      <c r="G273" s="11" t="str">
        <f t="array" ref="G273">INDEX('10_Redfin_Source_Data'!$Z:$Z,$A273+4)</f>
        <v/>
      </c>
      <c r="H273" s="34">
        <f t="array" ref="H273">N(INDEX('10_Redfin_Source_Data'!$H:$H,$A273+4))</f>
        <v>0</v>
      </c>
      <c r="I273" s="34">
        <f t="array" ref="I273">N(INDEX('10_Redfin_Source_Data'!$M:$M,$A273+4))</f>
        <v>0</v>
      </c>
      <c r="J273" s="34" t="str">
        <f t="array" ref="J273">IF(H273&gt;0,MAX(I273,IFERROR(N(INDEX('10_Redfin_Source_Data'!$I:$I,$A273+4)),0)),"")</f>
        <v/>
      </c>
      <c r="K273" s="34">
        <f t="array" ref="K273">N(INDEX('10_Redfin_Source_Data'!$K:$K,$A273+4))</f>
        <v>0</v>
      </c>
      <c r="L273" s="34" t="str">
        <f t="array" ref="L273">IF(H273&gt;0,IFERROR(INDEX('09_Rent_Benchmarks'!$C:$C,MATCH(D273,'09_Rent_Benchmarks'!$A:$A,0)),'01_Global_Assumptions'!$B$10),"")</f>
        <v/>
      </c>
      <c r="M273" s="34" t="str">
        <f t="shared" si="1"/>
        <v/>
      </c>
      <c r="N273" s="34" t="str">
        <f>IF(H273&gt;0,'01_Global_Assumptions'!$B$11,"")</f>
        <v/>
      </c>
      <c r="O273" s="34" t="str">
        <f t="shared" si="2"/>
        <v/>
      </c>
      <c r="P273" s="35" t="str">
        <f>IF(H273&gt;0,'01_Global_Assumptions'!$B$7,"")</f>
        <v/>
      </c>
      <c r="Q273" s="35" t="str">
        <f>IF(H273&gt;0,'01_Global_Assumptions'!$B$8,"")</f>
        <v/>
      </c>
      <c r="R273" s="35" t="str">
        <f>IF(H273&gt;0,'01_Global_Assumptions'!$B$9,"")</f>
        <v/>
      </c>
      <c r="S273" s="34" t="str">
        <f>IF(H273&gt;0,H273*'01_Global_Assumptions'!$B$12,"")</f>
        <v/>
      </c>
      <c r="T273" s="34" t="str">
        <f>IF(H273&gt;0,'01_Global_Assumptions'!$B$23,"")</f>
        <v/>
      </c>
      <c r="U273" s="34" t="str">
        <f>IF(H273&gt;0,S273/('01_Global_Assumptions'!$B$13*12),"")</f>
        <v/>
      </c>
      <c r="V273" s="34" t="str">
        <f>IF(H273&gt;0,I273*('01_Global_Assumptions'!$B$19+'01_Global_Assumptions'!$B$20+'01_Global_Assumptions'!$B$21)+'01_Global_Assumptions'!$B$22,"")</f>
        <v/>
      </c>
      <c r="W273" s="34" t="str">
        <f>IF(H273&gt;0,S273*'01_Global_Assumptions'!$B$14/12,"")</f>
        <v/>
      </c>
      <c r="X273" s="34" t="str">
        <f>IF(H273&gt;0,H273*'01_Global_Assumptions'!$B$16/('01_Global_Assumptions'!$B$17*12),"")</f>
        <v/>
      </c>
      <c r="Y273" s="35" t="str">
        <f>IF(H273&gt;0,'01_Global_Assumptions'!$B$18,"")</f>
        <v/>
      </c>
      <c r="Z273" s="34" t="str">
        <f t="shared" si="3"/>
        <v/>
      </c>
      <c r="AA273" s="34" t="str">
        <f t="shared" si="4"/>
        <v/>
      </c>
      <c r="AB273" s="34" t="str">
        <f t="shared" si="5"/>
        <v/>
      </c>
      <c r="AC273" s="35" t="str">
        <f t="shared" si="6"/>
        <v/>
      </c>
      <c r="AD273" s="34" t="str">
        <f t="shared" si="7"/>
        <v/>
      </c>
      <c r="AE273" s="34" t="str">
        <f t="shared" si="8"/>
        <v/>
      </c>
      <c r="AF273" s="34" t="str">
        <f t="shared" si="9"/>
        <v/>
      </c>
      <c r="AG273" s="34" t="str">
        <f t="shared" si="10"/>
        <v/>
      </c>
      <c r="AH273" s="34" t="str">
        <f t="shared" si="11"/>
        <v/>
      </c>
      <c r="AI273" s="34" t="str">
        <f t="shared" si="12"/>
        <v/>
      </c>
      <c r="AJ273" s="34" t="str">
        <f t="shared" si="13"/>
        <v/>
      </c>
      <c r="AK273" s="11" t="str">
        <f t="shared" si="14"/>
        <v/>
      </c>
      <c r="AL273" s="11" t="str">
        <f>IF(H273&gt;0,H273*(1-'01_Global_Assumptions'!$B$16),"")</f>
        <v/>
      </c>
      <c r="AM273" s="11" t="str">
        <f>IF(H273&gt;0,'01_Global_Assumptions'!$B$13*'01_Global_Assumptions'!$B$15,"")</f>
        <v/>
      </c>
      <c r="AN273" s="11" t="str">
        <f t="shared" si="15"/>
        <v/>
      </c>
      <c r="AO273" s="11" t="str">
        <f t="shared" si="16"/>
        <v/>
      </c>
      <c r="AP273" s="11" t="str">
        <f t="shared" si="17"/>
        <v/>
      </c>
      <c r="AQ273" s="11" t="str">
        <f t="shared" si="18"/>
        <v/>
      </c>
      <c r="AR273" s="37" t="str">
        <f t="shared" si="19"/>
        <v/>
      </c>
      <c r="AS273" s="11" t="str">
        <f t="shared" si="20"/>
        <v/>
      </c>
      <c r="AT273" s="11" t="str">
        <f t="shared" si="21"/>
        <v/>
      </c>
      <c r="AU273" s="11" t="str">
        <f t="shared" si="22"/>
        <v/>
      </c>
      <c r="AV273" s="11" t="str">
        <f t="shared" si="23"/>
        <v/>
      </c>
      <c r="AW273" s="11" t="str">
        <f t="shared" si="24"/>
        <v/>
      </c>
      <c r="AX273" s="11" t="str">
        <f t="shared" si="25"/>
        <v/>
      </c>
      <c r="AY273" s="11" t="str">
        <f t="shared" si="26"/>
        <v/>
      </c>
      <c r="AZ273" s="11" t="str">
        <f t="array" ref="AZ273">INDEX('10_Redfin_Source_Data'!$X:$X,$A273+4)</f>
        <v/>
      </c>
    </row>
    <row r="274" ht="15.75" customHeight="1">
      <c r="A274" s="11">
        <v>270.0</v>
      </c>
      <c r="B274" s="11" t="str">
        <f t="array" ref="B274">IF(INDEX('10_Redfin_Source_Data'!$E:$E,$A274+4)="","","SF-"&amp;TEXT($A274,"000"))</f>
        <v/>
      </c>
      <c r="C274" s="11" t="str">
        <f t="array" ref="C274">INDEX('10_Redfin_Source_Data'!$E:$E,$A274+4)</f>
        <v/>
      </c>
      <c r="D274" s="11" t="str">
        <f t="array" ref="D274">INDEX('10_Redfin_Source_Data'!$G:$G,$A274+4)</f>
        <v/>
      </c>
      <c r="E274" s="11" t="str">
        <f t="array" ref="E274">INDEX('10_Redfin_Source_Data'!$N:$N,$A274+4)</f>
        <v/>
      </c>
      <c r="F274" s="11" t="str">
        <f t="array" ref="F274">INDEX('10_Redfin_Source_Data'!$C:$C,$A274+4)</f>
        <v/>
      </c>
      <c r="G274" s="11" t="str">
        <f t="array" ref="G274">INDEX('10_Redfin_Source_Data'!$Z:$Z,$A274+4)</f>
        <v/>
      </c>
      <c r="H274" s="34">
        <f t="array" ref="H274">N(INDEX('10_Redfin_Source_Data'!$H:$H,$A274+4))</f>
        <v>0</v>
      </c>
      <c r="I274" s="34">
        <f t="array" ref="I274">N(INDEX('10_Redfin_Source_Data'!$M:$M,$A274+4))</f>
        <v>0</v>
      </c>
      <c r="J274" s="34" t="str">
        <f t="array" ref="J274">IF(H274&gt;0,MAX(I274,IFERROR(N(INDEX('10_Redfin_Source_Data'!$I:$I,$A274+4)),0)),"")</f>
        <v/>
      </c>
      <c r="K274" s="34">
        <f t="array" ref="K274">N(INDEX('10_Redfin_Source_Data'!$K:$K,$A274+4))</f>
        <v>0</v>
      </c>
      <c r="L274" s="34" t="str">
        <f t="array" ref="L274">IF(H274&gt;0,IFERROR(INDEX('09_Rent_Benchmarks'!$C:$C,MATCH(D274,'09_Rent_Benchmarks'!$A:$A,0)),'01_Global_Assumptions'!$B$10),"")</f>
        <v/>
      </c>
      <c r="M274" s="34" t="str">
        <f t="shared" si="1"/>
        <v/>
      </c>
      <c r="N274" s="34" t="str">
        <f>IF(H274&gt;0,'01_Global_Assumptions'!$B$11,"")</f>
        <v/>
      </c>
      <c r="O274" s="34" t="str">
        <f t="shared" si="2"/>
        <v/>
      </c>
      <c r="P274" s="35" t="str">
        <f>IF(H274&gt;0,'01_Global_Assumptions'!$B$7,"")</f>
        <v/>
      </c>
      <c r="Q274" s="35" t="str">
        <f>IF(H274&gt;0,'01_Global_Assumptions'!$B$8,"")</f>
        <v/>
      </c>
      <c r="R274" s="35" t="str">
        <f>IF(H274&gt;0,'01_Global_Assumptions'!$B$9,"")</f>
        <v/>
      </c>
      <c r="S274" s="34" t="str">
        <f>IF(H274&gt;0,H274*'01_Global_Assumptions'!$B$12,"")</f>
        <v/>
      </c>
      <c r="T274" s="34" t="str">
        <f>IF(H274&gt;0,'01_Global_Assumptions'!$B$23,"")</f>
        <v/>
      </c>
      <c r="U274" s="34" t="str">
        <f>IF(H274&gt;0,S274/('01_Global_Assumptions'!$B$13*12),"")</f>
        <v/>
      </c>
      <c r="V274" s="34" t="str">
        <f>IF(H274&gt;0,I274*('01_Global_Assumptions'!$B$19+'01_Global_Assumptions'!$B$20+'01_Global_Assumptions'!$B$21)+'01_Global_Assumptions'!$B$22,"")</f>
        <v/>
      </c>
      <c r="W274" s="34" t="str">
        <f>IF(H274&gt;0,S274*'01_Global_Assumptions'!$B$14/12,"")</f>
        <v/>
      </c>
      <c r="X274" s="34" t="str">
        <f>IF(H274&gt;0,H274*'01_Global_Assumptions'!$B$16/('01_Global_Assumptions'!$B$17*12),"")</f>
        <v/>
      </c>
      <c r="Y274" s="35" t="str">
        <f>IF(H274&gt;0,'01_Global_Assumptions'!$B$18,"")</f>
        <v/>
      </c>
      <c r="Z274" s="34" t="str">
        <f t="shared" si="3"/>
        <v/>
      </c>
      <c r="AA274" s="34" t="str">
        <f t="shared" si="4"/>
        <v/>
      </c>
      <c r="AB274" s="34" t="str">
        <f t="shared" si="5"/>
        <v/>
      </c>
      <c r="AC274" s="35" t="str">
        <f t="shared" si="6"/>
        <v/>
      </c>
      <c r="AD274" s="34" t="str">
        <f t="shared" si="7"/>
        <v/>
      </c>
      <c r="AE274" s="34" t="str">
        <f t="shared" si="8"/>
        <v/>
      </c>
      <c r="AF274" s="34" t="str">
        <f t="shared" si="9"/>
        <v/>
      </c>
      <c r="AG274" s="34" t="str">
        <f t="shared" si="10"/>
        <v/>
      </c>
      <c r="AH274" s="34" t="str">
        <f t="shared" si="11"/>
        <v/>
      </c>
      <c r="AI274" s="34" t="str">
        <f t="shared" si="12"/>
        <v/>
      </c>
      <c r="AJ274" s="34" t="str">
        <f t="shared" si="13"/>
        <v/>
      </c>
      <c r="AK274" s="11" t="str">
        <f t="shared" si="14"/>
        <v/>
      </c>
      <c r="AL274" s="11" t="str">
        <f>IF(H274&gt;0,H274*(1-'01_Global_Assumptions'!$B$16),"")</f>
        <v/>
      </c>
      <c r="AM274" s="11" t="str">
        <f>IF(H274&gt;0,'01_Global_Assumptions'!$B$13*'01_Global_Assumptions'!$B$15,"")</f>
        <v/>
      </c>
      <c r="AN274" s="11" t="str">
        <f t="shared" si="15"/>
        <v/>
      </c>
      <c r="AO274" s="11" t="str">
        <f t="shared" si="16"/>
        <v/>
      </c>
      <c r="AP274" s="11" t="str">
        <f t="shared" si="17"/>
        <v/>
      </c>
      <c r="AQ274" s="11" t="str">
        <f t="shared" si="18"/>
        <v/>
      </c>
      <c r="AR274" s="37" t="str">
        <f t="shared" si="19"/>
        <v/>
      </c>
      <c r="AS274" s="11" t="str">
        <f t="shared" si="20"/>
        <v/>
      </c>
      <c r="AT274" s="11" t="str">
        <f t="shared" si="21"/>
        <v/>
      </c>
      <c r="AU274" s="11" t="str">
        <f t="shared" si="22"/>
        <v/>
      </c>
      <c r="AV274" s="11" t="str">
        <f t="shared" si="23"/>
        <v/>
      </c>
      <c r="AW274" s="11" t="str">
        <f t="shared" si="24"/>
        <v/>
      </c>
      <c r="AX274" s="11" t="str">
        <f t="shared" si="25"/>
        <v/>
      </c>
      <c r="AY274" s="11" t="str">
        <f t="shared" si="26"/>
        <v/>
      </c>
      <c r="AZ274" s="11" t="str">
        <f t="array" ref="AZ274">INDEX('10_Redfin_Source_Data'!$X:$X,$A274+4)</f>
        <v/>
      </c>
    </row>
    <row r="275" ht="15.75" customHeight="1">
      <c r="A275" s="11">
        <v>271.0</v>
      </c>
      <c r="B275" s="11" t="str">
        <f t="array" ref="B275">IF(INDEX('10_Redfin_Source_Data'!$E:$E,$A275+4)="","","SF-"&amp;TEXT($A275,"000"))</f>
        <v/>
      </c>
      <c r="C275" s="11" t="str">
        <f t="array" ref="C275">INDEX('10_Redfin_Source_Data'!$E:$E,$A275+4)</f>
        <v/>
      </c>
      <c r="D275" s="11" t="str">
        <f t="array" ref="D275">INDEX('10_Redfin_Source_Data'!$G:$G,$A275+4)</f>
        <v/>
      </c>
      <c r="E275" s="11" t="str">
        <f t="array" ref="E275">INDEX('10_Redfin_Source_Data'!$N:$N,$A275+4)</f>
        <v/>
      </c>
      <c r="F275" s="11" t="str">
        <f t="array" ref="F275">INDEX('10_Redfin_Source_Data'!$C:$C,$A275+4)</f>
        <v/>
      </c>
      <c r="G275" s="11" t="str">
        <f t="array" ref="G275">INDEX('10_Redfin_Source_Data'!$Z:$Z,$A275+4)</f>
        <v/>
      </c>
      <c r="H275" s="34">
        <f t="array" ref="H275">N(INDEX('10_Redfin_Source_Data'!$H:$H,$A275+4))</f>
        <v>0</v>
      </c>
      <c r="I275" s="34">
        <f t="array" ref="I275">N(INDEX('10_Redfin_Source_Data'!$M:$M,$A275+4))</f>
        <v>0</v>
      </c>
      <c r="J275" s="34" t="str">
        <f t="array" ref="J275">IF(H275&gt;0,MAX(I275,IFERROR(N(INDEX('10_Redfin_Source_Data'!$I:$I,$A275+4)),0)),"")</f>
        <v/>
      </c>
      <c r="K275" s="34">
        <f t="array" ref="K275">N(INDEX('10_Redfin_Source_Data'!$K:$K,$A275+4))</f>
        <v>0</v>
      </c>
      <c r="L275" s="34" t="str">
        <f t="array" ref="L275">IF(H275&gt;0,IFERROR(INDEX('09_Rent_Benchmarks'!$C:$C,MATCH(D275,'09_Rent_Benchmarks'!$A:$A,0)),'01_Global_Assumptions'!$B$10),"")</f>
        <v/>
      </c>
      <c r="M275" s="34" t="str">
        <f t="shared" si="1"/>
        <v/>
      </c>
      <c r="N275" s="34" t="str">
        <f>IF(H275&gt;0,'01_Global_Assumptions'!$B$11,"")</f>
        <v/>
      </c>
      <c r="O275" s="34" t="str">
        <f t="shared" si="2"/>
        <v/>
      </c>
      <c r="P275" s="35" t="str">
        <f>IF(H275&gt;0,'01_Global_Assumptions'!$B$7,"")</f>
        <v/>
      </c>
      <c r="Q275" s="35" t="str">
        <f>IF(H275&gt;0,'01_Global_Assumptions'!$B$8,"")</f>
        <v/>
      </c>
      <c r="R275" s="35" t="str">
        <f>IF(H275&gt;0,'01_Global_Assumptions'!$B$9,"")</f>
        <v/>
      </c>
      <c r="S275" s="34" t="str">
        <f>IF(H275&gt;0,H275*'01_Global_Assumptions'!$B$12,"")</f>
        <v/>
      </c>
      <c r="T275" s="34" t="str">
        <f>IF(H275&gt;0,'01_Global_Assumptions'!$B$23,"")</f>
        <v/>
      </c>
      <c r="U275" s="34" t="str">
        <f>IF(H275&gt;0,S275/('01_Global_Assumptions'!$B$13*12),"")</f>
        <v/>
      </c>
      <c r="V275" s="34" t="str">
        <f>IF(H275&gt;0,I275*('01_Global_Assumptions'!$B$19+'01_Global_Assumptions'!$B$20+'01_Global_Assumptions'!$B$21)+'01_Global_Assumptions'!$B$22,"")</f>
        <v/>
      </c>
      <c r="W275" s="34" t="str">
        <f>IF(H275&gt;0,S275*'01_Global_Assumptions'!$B$14/12,"")</f>
        <v/>
      </c>
      <c r="X275" s="34" t="str">
        <f>IF(H275&gt;0,H275*'01_Global_Assumptions'!$B$16/('01_Global_Assumptions'!$B$17*12),"")</f>
        <v/>
      </c>
      <c r="Y275" s="35" t="str">
        <f>IF(H275&gt;0,'01_Global_Assumptions'!$B$18,"")</f>
        <v/>
      </c>
      <c r="Z275" s="34" t="str">
        <f t="shared" si="3"/>
        <v/>
      </c>
      <c r="AA275" s="34" t="str">
        <f t="shared" si="4"/>
        <v/>
      </c>
      <c r="AB275" s="34" t="str">
        <f t="shared" si="5"/>
        <v/>
      </c>
      <c r="AC275" s="35" t="str">
        <f t="shared" si="6"/>
        <v/>
      </c>
      <c r="AD275" s="34" t="str">
        <f t="shared" si="7"/>
        <v/>
      </c>
      <c r="AE275" s="34" t="str">
        <f t="shared" si="8"/>
        <v/>
      </c>
      <c r="AF275" s="34" t="str">
        <f t="shared" si="9"/>
        <v/>
      </c>
      <c r="AG275" s="34" t="str">
        <f t="shared" si="10"/>
        <v/>
      </c>
      <c r="AH275" s="34" t="str">
        <f t="shared" si="11"/>
        <v/>
      </c>
      <c r="AI275" s="34" t="str">
        <f t="shared" si="12"/>
        <v/>
      </c>
      <c r="AJ275" s="34" t="str">
        <f t="shared" si="13"/>
        <v/>
      </c>
      <c r="AK275" s="11" t="str">
        <f t="shared" si="14"/>
        <v/>
      </c>
      <c r="AL275" s="11" t="str">
        <f>IF(H275&gt;0,H275*(1-'01_Global_Assumptions'!$B$16),"")</f>
        <v/>
      </c>
      <c r="AM275" s="11" t="str">
        <f>IF(H275&gt;0,'01_Global_Assumptions'!$B$13*'01_Global_Assumptions'!$B$15,"")</f>
        <v/>
      </c>
      <c r="AN275" s="11" t="str">
        <f t="shared" si="15"/>
        <v/>
      </c>
      <c r="AO275" s="11" t="str">
        <f t="shared" si="16"/>
        <v/>
      </c>
      <c r="AP275" s="11" t="str">
        <f t="shared" si="17"/>
        <v/>
      </c>
      <c r="AQ275" s="11" t="str">
        <f t="shared" si="18"/>
        <v/>
      </c>
      <c r="AR275" s="37" t="str">
        <f t="shared" si="19"/>
        <v/>
      </c>
      <c r="AS275" s="11" t="str">
        <f t="shared" si="20"/>
        <v/>
      </c>
      <c r="AT275" s="11" t="str">
        <f t="shared" si="21"/>
        <v/>
      </c>
      <c r="AU275" s="11" t="str">
        <f t="shared" si="22"/>
        <v/>
      </c>
      <c r="AV275" s="11" t="str">
        <f t="shared" si="23"/>
        <v/>
      </c>
      <c r="AW275" s="11" t="str">
        <f t="shared" si="24"/>
        <v/>
      </c>
      <c r="AX275" s="11" t="str">
        <f t="shared" si="25"/>
        <v/>
      </c>
      <c r="AY275" s="11" t="str">
        <f t="shared" si="26"/>
        <v/>
      </c>
      <c r="AZ275" s="11" t="str">
        <f t="array" ref="AZ275">INDEX('10_Redfin_Source_Data'!$X:$X,$A275+4)</f>
        <v/>
      </c>
    </row>
    <row r="276" ht="15.75" customHeight="1">
      <c r="A276" s="11">
        <v>272.0</v>
      </c>
      <c r="B276" s="11" t="str">
        <f t="array" ref="B276">IF(INDEX('10_Redfin_Source_Data'!$E:$E,$A276+4)="","","SF-"&amp;TEXT($A276,"000"))</f>
        <v/>
      </c>
      <c r="C276" s="11" t="str">
        <f t="array" ref="C276">INDEX('10_Redfin_Source_Data'!$E:$E,$A276+4)</f>
        <v/>
      </c>
      <c r="D276" s="11" t="str">
        <f t="array" ref="D276">INDEX('10_Redfin_Source_Data'!$G:$G,$A276+4)</f>
        <v/>
      </c>
      <c r="E276" s="11" t="str">
        <f t="array" ref="E276">INDEX('10_Redfin_Source_Data'!$N:$N,$A276+4)</f>
        <v/>
      </c>
      <c r="F276" s="11" t="str">
        <f t="array" ref="F276">INDEX('10_Redfin_Source_Data'!$C:$C,$A276+4)</f>
        <v/>
      </c>
      <c r="G276" s="11" t="str">
        <f t="array" ref="G276">INDEX('10_Redfin_Source_Data'!$Z:$Z,$A276+4)</f>
        <v/>
      </c>
      <c r="H276" s="34">
        <f t="array" ref="H276">N(INDEX('10_Redfin_Source_Data'!$H:$H,$A276+4))</f>
        <v>0</v>
      </c>
      <c r="I276" s="34">
        <f t="array" ref="I276">N(INDEX('10_Redfin_Source_Data'!$M:$M,$A276+4))</f>
        <v>0</v>
      </c>
      <c r="J276" s="34" t="str">
        <f t="array" ref="J276">IF(H276&gt;0,MAX(I276,IFERROR(N(INDEX('10_Redfin_Source_Data'!$I:$I,$A276+4)),0)),"")</f>
        <v/>
      </c>
      <c r="K276" s="34">
        <f t="array" ref="K276">N(INDEX('10_Redfin_Source_Data'!$K:$K,$A276+4))</f>
        <v>0</v>
      </c>
      <c r="L276" s="34" t="str">
        <f t="array" ref="L276">IF(H276&gt;0,IFERROR(INDEX('09_Rent_Benchmarks'!$C:$C,MATCH(D276,'09_Rent_Benchmarks'!$A:$A,0)),'01_Global_Assumptions'!$B$10),"")</f>
        <v/>
      </c>
      <c r="M276" s="34" t="str">
        <f t="shared" si="1"/>
        <v/>
      </c>
      <c r="N276" s="34" t="str">
        <f>IF(H276&gt;0,'01_Global_Assumptions'!$B$11,"")</f>
        <v/>
      </c>
      <c r="O276" s="34" t="str">
        <f t="shared" si="2"/>
        <v/>
      </c>
      <c r="P276" s="35" t="str">
        <f>IF(H276&gt;0,'01_Global_Assumptions'!$B$7,"")</f>
        <v/>
      </c>
      <c r="Q276" s="35" t="str">
        <f>IF(H276&gt;0,'01_Global_Assumptions'!$B$8,"")</f>
        <v/>
      </c>
      <c r="R276" s="35" t="str">
        <f>IF(H276&gt;0,'01_Global_Assumptions'!$B$9,"")</f>
        <v/>
      </c>
      <c r="S276" s="34" t="str">
        <f>IF(H276&gt;0,H276*'01_Global_Assumptions'!$B$12,"")</f>
        <v/>
      </c>
      <c r="T276" s="34" t="str">
        <f>IF(H276&gt;0,'01_Global_Assumptions'!$B$23,"")</f>
        <v/>
      </c>
      <c r="U276" s="34" t="str">
        <f>IF(H276&gt;0,S276/('01_Global_Assumptions'!$B$13*12),"")</f>
        <v/>
      </c>
      <c r="V276" s="34" t="str">
        <f>IF(H276&gt;0,I276*('01_Global_Assumptions'!$B$19+'01_Global_Assumptions'!$B$20+'01_Global_Assumptions'!$B$21)+'01_Global_Assumptions'!$B$22,"")</f>
        <v/>
      </c>
      <c r="W276" s="34" t="str">
        <f>IF(H276&gt;0,S276*'01_Global_Assumptions'!$B$14/12,"")</f>
        <v/>
      </c>
      <c r="X276" s="34" t="str">
        <f>IF(H276&gt;0,H276*'01_Global_Assumptions'!$B$16/('01_Global_Assumptions'!$B$17*12),"")</f>
        <v/>
      </c>
      <c r="Y276" s="35" t="str">
        <f>IF(H276&gt;0,'01_Global_Assumptions'!$B$18,"")</f>
        <v/>
      </c>
      <c r="Z276" s="34" t="str">
        <f t="shared" si="3"/>
        <v/>
      </c>
      <c r="AA276" s="34" t="str">
        <f t="shared" si="4"/>
        <v/>
      </c>
      <c r="AB276" s="34" t="str">
        <f t="shared" si="5"/>
        <v/>
      </c>
      <c r="AC276" s="35" t="str">
        <f t="shared" si="6"/>
        <v/>
      </c>
      <c r="AD276" s="34" t="str">
        <f t="shared" si="7"/>
        <v/>
      </c>
      <c r="AE276" s="34" t="str">
        <f t="shared" si="8"/>
        <v/>
      </c>
      <c r="AF276" s="34" t="str">
        <f t="shared" si="9"/>
        <v/>
      </c>
      <c r="AG276" s="34" t="str">
        <f t="shared" si="10"/>
        <v/>
      </c>
      <c r="AH276" s="34" t="str">
        <f t="shared" si="11"/>
        <v/>
      </c>
      <c r="AI276" s="34" t="str">
        <f t="shared" si="12"/>
        <v/>
      </c>
      <c r="AJ276" s="34" t="str">
        <f t="shared" si="13"/>
        <v/>
      </c>
      <c r="AK276" s="11" t="str">
        <f t="shared" si="14"/>
        <v/>
      </c>
      <c r="AL276" s="11" t="str">
        <f>IF(H276&gt;0,H276*(1-'01_Global_Assumptions'!$B$16),"")</f>
        <v/>
      </c>
      <c r="AM276" s="11" t="str">
        <f>IF(H276&gt;0,'01_Global_Assumptions'!$B$13*'01_Global_Assumptions'!$B$15,"")</f>
        <v/>
      </c>
      <c r="AN276" s="11" t="str">
        <f t="shared" si="15"/>
        <v/>
      </c>
      <c r="AO276" s="11" t="str">
        <f t="shared" si="16"/>
        <v/>
      </c>
      <c r="AP276" s="11" t="str">
        <f t="shared" si="17"/>
        <v/>
      </c>
      <c r="AQ276" s="11" t="str">
        <f t="shared" si="18"/>
        <v/>
      </c>
      <c r="AR276" s="37" t="str">
        <f t="shared" si="19"/>
        <v/>
      </c>
      <c r="AS276" s="11" t="str">
        <f t="shared" si="20"/>
        <v/>
      </c>
      <c r="AT276" s="11" t="str">
        <f t="shared" si="21"/>
        <v/>
      </c>
      <c r="AU276" s="11" t="str">
        <f t="shared" si="22"/>
        <v/>
      </c>
      <c r="AV276" s="11" t="str">
        <f t="shared" si="23"/>
        <v/>
      </c>
      <c r="AW276" s="11" t="str">
        <f t="shared" si="24"/>
        <v/>
      </c>
      <c r="AX276" s="11" t="str">
        <f t="shared" si="25"/>
        <v/>
      </c>
      <c r="AY276" s="11" t="str">
        <f t="shared" si="26"/>
        <v/>
      </c>
      <c r="AZ276" s="11" t="str">
        <f t="array" ref="AZ276">INDEX('10_Redfin_Source_Data'!$X:$X,$A276+4)</f>
        <v/>
      </c>
    </row>
    <row r="277" ht="15.75" customHeight="1">
      <c r="A277" s="11">
        <v>273.0</v>
      </c>
      <c r="B277" s="11" t="str">
        <f t="array" ref="B277">IF(INDEX('10_Redfin_Source_Data'!$E:$E,$A277+4)="","","SF-"&amp;TEXT($A277,"000"))</f>
        <v/>
      </c>
      <c r="C277" s="11" t="str">
        <f t="array" ref="C277">INDEX('10_Redfin_Source_Data'!$E:$E,$A277+4)</f>
        <v/>
      </c>
      <c r="D277" s="11" t="str">
        <f t="array" ref="D277">INDEX('10_Redfin_Source_Data'!$G:$G,$A277+4)</f>
        <v/>
      </c>
      <c r="E277" s="11" t="str">
        <f t="array" ref="E277">INDEX('10_Redfin_Source_Data'!$N:$N,$A277+4)</f>
        <v/>
      </c>
      <c r="F277" s="11" t="str">
        <f t="array" ref="F277">INDEX('10_Redfin_Source_Data'!$C:$C,$A277+4)</f>
        <v/>
      </c>
      <c r="G277" s="11" t="str">
        <f t="array" ref="G277">INDEX('10_Redfin_Source_Data'!$Z:$Z,$A277+4)</f>
        <v/>
      </c>
      <c r="H277" s="34">
        <f t="array" ref="H277">N(INDEX('10_Redfin_Source_Data'!$H:$H,$A277+4))</f>
        <v>0</v>
      </c>
      <c r="I277" s="34">
        <f t="array" ref="I277">N(INDEX('10_Redfin_Source_Data'!$M:$M,$A277+4))</f>
        <v>0</v>
      </c>
      <c r="J277" s="34" t="str">
        <f t="array" ref="J277">IF(H277&gt;0,MAX(I277,IFERROR(N(INDEX('10_Redfin_Source_Data'!$I:$I,$A277+4)),0)),"")</f>
        <v/>
      </c>
      <c r="K277" s="34">
        <f t="array" ref="K277">N(INDEX('10_Redfin_Source_Data'!$K:$K,$A277+4))</f>
        <v>0</v>
      </c>
      <c r="L277" s="34" t="str">
        <f t="array" ref="L277">IF(H277&gt;0,IFERROR(INDEX('09_Rent_Benchmarks'!$C:$C,MATCH(D277,'09_Rent_Benchmarks'!$A:$A,0)),'01_Global_Assumptions'!$B$10),"")</f>
        <v/>
      </c>
      <c r="M277" s="34" t="str">
        <f t="shared" si="1"/>
        <v/>
      </c>
      <c r="N277" s="34" t="str">
        <f>IF(H277&gt;0,'01_Global_Assumptions'!$B$11,"")</f>
        <v/>
      </c>
      <c r="O277" s="34" t="str">
        <f t="shared" si="2"/>
        <v/>
      </c>
      <c r="P277" s="35" t="str">
        <f>IF(H277&gt;0,'01_Global_Assumptions'!$B$7,"")</f>
        <v/>
      </c>
      <c r="Q277" s="35" t="str">
        <f>IF(H277&gt;0,'01_Global_Assumptions'!$B$8,"")</f>
        <v/>
      </c>
      <c r="R277" s="35" t="str">
        <f>IF(H277&gt;0,'01_Global_Assumptions'!$B$9,"")</f>
        <v/>
      </c>
      <c r="S277" s="34" t="str">
        <f>IF(H277&gt;0,H277*'01_Global_Assumptions'!$B$12,"")</f>
        <v/>
      </c>
      <c r="T277" s="34" t="str">
        <f>IF(H277&gt;0,'01_Global_Assumptions'!$B$23,"")</f>
        <v/>
      </c>
      <c r="U277" s="34" t="str">
        <f>IF(H277&gt;0,S277/('01_Global_Assumptions'!$B$13*12),"")</f>
        <v/>
      </c>
      <c r="V277" s="34" t="str">
        <f>IF(H277&gt;0,I277*('01_Global_Assumptions'!$B$19+'01_Global_Assumptions'!$B$20+'01_Global_Assumptions'!$B$21)+'01_Global_Assumptions'!$B$22,"")</f>
        <v/>
      </c>
      <c r="W277" s="34" t="str">
        <f>IF(H277&gt;0,S277*'01_Global_Assumptions'!$B$14/12,"")</f>
        <v/>
      </c>
      <c r="X277" s="34" t="str">
        <f>IF(H277&gt;0,H277*'01_Global_Assumptions'!$B$16/('01_Global_Assumptions'!$B$17*12),"")</f>
        <v/>
      </c>
      <c r="Y277" s="35" t="str">
        <f>IF(H277&gt;0,'01_Global_Assumptions'!$B$18,"")</f>
        <v/>
      </c>
      <c r="Z277" s="34" t="str">
        <f t="shared" si="3"/>
        <v/>
      </c>
      <c r="AA277" s="34" t="str">
        <f t="shared" si="4"/>
        <v/>
      </c>
      <c r="AB277" s="34" t="str">
        <f t="shared" si="5"/>
        <v/>
      </c>
      <c r="AC277" s="35" t="str">
        <f t="shared" si="6"/>
        <v/>
      </c>
      <c r="AD277" s="34" t="str">
        <f t="shared" si="7"/>
        <v/>
      </c>
      <c r="AE277" s="34" t="str">
        <f t="shared" si="8"/>
        <v/>
      </c>
      <c r="AF277" s="34" t="str">
        <f t="shared" si="9"/>
        <v/>
      </c>
      <c r="AG277" s="34" t="str">
        <f t="shared" si="10"/>
        <v/>
      </c>
      <c r="AH277" s="34" t="str">
        <f t="shared" si="11"/>
        <v/>
      </c>
      <c r="AI277" s="34" t="str">
        <f t="shared" si="12"/>
        <v/>
      </c>
      <c r="AJ277" s="34" t="str">
        <f t="shared" si="13"/>
        <v/>
      </c>
      <c r="AK277" s="11" t="str">
        <f t="shared" si="14"/>
        <v/>
      </c>
      <c r="AL277" s="11" t="str">
        <f>IF(H277&gt;0,H277*(1-'01_Global_Assumptions'!$B$16),"")</f>
        <v/>
      </c>
      <c r="AM277" s="11" t="str">
        <f>IF(H277&gt;0,'01_Global_Assumptions'!$B$13*'01_Global_Assumptions'!$B$15,"")</f>
        <v/>
      </c>
      <c r="AN277" s="11" t="str">
        <f t="shared" si="15"/>
        <v/>
      </c>
      <c r="AO277" s="11" t="str">
        <f t="shared" si="16"/>
        <v/>
      </c>
      <c r="AP277" s="11" t="str">
        <f t="shared" si="17"/>
        <v/>
      </c>
      <c r="AQ277" s="11" t="str">
        <f t="shared" si="18"/>
        <v/>
      </c>
      <c r="AR277" s="37" t="str">
        <f t="shared" si="19"/>
        <v/>
      </c>
      <c r="AS277" s="11" t="str">
        <f t="shared" si="20"/>
        <v/>
      </c>
      <c r="AT277" s="11" t="str">
        <f t="shared" si="21"/>
        <v/>
      </c>
      <c r="AU277" s="11" t="str">
        <f t="shared" si="22"/>
        <v/>
      </c>
      <c r="AV277" s="11" t="str">
        <f t="shared" si="23"/>
        <v/>
      </c>
      <c r="AW277" s="11" t="str">
        <f t="shared" si="24"/>
        <v/>
      </c>
      <c r="AX277" s="11" t="str">
        <f t="shared" si="25"/>
        <v/>
      </c>
      <c r="AY277" s="11" t="str">
        <f t="shared" si="26"/>
        <v/>
      </c>
      <c r="AZ277" s="11" t="str">
        <f t="array" ref="AZ277">INDEX('10_Redfin_Source_Data'!$X:$X,$A277+4)</f>
        <v/>
      </c>
    </row>
    <row r="278" ht="15.75" customHeight="1">
      <c r="A278" s="11">
        <v>274.0</v>
      </c>
      <c r="B278" s="11" t="str">
        <f t="array" ref="B278">IF(INDEX('10_Redfin_Source_Data'!$E:$E,$A278+4)="","","SF-"&amp;TEXT($A278,"000"))</f>
        <v/>
      </c>
      <c r="C278" s="11" t="str">
        <f t="array" ref="C278">INDEX('10_Redfin_Source_Data'!$E:$E,$A278+4)</f>
        <v/>
      </c>
      <c r="D278" s="11" t="str">
        <f t="array" ref="D278">INDEX('10_Redfin_Source_Data'!$G:$G,$A278+4)</f>
        <v/>
      </c>
      <c r="E278" s="11" t="str">
        <f t="array" ref="E278">INDEX('10_Redfin_Source_Data'!$N:$N,$A278+4)</f>
        <v/>
      </c>
      <c r="F278" s="11" t="str">
        <f t="array" ref="F278">INDEX('10_Redfin_Source_Data'!$C:$C,$A278+4)</f>
        <v/>
      </c>
      <c r="G278" s="11" t="str">
        <f t="array" ref="G278">INDEX('10_Redfin_Source_Data'!$Z:$Z,$A278+4)</f>
        <v/>
      </c>
      <c r="H278" s="34">
        <f t="array" ref="H278">N(INDEX('10_Redfin_Source_Data'!$H:$H,$A278+4))</f>
        <v>0</v>
      </c>
      <c r="I278" s="34">
        <f t="array" ref="I278">N(INDEX('10_Redfin_Source_Data'!$M:$M,$A278+4))</f>
        <v>0</v>
      </c>
      <c r="J278" s="34" t="str">
        <f t="array" ref="J278">IF(H278&gt;0,MAX(I278,IFERROR(N(INDEX('10_Redfin_Source_Data'!$I:$I,$A278+4)),0)),"")</f>
        <v/>
      </c>
      <c r="K278" s="34">
        <f t="array" ref="K278">N(INDEX('10_Redfin_Source_Data'!$K:$K,$A278+4))</f>
        <v>0</v>
      </c>
      <c r="L278" s="34" t="str">
        <f t="array" ref="L278">IF(H278&gt;0,IFERROR(INDEX('09_Rent_Benchmarks'!$C:$C,MATCH(D278,'09_Rent_Benchmarks'!$A:$A,0)),'01_Global_Assumptions'!$B$10),"")</f>
        <v/>
      </c>
      <c r="M278" s="34" t="str">
        <f t="shared" si="1"/>
        <v/>
      </c>
      <c r="N278" s="34" t="str">
        <f>IF(H278&gt;0,'01_Global_Assumptions'!$B$11,"")</f>
        <v/>
      </c>
      <c r="O278" s="34" t="str">
        <f t="shared" si="2"/>
        <v/>
      </c>
      <c r="P278" s="35" t="str">
        <f>IF(H278&gt;0,'01_Global_Assumptions'!$B$7,"")</f>
        <v/>
      </c>
      <c r="Q278" s="35" t="str">
        <f>IF(H278&gt;0,'01_Global_Assumptions'!$B$8,"")</f>
        <v/>
      </c>
      <c r="R278" s="35" t="str">
        <f>IF(H278&gt;0,'01_Global_Assumptions'!$B$9,"")</f>
        <v/>
      </c>
      <c r="S278" s="34" t="str">
        <f>IF(H278&gt;0,H278*'01_Global_Assumptions'!$B$12,"")</f>
        <v/>
      </c>
      <c r="T278" s="34" t="str">
        <f>IF(H278&gt;0,'01_Global_Assumptions'!$B$23,"")</f>
        <v/>
      </c>
      <c r="U278" s="34" t="str">
        <f>IF(H278&gt;0,S278/('01_Global_Assumptions'!$B$13*12),"")</f>
        <v/>
      </c>
      <c r="V278" s="34" t="str">
        <f>IF(H278&gt;0,I278*('01_Global_Assumptions'!$B$19+'01_Global_Assumptions'!$B$20+'01_Global_Assumptions'!$B$21)+'01_Global_Assumptions'!$B$22,"")</f>
        <v/>
      </c>
      <c r="W278" s="34" t="str">
        <f>IF(H278&gt;0,S278*'01_Global_Assumptions'!$B$14/12,"")</f>
        <v/>
      </c>
      <c r="X278" s="34" t="str">
        <f>IF(H278&gt;0,H278*'01_Global_Assumptions'!$B$16/('01_Global_Assumptions'!$B$17*12),"")</f>
        <v/>
      </c>
      <c r="Y278" s="35" t="str">
        <f>IF(H278&gt;0,'01_Global_Assumptions'!$B$18,"")</f>
        <v/>
      </c>
      <c r="Z278" s="34" t="str">
        <f t="shared" si="3"/>
        <v/>
      </c>
      <c r="AA278" s="34" t="str">
        <f t="shared" si="4"/>
        <v/>
      </c>
      <c r="AB278" s="34" t="str">
        <f t="shared" si="5"/>
        <v/>
      </c>
      <c r="AC278" s="35" t="str">
        <f t="shared" si="6"/>
        <v/>
      </c>
      <c r="AD278" s="34" t="str">
        <f t="shared" si="7"/>
        <v/>
      </c>
      <c r="AE278" s="34" t="str">
        <f t="shared" si="8"/>
        <v/>
      </c>
      <c r="AF278" s="34" t="str">
        <f t="shared" si="9"/>
        <v/>
      </c>
      <c r="AG278" s="34" t="str">
        <f t="shared" si="10"/>
        <v/>
      </c>
      <c r="AH278" s="34" t="str">
        <f t="shared" si="11"/>
        <v/>
      </c>
      <c r="AI278" s="34" t="str">
        <f t="shared" si="12"/>
        <v/>
      </c>
      <c r="AJ278" s="34" t="str">
        <f t="shared" si="13"/>
        <v/>
      </c>
      <c r="AK278" s="11" t="str">
        <f t="shared" si="14"/>
        <v/>
      </c>
      <c r="AL278" s="11" t="str">
        <f>IF(H278&gt;0,H278*(1-'01_Global_Assumptions'!$B$16),"")</f>
        <v/>
      </c>
      <c r="AM278" s="11" t="str">
        <f>IF(H278&gt;0,'01_Global_Assumptions'!$B$13*'01_Global_Assumptions'!$B$15,"")</f>
        <v/>
      </c>
      <c r="AN278" s="11" t="str">
        <f t="shared" si="15"/>
        <v/>
      </c>
      <c r="AO278" s="11" t="str">
        <f t="shared" si="16"/>
        <v/>
      </c>
      <c r="AP278" s="11" t="str">
        <f t="shared" si="17"/>
        <v/>
      </c>
      <c r="AQ278" s="11" t="str">
        <f t="shared" si="18"/>
        <v/>
      </c>
      <c r="AR278" s="37" t="str">
        <f t="shared" si="19"/>
        <v/>
      </c>
      <c r="AS278" s="11" t="str">
        <f t="shared" si="20"/>
        <v/>
      </c>
      <c r="AT278" s="11" t="str">
        <f t="shared" si="21"/>
        <v/>
      </c>
      <c r="AU278" s="11" t="str">
        <f t="shared" si="22"/>
        <v/>
      </c>
      <c r="AV278" s="11" t="str">
        <f t="shared" si="23"/>
        <v/>
      </c>
      <c r="AW278" s="11" t="str">
        <f t="shared" si="24"/>
        <v/>
      </c>
      <c r="AX278" s="11" t="str">
        <f t="shared" si="25"/>
        <v/>
      </c>
      <c r="AY278" s="11" t="str">
        <f t="shared" si="26"/>
        <v/>
      </c>
      <c r="AZ278" s="11" t="str">
        <f t="array" ref="AZ278">INDEX('10_Redfin_Source_Data'!$X:$X,$A278+4)</f>
        <v/>
      </c>
    </row>
    <row r="279" ht="15.75" customHeight="1">
      <c r="A279" s="11">
        <v>275.0</v>
      </c>
      <c r="B279" s="11" t="str">
        <f t="array" ref="B279">IF(INDEX('10_Redfin_Source_Data'!$E:$E,$A279+4)="","","SF-"&amp;TEXT($A279,"000"))</f>
        <v/>
      </c>
      <c r="C279" s="11" t="str">
        <f t="array" ref="C279">INDEX('10_Redfin_Source_Data'!$E:$E,$A279+4)</f>
        <v/>
      </c>
      <c r="D279" s="11" t="str">
        <f t="array" ref="D279">INDEX('10_Redfin_Source_Data'!$G:$G,$A279+4)</f>
        <v/>
      </c>
      <c r="E279" s="11" t="str">
        <f t="array" ref="E279">INDEX('10_Redfin_Source_Data'!$N:$N,$A279+4)</f>
        <v/>
      </c>
      <c r="F279" s="11" t="str">
        <f t="array" ref="F279">INDEX('10_Redfin_Source_Data'!$C:$C,$A279+4)</f>
        <v/>
      </c>
      <c r="G279" s="11" t="str">
        <f t="array" ref="G279">INDEX('10_Redfin_Source_Data'!$Z:$Z,$A279+4)</f>
        <v/>
      </c>
      <c r="H279" s="34">
        <f t="array" ref="H279">N(INDEX('10_Redfin_Source_Data'!$H:$H,$A279+4))</f>
        <v>0</v>
      </c>
      <c r="I279" s="34">
        <f t="array" ref="I279">N(INDEX('10_Redfin_Source_Data'!$M:$M,$A279+4))</f>
        <v>0</v>
      </c>
      <c r="J279" s="34" t="str">
        <f t="array" ref="J279">IF(H279&gt;0,MAX(I279,IFERROR(N(INDEX('10_Redfin_Source_Data'!$I:$I,$A279+4)),0)),"")</f>
        <v/>
      </c>
      <c r="K279" s="34">
        <f t="array" ref="K279">N(INDEX('10_Redfin_Source_Data'!$K:$K,$A279+4))</f>
        <v>0</v>
      </c>
      <c r="L279" s="34" t="str">
        <f t="array" ref="L279">IF(H279&gt;0,IFERROR(INDEX('09_Rent_Benchmarks'!$C:$C,MATCH(D279,'09_Rent_Benchmarks'!$A:$A,0)),'01_Global_Assumptions'!$B$10),"")</f>
        <v/>
      </c>
      <c r="M279" s="34" t="str">
        <f t="shared" si="1"/>
        <v/>
      </c>
      <c r="N279" s="34" t="str">
        <f>IF(H279&gt;0,'01_Global_Assumptions'!$B$11,"")</f>
        <v/>
      </c>
      <c r="O279" s="34" t="str">
        <f t="shared" si="2"/>
        <v/>
      </c>
      <c r="P279" s="35" t="str">
        <f>IF(H279&gt;0,'01_Global_Assumptions'!$B$7,"")</f>
        <v/>
      </c>
      <c r="Q279" s="35" t="str">
        <f>IF(H279&gt;0,'01_Global_Assumptions'!$B$8,"")</f>
        <v/>
      </c>
      <c r="R279" s="35" t="str">
        <f>IF(H279&gt;0,'01_Global_Assumptions'!$B$9,"")</f>
        <v/>
      </c>
      <c r="S279" s="34" t="str">
        <f>IF(H279&gt;0,H279*'01_Global_Assumptions'!$B$12,"")</f>
        <v/>
      </c>
      <c r="T279" s="34" t="str">
        <f>IF(H279&gt;0,'01_Global_Assumptions'!$B$23,"")</f>
        <v/>
      </c>
      <c r="U279" s="34" t="str">
        <f>IF(H279&gt;0,S279/('01_Global_Assumptions'!$B$13*12),"")</f>
        <v/>
      </c>
      <c r="V279" s="34" t="str">
        <f>IF(H279&gt;0,I279*('01_Global_Assumptions'!$B$19+'01_Global_Assumptions'!$B$20+'01_Global_Assumptions'!$B$21)+'01_Global_Assumptions'!$B$22,"")</f>
        <v/>
      </c>
      <c r="W279" s="34" t="str">
        <f>IF(H279&gt;0,S279*'01_Global_Assumptions'!$B$14/12,"")</f>
        <v/>
      </c>
      <c r="X279" s="34" t="str">
        <f>IF(H279&gt;0,H279*'01_Global_Assumptions'!$B$16/('01_Global_Assumptions'!$B$17*12),"")</f>
        <v/>
      </c>
      <c r="Y279" s="35" t="str">
        <f>IF(H279&gt;0,'01_Global_Assumptions'!$B$18,"")</f>
        <v/>
      </c>
      <c r="Z279" s="34" t="str">
        <f t="shared" si="3"/>
        <v/>
      </c>
      <c r="AA279" s="34" t="str">
        <f t="shared" si="4"/>
        <v/>
      </c>
      <c r="AB279" s="34" t="str">
        <f t="shared" si="5"/>
        <v/>
      </c>
      <c r="AC279" s="35" t="str">
        <f t="shared" si="6"/>
        <v/>
      </c>
      <c r="AD279" s="34" t="str">
        <f t="shared" si="7"/>
        <v/>
      </c>
      <c r="AE279" s="34" t="str">
        <f t="shared" si="8"/>
        <v/>
      </c>
      <c r="AF279" s="34" t="str">
        <f t="shared" si="9"/>
        <v/>
      </c>
      <c r="AG279" s="34" t="str">
        <f t="shared" si="10"/>
        <v/>
      </c>
      <c r="AH279" s="34" t="str">
        <f t="shared" si="11"/>
        <v/>
      </c>
      <c r="AI279" s="34" t="str">
        <f t="shared" si="12"/>
        <v/>
      </c>
      <c r="AJ279" s="34" t="str">
        <f t="shared" si="13"/>
        <v/>
      </c>
      <c r="AK279" s="11" t="str">
        <f t="shared" si="14"/>
        <v/>
      </c>
      <c r="AL279" s="11" t="str">
        <f>IF(H279&gt;0,H279*(1-'01_Global_Assumptions'!$B$16),"")</f>
        <v/>
      </c>
      <c r="AM279" s="11" t="str">
        <f>IF(H279&gt;0,'01_Global_Assumptions'!$B$13*'01_Global_Assumptions'!$B$15,"")</f>
        <v/>
      </c>
      <c r="AN279" s="11" t="str">
        <f t="shared" si="15"/>
        <v/>
      </c>
      <c r="AO279" s="11" t="str">
        <f t="shared" si="16"/>
        <v/>
      </c>
      <c r="AP279" s="11" t="str">
        <f t="shared" si="17"/>
        <v/>
      </c>
      <c r="AQ279" s="11" t="str">
        <f t="shared" si="18"/>
        <v/>
      </c>
      <c r="AR279" s="37" t="str">
        <f t="shared" si="19"/>
        <v/>
      </c>
      <c r="AS279" s="11" t="str">
        <f t="shared" si="20"/>
        <v/>
      </c>
      <c r="AT279" s="11" t="str">
        <f t="shared" si="21"/>
        <v/>
      </c>
      <c r="AU279" s="11" t="str">
        <f t="shared" si="22"/>
        <v/>
      </c>
      <c r="AV279" s="11" t="str">
        <f t="shared" si="23"/>
        <v/>
      </c>
      <c r="AW279" s="11" t="str">
        <f t="shared" si="24"/>
        <v/>
      </c>
      <c r="AX279" s="11" t="str">
        <f t="shared" si="25"/>
        <v/>
      </c>
      <c r="AY279" s="11" t="str">
        <f t="shared" si="26"/>
        <v/>
      </c>
      <c r="AZ279" s="11" t="str">
        <f t="array" ref="AZ279">INDEX('10_Redfin_Source_Data'!$X:$X,$A279+4)</f>
        <v/>
      </c>
    </row>
    <row r="280" ht="15.75" customHeight="1">
      <c r="A280" s="11">
        <v>276.0</v>
      </c>
      <c r="B280" s="11" t="str">
        <f t="array" ref="B280">IF(INDEX('10_Redfin_Source_Data'!$E:$E,$A280+4)="","","SF-"&amp;TEXT($A280,"000"))</f>
        <v/>
      </c>
      <c r="C280" s="11" t="str">
        <f t="array" ref="C280">INDEX('10_Redfin_Source_Data'!$E:$E,$A280+4)</f>
        <v/>
      </c>
      <c r="D280" s="11" t="str">
        <f t="array" ref="D280">INDEX('10_Redfin_Source_Data'!$G:$G,$A280+4)</f>
        <v/>
      </c>
      <c r="E280" s="11" t="str">
        <f t="array" ref="E280">INDEX('10_Redfin_Source_Data'!$N:$N,$A280+4)</f>
        <v/>
      </c>
      <c r="F280" s="11" t="str">
        <f t="array" ref="F280">INDEX('10_Redfin_Source_Data'!$C:$C,$A280+4)</f>
        <v/>
      </c>
      <c r="G280" s="11" t="str">
        <f t="array" ref="G280">INDEX('10_Redfin_Source_Data'!$Z:$Z,$A280+4)</f>
        <v/>
      </c>
      <c r="H280" s="34">
        <f t="array" ref="H280">N(INDEX('10_Redfin_Source_Data'!$H:$H,$A280+4))</f>
        <v>0</v>
      </c>
      <c r="I280" s="34">
        <f t="array" ref="I280">N(INDEX('10_Redfin_Source_Data'!$M:$M,$A280+4))</f>
        <v>0</v>
      </c>
      <c r="J280" s="34" t="str">
        <f t="array" ref="J280">IF(H280&gt;0,MAX(I280,IFERROR(N(INDEX('10_Redfin_Source_Data'!$I:$I,$A280+4)),0)),"")</f>
        <v/>
      </c>
      <c r="K280" s="34">
        <f t="array" ref="K280">N(INDEX('10_Redfin_Source_Data'!$K:$K,$A280+4))</f>
        <v>0</v>
      </c>
      <c r="L280" s="34" t="str">
        <f t="array" ref="L280">IF(H280&gt;0,IFERROR(INDEX('09_Rent_Benchmarks'!$C:$C,MATCH(D280,'09_Rent_Benchmarks'!$A:$A,0)),'01_Global_Assumptions'!$B$10),"")</f>
        <v/>
      </c>
      <c r="M280" s="34" t="str">
        <f t="shared" si="1"/>
        <v/>
      </c>
      <c r="N280" s="34" t="str">
        <f>IF(H280&gt;0,'01_Global_Assumptions'!$B$11,"")</f>
        <v/>
      </c>
      <c r="O280" s="34" t="str">
        <f t="shared" si="2"/>
        <v/>
      </c>
      <c r="P280" s="35" t="str">
        <f>IF(H280&gt;0,'01_Global_Assumptions'!$B$7,"")</f>
        <v/>
      </c>
      <c r="Q280" s="35" t="str">
        <f>IF(H280&gt;0,'01_Global_Assumptions'!$B$8,"")</f>
        <v/>
      </c>
      <c r="R280" s="35" t="str">
        <f>IF(H280&gt;0,'01_Global_Assumptions'!$B$9,"")</f>
        <v/>
      </c>
      <c r="S280" s="34" t="str">
        <f>IF(H280&gt;0,H280*'01_Global_Assumptions'!$B$12,"")</f>
        <v/>
      </c>
      <c r="T280" s="34" t="str">
        <f>IF(H280&gt;0,'01_Global_Assumptions'!$B$23,"")</f>
        <v/>
      </c>
      <c r="U280" s="34" t="str">
        <f>IF(H280&gt;0,S280/('01_Global_Assumptions'!$B$13*12),"")</f>
        <v/>
      </c>
      <c r="V280" s="34" t="str">
        <f>IF(H280&gt;0,I280*('01_Global_Assumptions'!$B$19+'01_Global_Assumptions'!$B$20+'01_Global_Assumptions'!$B$21)+'01_Global_Assumptions'!$B$22,"")</f>
        <v/>
      </c>
      <c r="W280" s="34" t="str">
        <f>IF(H280&gt;0,S280*'01_Global_Assumptions'!$B$14/12,"")</f>
        <v/>
      </c>
      <c r="X280" s="34" t="str">
        <f>IF(H280&gt;0,H280*'01_Global_Assumptions'!$B$16/('01_Global_Assumptions'!$B$17*12),"")</f>
        <v/>
      </c>
      <c r="Y280" s="35" t="str">
        <f>IF(H280&gt;0,'01_Global_Assumptions'!$B$18,"")</f>
        <v/>
      </c>
      <c r="Z280" s="34" t="str">
        <f t="shared" si="3"/>
        <v/>
      </c>
      <c r="AA280" s="34" t="str">
        <f t="shared" si="4"/>
        <v/>
      </c>
      <c r="AB280" s="34" t="str">
        <f t="shared" si="5"/>
        <v/>
      </c>
      <c r="AC280" s="35" t="str">
        <f t="shared" si="6"/>
        <v/>
      </c>
      <c r="AD280" s="34" t="str">
        <f t="shared" si="7"/>
        <v/>
      </c>
      <c r="AE280" s="34" t="str">
        <f t="shared" si="8"/>
        <v/>
      </c>
      <c r="AF280" s="34" t="str">
        <f t="shared" si="9"/>
        <v/>
      </c>
      <c r="AG280" s="34" t="str">
        <f t="shared" si="10"/>
        <v/>
      </c>
      <c r="AH280" s="34" t="str">
        <f t="shared" si="11"/>
        <v/>
      </c>
      <c r="AI280" s="34" t="str">
        <f t="shared" si="12"/>
        <v/>
      </c>
      <c r="AJ280" s="34" t="str">
        <f t="shared" si="13"/>
        <v/>
      </c>
      <c r="AK280" s="11" t="str">
        <f t="shared" si="14"/>
        <v/>
      </c>
      <c r="AL280" s="11" t="str">
        <f>IF(H280&gt;0,H280*(1-'01_Global_Assumptions'!$B$16),"")</f>
        <v/>
      </c>
      <c r="AM280" s="11" t="str">
        <f>IF(H280&gt;0,'01_Global_Assumptions'!$B$13*'01_Global_Assumptions'!$B$15,"")</f>
        <v/>
      </c>
      <c r="AN280" s="11" t="str">
        <f t="shared" si="15"/>
        <v/>
      </c>
      <c r="AO280" s="11" t="str">
        <f t="shared" si="16"/>
        <v/>
      </c>
      <c r="AP280" s="11" t="str">
        <f t="shared" si="17"/>
        <v/>
      </c>
      <c r="AQ280" s="11" t="str">
        <f t="shared" si="18"/>
        <v/>
      </c>
      <c r="AR280" s="37" t="str">
        <f t="shared" si="19"/>
        <v/>
      </c>
      <c r="AS280" s="11" t="str">
        <f t="shared" si="20"/>
        <v/>
      </c>
      <c r="AT280" s="11" t="str">
        <f t="shared" si="21"/>
        <v/>
      </c>
      <c r="AU280" s="11" t="str">
        <f t="shared" si="22"/>
        <v/>
      </c>
      <c r="AV280" s="11" t="str">
        <f t="shared" si="23"/>
        <v/>
      </c>
      <c r="AW280" s="11" t="str">
        <f t="shared" si="24"/>
        <v/>
      </c>
      <c r="AX280" s="11" t="str">
        <f t="shared" si="25"/>
        <v/>
      </c>
      <c r="AY280" s="11" t="str">
        <f t="shared" si="26"/>
        <v/>
      </c>
      <c r="AZ280" s="11" t="str">
        <f t="array" ref="AZ280">INDEX('10_Redfin_Source_Data'!$X:$X,$A280+4)</f>
        <v/>
      </c>
    </row>
    <row r="281" ht="15.75" customHeight="1">
      <c r="A281" s="11">
        <v>277.0</v>
      </c>
      <c r="B281" s="11" t="str">
        <f t="array" ref="B281">IF(INDEX('10_Redfin_Source_Data'!$E:$E,$A281+4)="","","SF-"&amp;TEXT($A281,"000"))</f>
        <v/>
      </c>
      <c r="C281" s="11" t="str">
        <f t="array" ref="C281">INDEX('10_Redfin_Source_Data'!$E:$E,$A281+4)</f>
        <v/>
      </c>
      <c r="D281" s="11" t="str">
        <f t="array" ref="D281">INDEX('10_Redfin_Source_Data'!$G:$G,$A281+4)</f>
        <v/>
      </c>
      <c r="E281" s="11" t="str">
        <f t="array" ref="E281">INDEX('10_Redfin_Source_Data'!$N:$N,$A281+4)</f>
        <v/>
      </c>
      <c r="F281" s="11" t="str">
        <f t="array" ref="F281">INDEX('10_Redfin_Source_Data'!$C:$C,$A281+4)</f>
        <v/>
      </c>
      <c r="G281" s="11" t="str">
        <f t="array" ref="G281">INDEX('10_Redfin_Source_Data'!$Z:$Z,$A281+4)</f>
        <v/>
      </c>
      <c r="H281" s="34">
        <f t="array" ref="H281">N(INDEX('10_Redfin_Source_Data'!$H:$H,$A281+4))</f>
        <v>0</v>
      </c>
      <c r="I281" s="34">
        <f t="array" ref="I281">N(INDEX('10_Redfin_Source_Data'!$M:$M,$A281+4))</f>
        <v>0</v>
      </c>
      <c r="J281" s="34" t="str">
        <f t="array" ref="J281">IF(H281&gt;0,MAX(I281,IFERROR(N(INDEX('10_Redfin_Source_Data'!$I:$I,$A281+4)),0)),"")</f>
        <v/>
      </c>
      <c r="K281" s="34">
        <f t="array" ref="K281">N(INDEX('10_Redfin_Source_Data'!$K:$K,$A281+4))</f>
        <v>0</v>
      </c>
      <c r="L281" s="34" t="str">
        <f t="array" ref="L281">IF(H281&gt;0,IFERROR(INDEX('09_Rent_Benchmarks'!$C:$C,MATCH(D281,'09_Rent_Benchmarks'!$A:$A,0)),'01_Global_Assumptions'!$B$10),"")</f>
        <v/>
      </c>
      <c r="M281" s="34" t="str">
        <f t="shared" si="1"/>
        <v/>
      </c>
      <c r="N281" s="34" t="str">
        <f>IF(H281&gt;0,'01_Global_Assumptions'!$B$11,"")</f>
        <v/>
      </c>
      <c r="O281" s="34" t="str">
        <f t="shared" si="2"/>
        <v/>
      </c>
      <c r="P281" s="35" t="str">
        <f>IF(H281&gt;0,'01_Global_Assumptions'!$B$7,"")</f>
        <v/>
      </c>
      <c r="Q281" s="35" t="str">
        <f>IF(H281&gt;0,'01_Global_Assumptions'!$B$8,"")</f>
        <v/>
      </c>
      <c r="R281" s="35" t="str">
        <f>IF(H281&gt;0,'01_Global_Assumptions'!$B$9,"")</f>
        <v/>
      </c>
      <c r="S281" s="34" t="str">
        <f>IF(H281&gt;0,H281*'01_Global_Assumptions'!$B$12,"")</f>
        <v/>
      </c>
      <c r="T281" s="34" t="str">
        <f>IF(H281&gt;0,'01_Global_Assumptions'!$B$23,"")</f>
        <v/>
      </c>
      <c r="U281" s="34" t="str">
        <f>IF(H281&gt;0,S281/('01_Global_Assumptions'!$B$13*12),"")</f>
        <v/>
      </c>
      <c r="V281" s="34" t="str">
        <f>IF(H281&gt;0,I281*('01_Global_Assumptions'!$B$19+'01_Global_Assumptions'!$B$20+'01_Global_Assumptions'!$B$21)+'01_Global_Assumptions'!$B$22,"")</f>
        <v/>
      </c>
      <c r="W281" s="34" t="str">
        <f>IF(H281&gt;0,S281*'01_Global_Assumptions'!$B$14/12,"")</f>
        <v/>
      </c>
      <c r="X281" s="34" t="str">
        <f>IF(H281&gt;0,H281*'01_Global_Assumptions'!$B$16/('01_Global_Assumptions'!$B$17*12),"")</f>
        <v/>
      </c>
      <c r="Y281" s="35" t="str">
        <f>IF(H281&gt;0,'01_Global_Assumptions'!$B$18,"")</f>
        <v/>
      </c>
      <c r="Z281" s="34" t="str">
        <f t="shared" si="3"/>
        <v/>
      </c>
      <c r="AA281" s="34" t="str">
        <f t="shared" si="4"/>
        <v/>
      </c>
      <c r="AB281" s="34" t="str">
        <f t="shared" si="5"/>
        <v/>
      </c>
      <c r="AC281" s="35" t="str">
        <f t="shared" si="6"/>
        <v/>
      </c>
      <c r="AD281" s="34" t="str">
        <f t="shared" si="7"/>
        <v/>
      </c>
      <c r="AE281" s="34" t="str">
        <f t="shared" si="8"/>
        <v/>
      </c>
      <c r="AF281" s="34" t="str">
        <f t="shared" si="9"/>
        <v/>
      </c>
      <c r="AG281" s="34" t="str">
        <f t="shared" si="10"/>
        <v/>
      </c>
      <c r="AH281" s="34" t="str">
        <f t="shared" si="11"/>
        <v/>
      </c>
      <c r="AI281" s="34" t="str">
        <f t="shared" si="12"/>
        <v/>
      </c>
      <c r="AJ281" s="34" t="str">
        <f t="shared" si="13"/>
        <v/>
      </c>
      <c r="AK281" s="11" t="str">
        <f t="shared" si="14"/>
        <v/>
      </c>
      <c r="AL281" s="11" t="str">
        <f>IF(H281&gt;0,H281*(1-'01_Global_Assumptions'!$B$16),"")</f>
        <v/>
      </c>
      <c r="AM281" s="11" t="str">
        <f>IF(H281&gt;0,'01_Global_Assumptions'!$B$13*'01_Global_Assumptions'!$B$15,"")</f>
        <v/>
      </c>
      <c r="AN281" s="11" t="str">
        <f t="shared" si="15"/>
        <v/>
      </c>
      <c r="AO281" s="11" t="str">
        <f t="shared" si="16"/>
        <v/>
      </c>
      <c r="AP281" s="11" t="str">
        <f t="shared" si="17"/>
        <v/>
      </c>
      <c r="AQ281" s="11" t="str">
        <f t="shared" si="18"/>
        <v/>
      </c>
      <c r="AR281" s="37" t="str">
        <f t="shared" si="19"/>
        <v/>
      </c>
      <c r="AS281" s="11" t="str">
        <f t="shared" si="20"/>
        <v/>
      </c>
      <c r="AT281" s="11" t="str">
        <f t="shared" si="21"/>
        <v/>
      </c>
      <c r="AU281" s="11" t="str">
        <f t="shared" si="22"/>
        <v/>
      </c>
      <c r="AV281" s="11" t="str">
        <f t="shared" si="23"/>
        <v/>
      </c>
      <c r="AW281" s="11" t="str">
        <f t="shared" si="24"/>
        <v/>
      </c>
      <c r="AX281" s="11" t="str">
        <f t="shared" si="25"/>
        <v/>
      </c>
      <c r="AY281" s="11" t="str">
        <f t="shared" si="26"/>
        <v/>
      </c>
      <c r="AZ281" s="11" t="str">
        <f t="array" ref="AZ281">INDEX('10_Redfin_Source_Data'!$X:$X,$A281+4)</f>
        <v/>
      </c>
    </row>
    <row r="282" ht="15.75" customHeight="1">
      <c r="A282" s="11">
        <v>278.0</v>
      </c>
      <c r="B282" s="11" t="str">
        <f t="array" ref="B282">IF(INDEX('10_Redfin_Source_Data'!$E:$E,$A282+4)="","","SF-"&amp;TEXT($A282,"000"))</f>
        <v/>
      </c>
      <c r="C282" s="11" t="str">
        <f t="array" ref="C282">INDEX('10_Redfin_Source_Data'!$E:$E,$A282+4)</f>
        <v/>
      </c>
      <c r="D282" s="11" t="str">
        <f t="array" ref="D282">INDEX('10_Redfin_Source_Data'!$G:$G,$A282+4)</f>
        <v/>
      </c>
      <c r="E282" s="11" t="str">
        <f t="array" ref="E282">INDEX('10_Redfin_Source_Data'!$N:$N,$A282+4)</f>
        <v/>
      </c>
      <c r="F282" s="11" t="str">
        <f t="array" ref="F282">INDEX('10_Redfin_Source_Data'!$C:$C,$A282+4)</f>
        <v/>
      </c>
      <c r="G282" s="11" t="str">
        <f t="array" ref="G282">INDEX('10_Redfin_Source_Data'!$Z:$Z,$A282+4)</f>
        <v/>
      </c>
      <c r="H282" s="34">
        <f t="array" ref="H282">N(INDEX('10_Redfin_Source_Data'!$H:$H,$A282+4))</f>
        <v>0</v>
      </c>
      <c r="I282" s="34">
        <f t="array" ref="I282">N(INDEX('10_Redfin_Source_Data'!$M:$M,$A282+4))</f>
        <v>0</v>
      </c>
      <c r="J282" s="34" t="str">
        <f t="array" ref="J282">IF(H282&gt;0,MAX(I282,IFERROR(N(INDEX('10_Redfin_Source_Data'!$I:$I,$A282+4)),0)),"")</f>
        <v/>
      </c>
      <c r="K282" s="34">
        <f t="array" ref="K282">N(INDEX('10_Redfin_Source_Data'!$K:$K,$A282+4))</f>
        <v>0</v>
      </c>
      <c r="L282" s="34" t="str">
        <f t="array" ref="L282">IF(H282&gt;0,IFERROR(INDEX('09_Rent_Benchmarks'!$C:$C,MATCH(D282,'09_Rent_Benchmarks'!$A:$A,0)),'01_Global_Assumptions'!$B$10),"")</f>
        <v/>
      </c>
      <c r="M282" s="34" t="str">
        <f t="shared" si="1"/>
        <v/>
      </c>
      <c r="N282" s="34" t="str">
        <f>IF(H282&gt;0,'01_Global_Assumptions'!$B$11,"")</f>
        <v/>
      </c>
      <c r="O282" s="34" t="str">
        <f t="shared" si="2"/>
        <v/>
      </c>
      <c r="P282" s="35" t="str">
        <f>IF(H282&gt;0,'01_Global_Assumptions'!$B$7,"")</f>
        <v/>
      </c>
      <c r="Q282" s="35" t="str">
        <f>IF(H282&gt;0,'01_Global_Assumptions'!$B$8,"")</f>
        <v/>
      </c>
      <c r="R282" s="35" t="str">
        <f>IF(H282&gt;0,'01_Global_Assumptions'!$B$9,"")</f>
        <v/>
      </c>
      <c r="S282" s="34" t="str">
        <f>IF(H282&gt;0,H282*'01_Global_Assumptions'!$B$12,"")</f>
        <v/>
      </c>
      <c r="T282" s="34" t="str">
        <f>IF(H282&gt;0,'01_Global_Assumptions'!$B$23,"")</f>
        <v/>
      </c>
      <c r="U282" s="34" t="str">
        <f>IF(H282&gt;0,S282/('01_Global_Assumptions'!$B$13*12),"")</f>
        <v/>
      </c>
      <c r="V282" s="34" t="str">
        <f>IF(H282&gt;0,I282*('01_Global_Assumptions'!$B$19+'01_Global_Assumptions'!$B$20+'01_Global_Assumptions'!$B$21)+'01_Global_Assumptions'!$B$22,"")</f>
        <v/>
      </c>
      <c r="W282" s="34" t="str">
        <f>IF(H282&gt;0,S282*'01_Global_Assumptions'!$B$14/12,"")</f>
        <v/>
      </c>
      <c r="X282" s="34" t="str">
        <f>IF(H282&gt;0,H282*'01_Global_Assumptions'!$B$16/('01_Global_Assumptions'!$B$17*12),"")</f>
        <v/>
      </c>
      <c r="Y282" s="35" t="str">
        <f>IF(H282&gt;0,'01_Global_Assumptions'!$B$18,"")</f>
        <v/>
      </c>
      <c r="Z282" s="34" t="str">
        <f t="shared" si="3"/>
        <v/>
      </c>
      <c r="AA282" s="34" t="str">
        <f t="shared" si="4"/>
        <v/>
      </c>
      <c r="AB282" s="34" t="str">
        <f t="shared" si="5"/>
        <v/>
      </c>
      <c r="AC282" s="35" t="str">
        <f t="shared" si="6"/>
        <v/>
      </c>
      <c r="AD282" s="34" t="str">
        <f t="shared" si="7"/>
        <v/>
      </c>
      <c r="AE282" s="34" t="str">
        <f t="shared" si="8"/>
        <v/>
      </c>
      <c r="AF282" s="34" t="str">
        <f t="shared" si="9"/>
        <v/>
      </c>
      <c r="AG282" s="34" t="str">
        <f t="shared" si="10"/>
        <v/>
      </c>
      <c r="AH282" s="34" t="str">
        <f t="shared" si="11"/>
        <v/>
      </c>
      <c r="AI282" s="34" t="str">
        <f t="shared" si="12"/>
        <v/>
      </c>
      <c r="AJ282" s="34" t="str">
        <f t="shared" si="13"/>
        <v/>
      </c>
      <c r="AK282" s="11" t="str">
        <f t="shared" si="14"/>
        <v/>
      </c>
      <c r="AL282" s="11" t="str">
        <f>IF(H282&gt;0,H282*(1-'01_Global_Assumptions'!$B$16),"")</f>
        <v/>
      </c>
      <c r="AM282" s="11" t="str">
        <f>IF(H282&gt;0,'01_Global_Assumptions'!$B$13*'01_Global_Assumptions'!$B$15,"")</f>
        <v/>
      </c>
      <c r="AN282" s="11" t="str">
        <f t="shared" si="15"/>
        <v/>
      </c>
      <c r="AO282" s="11" t="str">
        <f t="shared" si="16"/>
        <v/>
      </c>
      <c r="AP282" s="11" t="str">
        <f t="shared" si="17"/>
        <v/>
      </c>
      <c r="AQ282" s="11" t="str">
        <f t="shared" si="18"/>
        <v/>
      </c>
      <c r="AR282" s="37" t="str">
        <f t="shared" si="19"/>
        <v/>
      </c>
      <c r="AS282" s="11" t="str">
        <f t="shared" si="20"/>
        <v/>
      </c>
      <c r="AT282" s="11" t="str">
        <f t="shared" si="21"/>
        <v/>
      </c>
      <c r="AU282" s="11" t="str">
        <f t="shared" si="22"/>
        <v/>
      </c>
      <c r="AV282" s="11" t="str">
        <f t="shared" si="23"/>
        <v/>
      </c>
      <c r="AW282" s="11" t="str">
        <f t="shared" si="24"/>
        <v/>
      </c>
      <c r="AX282" s="11" t="str">
        <f t="shared" si="25"/>
        <v/>
      </c>
      <c r="AY282" s="11" t="str">
        <f t="shared" si="26"/>
        <v/>
      </c>
      <c r="AZ282" s="11" t="str">
        <f t="array" ref="AZ282">INDEX('10_Redfin_Source_Data'!$X:$X,$A282+4)</f>
        <v/>
      </c>
    </row>
    <row r="283" ht="15.75" customHeight="1">
      <c r="A283" s="11">
        <v>279.0</v>
      </c>
      <c r="B283" s="11" t="str">
        <f t="array" ref="B283">IF(INDEX('10_Redfin_Source_Data'!$E:$E,$A283+4)="","","SF-"&amp;TEXT($A283,"000"))</f>
        <v/>
      </c>
      <c r="C283" s="11" t="str">
        <f t="array" ref="C283">INDEX('10_Redfin_Source_Data'!$E:$E,$A283+4)</f>
        <v/>
      </c>
      <c r="D283" s="11" t="str">
        <f t="array" ref="D283">INDEX('10_Redfin_Source_Data'!$G:$G,$A283+4)</f>
        <v/>
      </c>
      <c r="E283" s="11" t="str">
        <f t="array" ref="E283">INDEX('10_Redfin_Source_Data'!$N:$N,$A283+4)</f>
        <v/>
      </c>
      <c r="F283" s="11" t="str">
        <f t="array" ref="F283">INDEX('10_Redfin_Source_Data'!$C:$C,$A283+4)</f>
        <v/>
      </c>
      <c r="G283" s="11" t="str">
        <f t="array" ref="G283">INDEX('10_Redfin_Source_Data'!$Z:$Z,$A283+4)</f>
        <v/>
      </c>
      <c r="H283" s="34">
        <f t="array" ref="H283">N(INDEX('10_Redfin_Source_Data'!$H:$H,$A283+4))</f>
        <v>0</v>
      </c>
      <c r="I283" s="34">
        <f t="array" ref="I283">N(INDEX('10_Redfin_Source_Data'!$M:$M,$A283+4))</f>
        <v>0</v>
      </c>
      <c r="J283" s="34" t="str">
        <f t="array" ref="J283">IF(H283&gt;0,MAX(I283,IFERROR(N(INDEX('10_Redfin_Source_Data'!$I:$I,$A283+4)),0)),"")</f>
        <v/>
      </c>
      <c r="K283" s="34">
        <f t="array" ref="K283">N(INDEX('10_Redfin_Source_Data'!$K:$K,$A283+4))</f>
        <v>0</v>
      </c>
      <c r="L283" s="34" t="str">
        <f t="array" ref="L283">IF(H283&gt;0,IFERROR(INDEX('09_Rent_Benchmarks'!$C:$C,MATCH(D283,'09_Rent_Benchmarks'!$A:$A,0)),'01_Global_Assumptions'!$B$10),"")</f>
        <v/>
      </c>
      <c r="M283" s="34" t="str">
        <f t="shared" si="1"/>
        <v/>
      </c>
      <c r="N283" s="34" t="str">
        <f>IF(H283&gt;0,'01_Global_Assumptions'!$B$11,"")</f>
        <v/>
      </c>
      <c r="O283" s="34" t="str">
        <f t="shared" si="2"/>
        <v/>
      </c>
      <c r="P283" s="35" t="str">
        <f>IF(H283&gt;0,'01_Global_Assumptions'!$B$7,"")</f>
        <v/>
      </c>
      <c r="Q283" s="35" t="str">
        <f>IF(H283&gt;0,'01_Global_Assumptions'!$B$8,"")</f>
        <v/>
      </c>
      <c r="R283" s="35" t="str">
        <f>IF(H283&gt;0,'01_Global_Assumptions'!$B$9,"")</f>
        <v/>
      </c>
      <c r="S283" s="34" t="str">
        <f>IF(H283&gt;0,H283*'01_Global_Assumptions'!$B$12,"")</f>
        <v/>
      </c>
      <c r="T283" s="34" t="str">
        <f>IF(H283&gt;0,'01_Global_Assumptions'!$B$23,"")</f>
        <v/>
      </c>
      <c r="U283" s="34" t="str">
        <f>IF(H283&gt;0,S283/('01_Global_Assumptions'!$B$13*12),"")</f>
        <v/>
      </c>
      <c r="V283" s="34" t="str">
        <f>IF(H283&gt;0,I283*('01_Global_Assumptions'!$B$19+'01_Global_Assumptions'!$B$20+'01_Global_Assumptions'!$B$21)+'01_Global_Assumptions'!$B$22,"")</f>
        <v/>
      </c>
      <c r="W283" s="34" t="str">
        <f>IF(H283&gt;0,S283*'01_Global_Assumptions'!$B$14/12,"")</f>
        <v/>
      </c>
      <c r="X283" s="34" t="str">
        <f>IF(H283&gt;0,H283*'01_Global_Assumptions'!$B$16/('01_Global_Assumptions'!$B$17*12),"")</f>
        <v/>
      </c>
      <c r="Y283" s="35" t="str">
        <f>IF(H283&gt;0,'01_Global_Assumptions'!$B$18,"")</f>
        <v/>
      </c>
      <c r="Z283" s="34" t="str">
        <f t="shared" si="3"/>
        <v/>
      </c>
      <c r="AA283" s="34" t="str">
        <f t="shared" si="4"/>
        <v/>
      </c>
      <c r="AB283" s="34" t="str">
        <f t="shared" si="5"/>
        <v/>
      </c>
      <c r="AC283" s="35" t="str">
        <f t="shared" si="6"/>
        <v/>
      </c>
      <c r="AD283" s="34" t="str">
        <f t="shared" si="7"/>
        <v/>
      </c>
      <c r="AE283" s="34" t="str">
        <f t="shared" si="8"/>
        <v/>
      </c>
      <c r="AF283" s="34" t="str">
        <f t="shared" si="9"/>
        <v/>
      </c>
      <c r="AG283" s="34" t="str">
        <f t="shared" si="10"/>
        <v/>
      </c>
      <c r="AH283" s="34" t="str">
        <f t="shared" si="11"/>
        <v/>
      </c>
      <c r="AI283" s="34" t="str">
        <f t="shared" si="12"/>
        <v/>
      </c>
      <c r="AJ283" s="34" t="str">
        <f t="shared" si="13"/>
        <v/>
      </c>
      <c r="AK283" s="11" t="str">
        <f t="shared" si="14"/>
        <v/>
      </c>
      <c r="AL283" s="11" t="str">
        <f>IF(H283&gt;0,H283*(1-'01_Global_Assumptions'!$B$16),"")</f>
        <v/>
      </c>
      <c r="AM283" s="11" t="str">
        <f>IF(H283&gt;0,'01_Global_Assumptions'!$B$13*'01_Global_Assumptions'!$B$15,"")</f>
        <v/>
      </c>
      <c r="AN283" s="11" t="str">
        <f t="shared" si="15"/>
        <v/>
      </c>
      <c r="AO283" s="11" t="str">
        <f t="shared" si="16"/>
        <v/>
      </c>
      <c r="AP283" s="11" t="str">
        <f t="shared" si="17"/>
        <v/>
      </c>
      <c r="AQ283" s="11" t="str">
        <f t="shared" si="18"/>
        <v/>
      </c>
      <c r="AR283" s="37" t="str">
        <f t="shared" si="19"/>
        <v/>
      </c>
      <c r="AS283" s="11" t="str">
        <f t="shared" si="20"/>
        <v/>
      </c>
      <c r="AT283" s="11" t="str">
        <f t="shared" si="21"/>
        <v/>
      </c>
      <c r="AU283" s="11" t="str">
        <f t="shared" si="22"/>
        <v/>
      </c>
      <c r="AV283" s="11" t="str">
        <f t="shared" si="23"/>
        <v/>
      </c>
      <c r="AW283" s="11" t="str">
        <f t="shared" si="24"/>
        <v/>
      </c>
      <c r="AX283" s="11" t="str">
        <f t="shared" si="25"/>
        <v/>
      </c>
      <c r="AY283" s="11" t="str">
        <f t="shared" si="26"/>
        <v/>
      </c>
      <c r="AZ283" s="11" t="str">
        <f t="array" ref="AZ283">INDEX('10_Redfin_Source_Data'!$X:$X,$A283+4)</f>
        <v/>
      </c>
    </row>
    <row r="284" ht="15.75" customHeight="1">
      <c r="A284" s="11">
        <v>280.0</v>
      </c>
      <c r="B284" s="11" t="str">
        <f t="array" ref="B284">IF(INDEX('10_Redfin_Source_Data'!$E:$E,$A284+4)="","","SF-"&amp;TEXT($A284,"000"))</f>
        <v/>
      </c>
      <c r="C284" s="11" t="str">
        <f t="array" ref="C284">INDEX('10_Redfin_Source_Data'!$E:$E,$A284+4)</f>
        <v/>
      </c>
      <c r="D284" s="11" t="str">
        <f t="array" ref="D284">INDEX('10_Redfin_Source_Data'!$G:$G,$A284+4)</f>
        <v/>
      </c>
      <c r="E284" s="11" t="str">
        <f t="array" ref="E284">INDEX('10_Redfin_Source_Data'!$N:$N,$A284+4)</f>
        <v/>
      </c>
      <c r="F284" s="11" t="str">
        <f t="array" ref="F284">INDEX('10_Redfin_Source_Data'!$C:$C,$A284+4)</f>
        <v/>
      </c>
      <c r="G284" s="11" t="str">
        <f t="array" ref="G284">INDEX('10_Redfin_Source_Data'!$Z:$Z,$A284+4)</f>
        <v/>
      </c>
      <c r="H284" s="34">
        <f t="array" ref="H284">N(INDEX('10_Redfin_Source_Data'!$H:$H,$A284+4))</f>
        <v>0</v>
      </c>
      <c r="I284" s="34">
        <f t="array" ref="I284">N(INDEX('10_Redfin_Source_Data'!$M:$M,$A284+4))</f>
        <v>0</v>
      </c>
      <c r="J284" s="34" t="str">
        <f t="array" ref="J284">IF(H284&gt;0,MAX(I284,IFERROR(N(INDEX('10_Redfin_Source_Data'!$I:$I,$A284+4)),0)),"")</f>
        <v/>
      </c>
      <c r="K284" s="34">
        <f t="array" ref="K284">N(INDEX('10_Redfin_Source_Data'!$K:$K,$A284+4))</f>
        <v>0</v>
      </c>
      <c r="L284" s="34" t="str">
        <f t="array" ref="L284">IF(H284&gt;0,IFERROR(INDEX('09_Rent_Benchmarks'!$C:$C,MATCH(D284,'09_Rent_Benchmarks'!$A:$A,0)),'01_Global_Assumptions'!$B$10),"")</f>
        <v/>
      </c>
      <c r="M284" s="34" t="str">
        <f t="shared" si="1"/>
        <v/>
      </c>
      <c r="N284" s="34" t="str">
        <f>IF(H284&gt;0,'01_Global_Assumptions'!$B$11,"")</f>
        <v/>
      </c>
      <c r="O284" s="34" t="str">
        <f t="shared" si="2"/>
        <v/>
      </c>
      <c r="P284" s="35" t="str">
        <f>IF(H284&gt;0,'01_Global_Assumptions'!$B$7,"")</f>
        <v/>
      </c>
      <c r="Q284" s="35" t="str">
        <f>IF(H284&gt;0,'01_Global_Assumptions'!$B$8,"")</f>
        <v/>
      </c>
      <c r="R284" s="35" t="str">
        <f>IF(H284&gt;0,'01_Global_Assumptions'!$B$9,"")</f>
        <v/>
      </c>
      <c r="S284" s="34" t="str">
        <f>IF(H284&gt;0,H284*'01_Global_Assumptions'!$B$12,"")</f>
        <v/>
      </c>
      <c r="T284" s="34" t="str">
        <f>IF(H284&gt;0,'01_Global_Assumptions'!$B$23,"")</f>
        <v/>
      </c>
      <c r="U284" s="34" t="str">
        <f>IF(H284&gt;0,S284/('01_Global_Assumptions'!$B$13*12),"")</f>
        <v/>
      </c>
      <c r="V284" s="34" t="str">
        <f>IF(H284&gt;0,I284*('01_Global_Assumptions'!$B$19+'01_Global_Assumptions'!$B$20+'01_Global_Assumptions'!$B$21)+'01_Global_Assumptions'!$B$22,"")</f>
        <v/>
      </c>
      <c r="W284" s="34" t="str">
        <f>IF(H284&gt;0,S284*'01_Global_Assumptions'!$B$14/12,"")</f>
        <v/>
      </c>
      <c r="X284" s="34" t="str">
        <f>IF(H284&gt;0,H284*'01_Global_Assumptions'!$B$16/('01_Global_Assumptions'!$B$17*12),"")</f>
        <v/>
      </c>
      <c r="Y284" s="35" t="str">
        <f>IF(H284&gt;0,'01_Global_Assumptions'!$B$18,"")</f>
        <v/>
      </c>
      <c r="Z284" s="34" t="str">
        <f t="shared" si="3"/>
        <v/>
      </c>
      <c r="AA284" s="34" t="str">
        <f t="shared" si="4"/>
        <v/>
      </c>
      <c r="AB284" s="34" t="str">
        <f t="shared" si="5"/>
        <v/>
      </c>
      <c r="AC284" s="35" t="str">
        <f t="shared" si="6"/>
        <v/>
      </c>
      <c r="AD284" s="34" t="str">
        <f t="shared" si="7"/>
        <v/>
      </c>
      <c r="AE284" s="34" t="str">
        <f t="shared" si="8"/>
        <v/>
      </c>
      <c r="AF284" s="34" t="str">
        <f t="shared" si="9"/>
        <v/>
      </c>
      <c r="AG284" s="34" t="str">
        <f t="shared" si="10"/>
        <v/>
      </c>
      <c r="AH284" s="34" t="str">
        <f t="shared" si="11"/>
        <v/>
      </c>
      <c r="AI284" s="34" t="str">
        <f t="shared" si="12"/>
        <v/>
      </c>
      <c r="AJ284" s="34" t="str">
        <f t="shared" si="13"/>
        <v/>
      </c>
      <c r="AK284" s="11" t="str">
        <f t="shared" si="14"/>
        <v/>
      </c>
      <c r="AL284" s="11" t="str">
        <f>IF(H284&gt;0,H284*(1-'01_Global_Assumptions'!$B$16),"")</f>
        <v/>
      </c>
      <c r="AM284" s="11" t="str">
        <f>IF(H284&gt;0,'01_Global_Assumptions'!$B$13*'01_Global_Assumptions'!$B$15,"")</f>
        <v/>
      </c>
      <c r="AN284" s="11" t="str">
        <f t="shared" si="15"/>
        <v/>
      </c>
      <c r="AO284" s="11" t="str">
        <f t="shared" si="16"/>
        <v/>
      </c>
      <c r="AP284" s="11" t="str">
        <f t="shared" si="17"/>
        <v/>
      </c>
      <c r="AQ284" s="11" t="str">
        <f t="shared" si="18"/>
        <v/>
      </c>
      <c r="AR284" s="37" t="str">
        <f t="shared" si="19"/>
        <v/>
      </c>
      <c r="AS284" s="11" t="str">
        <f t="shared" si="20"/>
        <v/>
      </c>
      <c r="AT284" s="11" t="str">
        <f t="shared" si="21"/>
        <v/>
      </c>
      <c r="AU284" s="11" t="str">
        <f t="shared" si="22"/>
        <v/>
      </c>
      <c r="AV284" s="11" t="str">
        <f t="shared" si="23"/>
        <v/>
      </c>
      <c r="AW284" s="11" t="str">
        <f t="shared" si="24"/>
        <v/>
      </c>
      <c r="AX284" s="11" t="str">
        <f t="shared" si="25"/>
        <v/>
      </c>
      <c r="AY284" s="11" t="str">
        <f t="shared" si="26"/>
        <v/>
      </c>
      <c r="AZ284" s="11" t="str">
        <f t="array" ref="AZ284">INDEX('10_Redfin_Source_Data'!$X:$X,$A284+4)</f>
        <v/>
      </c>
    </row>
    <row r="285" ht="15.75" customHeight="1">
      <c r="A285" s="11">
        <v>281.0</v>
      </c>
      <c r="B285" s="11" t="str">
        <f t="array" ref="B285">IF(INDEX('10_Redfin_Source_Data'!$E:$E,$A285+4)="","","SF-"&amp;TEXT($A285,"000"))</f>
        <v/>
      </c>
      <c r="C285" s="11" t="str">
        <f t="array" ref="C285">INDEX('10_Redfin_Source_Data'!$E:$E,$A285+4)</f>
        <v/>
      </c>
      <c r="D285" s="11" t="str">
        <f t="array" ref="D285">INDEX('10_Redfin_Source_Data'!$G:$G,$A285+4)</f>
        <v/>
      </c>
      <c r="E285" s="11" t="str">
        <f t="array" ref="E285">INDEX('10_Redfin_Source_Data'!$N:$N,$A285+4)</f>
        <v/>
      </c>
      <c r="F285" s="11" t="str">
        <f t="array" ref="F285">INDEX('10_Redfin_Source_Data'!$C:$C,$A285+4)</f>
        <v/>
      </c>
      <c r="G285" s="11" t="str">
        <f t="array" ref="G285">INDEX('10_Redfin_Source_Data'!$Z:$Z,$A285+4)</f>
        <v/>
      </c>
      <c r="H285" s="34">
        <f t="array" ref="H285">N(INDEX('10_Redfin_Source_Data'!$H:$H,$A285+4))</f>
        <v>0</v>
      </c>
      <c r="I285" s="34">
        <f t="array" ref="I285">N(INDEX('10_Redfin_Source_Data'!$M:$M,$A285+4))</f>
        <v>0</v>
      </c>
      <c r="J285" s="34" t="str">
        <f t="array" ref="J285">IF(H285&gt;0,MAX(I285,IFERROR(N(INDEX('10_Redfin_Source_Data'!$I:$I,$A285+4)),0)),"")</f>
        <v/>
      </c>
      <c r="K285" s="34">
        <f t="array" ref="K285">N(INDEX('10_Redfin_Source_Data'!$K:$K,$A285+4))</f>
        <v>0</v>
      </c>
      <c r="L285" s="34" t="str">
        <f t="array" ref="L285">IF(H285&gt;0,IFERROR(INDEX('09_Rent_Benchmarks'!$C:$C,MATCH(D285,'09_Rent_Benchmarks'!$A:$A,0)),'01_Global_Assumptions'!$B$10),"")</f>
        <v/>
      </c>
      <c r="M285" s="34" t="str">
        <f t="shared" si="1"/>
        <v/>
      </c>
      <c r="N285" s="34" t="str">
        <f>IF(H285&gt;0,'01_Global_Assumptions'!$B$11,"")</f>
        <v/>
      </c>
      <c r="O285" s="34" t="str">
        <f t="shared" si="2"/>
        <v/>
      </c>
      <c r="P285" s="35" t="str">
        <f>IF(H285&gt;0,'01_Global_Assumptions'!$B$7,"")</f>
        <v/>
      </c>
      <c r="Q285" s="35" t="str">
        <f>IF(H285&gt;0,'01_Global_Assumptions'!$B$8,"")</f>
        <v/>
      </c>
      <c r="R285" s="35" t="str">
        <f>IF(H285&gt;0,'01_Global_Assumptions'!$B$9,"")</f>
        <v/>
      </c>
      <c r="S285" s="34" t="str">
        <f>IF(H285&gt;0,H285*'01_Global_Assumptions'!$B$12,"")</f>
        <v/>
      </c>
      <c r="T285" s="34" t="str">
        <f>IF(H285&gt;0,'01_Global_Assumptions'!$B$23,"")</f>
        <v/>
      </c>
      <c r="U285" s="34" t="str">
        <f>IF(H285&gt;0,S285/('01_Global_Assumptions'!$B$13*12),"")</f>
        <v/>
      </c>
      <c r="V285" s="34" t="str">
        <f>IF(H285&gt;0,I285*('01_Global_Assumptions'!$B$19+'01_Global_Assumptions'!$B$20+'01_Global_Assumptions'!$B$21)+'01_Global_Assumptions'!$B$22,"")</f>
        <v/>
      </c>
      <c r="W285" s="34" t="str">
        <f>IF(H285&gt;0,S285*'01_Global_Assumptions'!$B$14/12,"")</f>
        <v/>
      </c>
      <c r="X285" s="34" t="str">
        <f>IF(H285&gt;0,H285*'01_Global_Assumptions'!$B$16/('01_Global_Assumptions'!$B$17*12),"")</f>
        <v/>
      </c>
      <c r="Y285" s="35" t="str">
        <f>IF(H285&gt;0,'01_Global_Assumptions'!$B$18,"")</f>
        <v/>
      </c>
      <c r="Z285" s="34" t="str">
        <f t="shared" si="3"/>
        <v/>
      </c>
      <c r="AA285" s="34" t="str">
        <f t="shared" si="4"/>
        <v/>
      </c>
      <c r="AB285" s="34" t="str">
        <f t="shared" si="5"/>
        <v/>
      </c>
      <c r="AC285" s="35" t="str">
        <f t="shared" si="6"/>
        <v/>
      </c>
      <c r="AD285" s="34" t="str">
        <f t="shared" si="7"/>
        <v/>
      </c>
      <c r="AE285" s="34" t="str">
        <f t="shared" si="8"/>
        <v/>
      </c>
      <c r="AF285" s="34" t="str">
        <f t="shared" si="9"/>
        <v/>
      </c>
      <c r="AG285" s="34" t="str">
        <f t="shared" si="10"/>
        <v/>
      </c>
      <c r="AH285" s="34" t="str">
        <f t="shared" si="11"/>
        <v/>
      </c>
      <c r="AI285" s="34" t="str">
        <f t="shared" si="12"/>
        <v/>
      </c>
      <c r="AJ285" s="34" t="str">
        <f t="shared" si="13"/>
        <v/>
      </c>
      <c r="AK285" s="11" t="str">
        <f t="shared" si="14"/>
        <v/>
      </c>
      <c r="AL285" s="11" t="str">
        <f>IF(H285&gt;0,H285*(1-'01_Global_Assumptions'!$B$16),"")</f>
        <v/>
      </c>
      <c r="AM285" s="11" t="str">
        <f>IF(H285&gt;0,'01_Global_Assumptions'!$B$13*'01_Global_Assumptions'!$B$15,"")</f>
        <v/>
      </c>
      <c r="AN285" s="11" t="str">
        <f t="shared" si="15"/>
        <v/>
      </c>
      <c r="AO285" s="11" t="str">
        <f t="shared" si="16"/>
        <v/>
      </c>
      <c r="AP285" s="11" t="str">
        <f t="shared" si="17"/>
        <v/>
      </c>
      <c r="AQ285" s="11" t="str">
        <f t="shared" si="18"/>
        <v/>
      </c>
      <c r="AR285" s="37" t="str">
        <f t="shared" si="19"/>
        <v/>
      </c>
      <c r="AS285" s="11" t="str">
        <f t="shared" si="20"/>
        <v/>
      </c>
      <c r="AT285" s="11" t="str">
        <f t="shared" si="21"/>
        <v/>
      </c>
      <c r="AU285" s="11" t="str">
        <f t="shared" si="22"/>
        <v/>
      </c>
      <c r="AV285" s="11" t="str">
        <f t="shared" si="23"/>
        <v/>
      </c>
      <c r="AW285" s="11" t="str">
        <f t="shared" si="24"/>
        <v/>
      </c>
      <c r="AX285" s="11" t="str">
        <f t="shared" si="25"/>
        <v/>
      </c>
      <c r="AY285" s="11" t="str">
        <f t="shared" si="26"/>
        <v/>
      </c>
      <c r="AZ285" s="11" t="str">
        <f t="array" ref="AZ285">INDEX('10_Redfin_Source_Data'!$X:$X,$A285+4)</f>
        <v/>
      </c>
    </row>
    <row r="286" ht="15.75" customHeight="1">
      <c r="A286" s="11">
        <v>282.0</v>
      </c>
      <c r="B286" s="11" t="str">
        <f t="array" ref="B286">IF(INDEX('10_Redfin_Source_Data'!$E:$E,$A286+4)="","","SF-"&amp;TEXT($A286,"000"))</f>
        <v/>
      </c>
      <c r="C286" s="11" t="str">
        <f t="array" ref="C286">INDEX('10_Redfin_Source_Data'!$E:$E,$A286+4)</f>
        <v/>
      </c>
      <c r="D286" s="11" t="str">
        <f t="array" ref="D286">INDEX('10_Redfin_Source_Data'!$G:$G,$A286+4)</f>
        <v/>
      </c>
      <c r="E286" s="11" t="str">
        <f t="array" ref="E286">INDEX('10_Redfin_Source_Data'!$N:$N,$A286+4)</f>
        <v/>
      </c>
      <c r="F286" s="11" t="str">
        <f t="array" ref="F286">INDEX('10_Redfin_Source_Data'!$C:$C,$A286+4)</f>
        <v/>
      </c>
      <c r="G286" s="11" t="str">
        <f t="array" ref="G286">INDEX('10_Redfin_Source_Data'!$Z:$Z,$A286+4)</f>
        <v/>
      </c>
      <c r="H286" s="34">
        <f t="array" ref="H286">N(INDEX('10_Redfin_Source_Data'!$H:$H,$A286+4))</f>
        <v>0</v>
      </c>
      <c r="I286" s="34">
        <f t="array" ref="I286">N(INDEX('10_Redfin_Source_Data'!$M:$M,$A286+4))</f>
        <v>0</v>
      </c>
      <c r="J286" s="34" t="str">
        <f t="array" ref="J286">IF(H286&gt;0,MAX(I286,IFERROR(N(INDEX('10_Redfin_Source_Data'!$I:$I,$A286+4)),0)),"")</f>
        <v/>
      </c>
      <c r="K286" s="34">
        <f t="array" ref="K286">N(INDEX('10_Redfin_Source_Data'!$K:$K,$A286+4))</f>
        <v>0</v>
      </c>
      <c r="L286" s="34" t="str">
        <f t="array" ref="L286">IF(H286&gt;0,IFERROR(INDEX('09_Rent_Benchmarks'!$C:$C,MATCH(D286,'09_Rent_Benchmarks'!$A:$A,0)),'01_Global_Assumptions'!$B$10),"")</f>
        <v/>
      </c>
      <c r="M286" s="34" t="str">
        <f t="shared" si="1"/>
        <v/>
      </c>
      <c r="N286" s="34" t="str">
        <f>IF(H286&gt;0,'01_Global_Assumptions'!$B$11,"")</f>
        <v/>
      </c>
      <c r="O286" s="34" t="str">
        <f t="shared" si="2"/>
        <v/>
      </c>
      <c r="P286" s="35" t="str">
        <f>IF(H286&gt;0,'01_Global_Assumptions'!$B$7,"")</f>
        <v/>
      </c>
      <c r="Q286" s="35" t="str">
        <f>IF(H286&gt;0,'01_Global_Assumptions'!$B$8,"")</f>
        <v/>
      </c>
      <c r="R286" s="35" t="str">
        <f>IF(H286&gt;0,'01_Global_Assumptions'!$B$9,"")</f>
        <v/>
      </c>
      <c r="S286" s="34" t="str">
        <f>IF(H286&gt;0,H286*'01_Global_Assumptions'!$B$12,"")</f>
        <v/>
      </c>
      <c r="T286" s="34" t="str">
        <f>IF(H286&gt;0,'01_Global_Assumptions'!$B$23,"")</f>
        <v/>
      </c>
      <c r="U286" s="34" t="str">
        <f>IF(H286&gt;0,S286/('01_Global_Assumptions'!$B$13*12),"")</f>
        <v/>
      </c>
      <c r="V286" s="34" t="str">
        <f>IF(H286&gt;0,I286*('01_Global_Assumptions'!$B$19+'01_Global_Assumptions'!$B$20+'01_Global_Assumptions'!$B$21)+'01_Global_Assumptions'!$B$22,"")</f>
        <v/>
      </c>
      <c r="W286" s="34" t="str">
        <f>IF(H286&gt;0,S286*'01_Global_Assumptions'!$B$14/12,"")</f>
        <v/>
      </c>
      <c r="X286" s="34" t="str">
        <f>IF(H286&gt;0,H286*'01_Global_Assumptions'!$B$16/('01_Global_Assumptions'!$B$17*12),"")</f>
        <v/>
      </c>
      <c r="Y286" s="35" t="str">
        <f>IF(H286&gt;0,'01_Global_Assumptions'!$B$18,"")</f>
        <v/>
      </c>
      <c r="Z286" s="34" t="str">
        <f t="shared" si="3"/>
        <v/>
      </c>
      <c r="AA286" s="34" t="str">
        <f t="shared" si="4"/>
        <v/>
      </c>
      <c r="AB286" s="34" t="str">
        <f t="shared" si="5"/>
        <v/>
      </c>
      <c r="AC286" s="35" t="str">
        <f t="shared" si="6"/>
        <v/>
      </c>
      <c r="AD286" s="34" t="str">
        <f t="shared" si="7"/>
        <v/>
      </c>
      <c r="AE286" s="34" t="str">
        <f t="shared" si="8"/>
        <v/>
      </c>
      <c r="AF286" s="34" t="str">
        <f t="shared" si="9"/>
        <v/>
      </c>
      <c r="AG286" s="34" t="str">
        <f t="shared" si="10"/>
        <v/>
      </c>
      <c r="AH286" s="34" t="str">
        <f t="shared" si="11"/>
        <v/>
      </c>
      <c r="AI286" s="34" t="str">
        <f t="shared" si="12"/>
        <v/>
      </c>
      <c r="AJ286" s="34" t="str">
        <f t="shared" si="13"/>
        <v/>
      </c>
      <c r="AK286" s="11" t="str">
        <f t="shared" si="14"/>
        <v/>
      </c>
      <c r="AL286" s="11" t="str">
        <f>IF(H286&gt;0,H286*(1-'01_Global_Assumptions'!$B$16),"")</f>
        <v/>
      </c>
      <c r="AM286" s="11" t="str">
        <f>IF(H286&gt;0,'01_Global_Assumptions'!$B$13*'01_Global_Assumptions'!$B$15,"")</f>
        <v/>
      </c>
      <c r="AN286" s="11" t="str">
        <f t="shared" si="15"/>
        <v/>
      </c>
      <c r="AO286" s="11" t="str">
        <f t="shared" si="16"/>
        <v/>
      </c>
      <c r="AP286" s="11" t="str">
        <f t="shared" si="17"/>
        <v/>
      </c>
      <c r="AQ286" s="11" t="str">
        <f t="shared" si="18"/>
        <v/>
      </c>
      <c r="AR286" s="37" t="str">
        <f t="shared" si="19"/>
        <v/>
      </c>
      <c r="AS286" s="11" t="str">
        <f t="shared" si="20"/>
        <v/>
      </c>
      <c r="AT286" s="11" t="str">
        <f t="shared" si="21"/>
        <v/>
      </c>
      <c r="AU286" s="11" t="str">
        <f t="shared" si="22"/>
        <v/>
      </c>
      <c r="AV286" s="11" t="str">
        <f t="shared" si="23"/>
        <v/>
      </c>
      <c r="AW286" s="11" t="str">
        <f t="shared" si="24"/>
        <v/>
      </c>
      <c r="AX286" s="11" t="str">
        <f t="shared" si="25"/>
        <v/>
      </c>
      <c r="AY286" s="11" t="str">
        <f t="shared" si="26"/>
        <v/>
      </c>
      <c r="AZ286" s="11" t="str">
        <f t="array" ref="AZ286">INDEX('10_Redfin_Source_Data'!$X:$X,$A286+4)</f>
        <v/>
      </c>
    </row>
    <row r="287" ht="15.75" customHeight="1">
      <c r="A287" s="11">
        <v>283.0</v>
      </c>
      <c r="B287" s="11" t="str">
        <f t="array" ref="B287">IF(INDEX('10_Redfin_Source_Data'!$E:$E,$A287+4)="","","SF-"&amp;TEXT($A287,"000"))</f>
        <v/>
      </c>
      <c r="C287" s="11" t="str">
        <f t="array" ref="C287">INDEX('10_Redfin_Source_Data'!$E:$E,$A287+4)</f>
        <v/>
      </c>
      <c r="D287" s="11" t="str">
        <f t="array" ref="D287">INDEX('10_Redfin_Source_Data'!$G:$G,$A287+4)</f>
        <v/>
      </c>
      <c r="E287" s="11" t="str">
        <f t="array" ref="E287">INDEX('10_Redfin_Source_Data'!$N:$N,$A287+4)</f>
        <v/>
      </c>
      <c r="F287" s="11" t="str">
        <f t="array" ref="F287">INDEX('10_Redfin_Source_Data'!$C:$C,$A287+4)</f>
        <v/>
      </c>
      <c r="G287" s="11" t="str">
        <f t="array" ref="G287">INDEX('10_Redfin_Source_Data'!$Z:$Z,$A287+4)</f>
        <v/>
      </c>
      <c r="H287" s="34">
        <f t="array" ref="H287">N(INDEX('10_Redfin_Source_Data'!$H:$H,$A287+4))</f>
        <v>0</v>
      </c>
      <c r="I287" s="34">
        <f t="array" ref="I287">N(INDEX('10_Redfin_Source_Data'!$M:$M,$A287+4))</f>
        <v>0</v>
      </c>
      <c r="J287" s="34" t="str">
        <f t="array" ref="J287">IF(H287&gt;0,MAX(I287,IFERROR(N(INDEX('10_Redfin_Source_Data'!$I:$I,$A287+4)),0)),"")</f>
        <v/>
      </c>
      <c r="K287" s="34">
        <f t="array" ref="K287">N(INDEX('10_Redfin_Source_Data'!$K:$K,$A287+4))</f>
        <v>0</v>
      </c>
      <c r="L287" s="34" t="str">
        <f t="array" ref="L287">IF(H287&gt;0,IFERROR(INDEX('09_Rent_Benchmarks'!$C:$C,MATCH(D287,'09_Rent_Benchmarks'!$A:$A,0)),'01_Global_Assumptions'!$B$10),"")</f>
        <v/>
      </c>
      <c r="M287" s="34" t="str">
        <f t="shared" si="1"/>
        <v/>
      </c>
      <c r="N287" s="34" t="str">
        <f>IF(H287&gt;0,'01_Global_Assumptions'!$B$11,"")</f>
        <v/>
      </c>
      <c r="O287" s="34" t="str">
        <f t="shared" si="2"/>
        <v/>
      </c>
      <c r="P287" s="35" t="str">
        <f>IF(H287&gt;0,'01_Global_Assumptions'!$B$7,"")</f>
        <v/>
      </c>
      <c r="Q287" s="35" t="str">
        <f>IF(H287&gt;0,'01_Global_Assumptions'!$B$8,"")</f>
        <v/>
      </c>
      <c r="R287" s="35" t="str">
        <f>IF(H287&gt;0,'01_Global_Assumptions'!$B$9,"")</f>
        <v/>
      </c>
      <c r="S287" s="34" t="str">
        <f>IF(H287&gt;0,H287*'01_Global_Assumptions'!$B$12,"")</f>
        <v/>
      </c>
      <c r="T287" s="34" t="str">
        <f>IF(H287&gt;0,'01_Global_Assumptions'!$B$23,"")</f>
        <v/>
      </c>
      <c r="U287" s="34" t="str">
        <f>IF(H287&gt;0,S287/('01_Global_Assumptions'!$B$13*12),"")</f>
        <v/>
      </c>
      <c r="V287" s="34" t="str">
        <f>IF(H287&gt;0,I287*('01_Global_Assumptions'!$B$19+'01_Global_Assumptions'!$B$20+'01_Global_Assumptions'!$B$21)+'01_Global_Assumptions'!$B$22,"")</f>
        <v/>
      </c>
      <c r="W287" s="34" t="str">
        <f>IF(H287&gt;0,S287*'01_Global_Assumptions'!$B$14/12,"")</f>
        <v/>
      </c>
      <c r="X287" s="34" t="str">
        <f>IF(H287&gt;0,H287*'01_Global_Assumptions'!$B$16/('01_Global_Assumptions'!$B$17*12),"")</f>
        <v/>
      </c>
      <c r="Y287" s="35" t="str">
        <f>IF(H287&gt;0,'01_Global_Assumptions'!$B$18,"")</f>
        <v/>
      </c>
      <c r="Z287" s="34" t="str">
        <f t="shared" si="3"/>
        <v/>
      </c>
      <c r="AA287" s="34" t="str">
        <f t="shared" si="4"/>
        <v/>
      </c>
      <c r="AB287" s="34" t="str">
        <f t="shared" si="5"/>
        <v/>
      </c>
      <c r="AC287" s="35" t="str">
        <f t="shared" si="6"/>
        <v/>
      </c>
      <c r="AD287" s="34" t="str">
        <f t="shared" si="7"/>
        <v/>
      </c>
      <c r="AE287" s="34" t="str">
        <f t="shared" si="8"/>
        <v/>
      </c>
      <c r="AF287" s="34" t="str">
        <f t="shared" si="9"/>
        <v/>
      </c>
      <c r="AG287" s="34" t="str">
        <f t="shared" si="10"/>
        <v/>
      </c>
      <c r="AH287" s="34" t="str">
        <f t="shared" si="11"/>
        <v/>
      </c>
      <c r="AI287" s="34" t="str">
        <f t="shared" si="12"/>
        <v/>
      </c>
      <c r="AJ287" s="34" t="str">
        <f t="shared" si="13"/>
        <v/>
      </c>
      <c r="AK287" s="11" t="str">
        <f t="shared" si="14"/>
        <v/>
      </c>
      <c r="AL287" s="11" t="str">
        <f>IF(H287&gt;0,H287*(1-'01_Global_Assumptions'!$B$16),"")</f>
        <v/>
      </c>
      <c r="AM287" s="11" t="str">
        <f>IF(H287&gt;0,'01_Global_Assumptions'!$B$13*'01_Global_Assumptions'!$B$15,"")</f>
        <v/>
      </c>
      <c r="AN287" s="11" t="str">
        <f t="shared" si="15"/>
        <v/>
      </c>
      <c r="AO287" s="11" t="str">
        <f t="shared" si="16"/>
        <v/>
      </c>
      <c r="AP287" s="11" t="str">
        <f t="shared" si="17"/>
        <v/>
      </c>
      <c r="AQ287" s="11" t="str">
        <f t="shared" si="18"/>
        <v/>
      </c>
      <c r="AR287" s="37" t="str">
        <f t="shared" si="19"/>
        <v/>
      </c>
      <c r="AS287" s="11" t="str">
        <f t="shared" si="20"/>
        <v/>
      </c>
      <c r="AT287" s="11" t="str">
        <f t="shared" si="21"/>
        <v/>
      </c>
      <c r="AU287" s="11" t="str">
        <f t="shared" si="22"/>
        <v/>
      </c>
      <c r="AV287" s="11" t="str">
        <f t="shared" si="23"/>
        <v/>
      </c>
      <c r="AW287" s="11" t="str">
        <f t="shared" si="24"/>
        <v/>
      </c>
      <c r="AX287" s="11" t="str">
        <f t="shared" si="25"/>
        <v/>
      </c>
      <c r="AY287" s="11" t="str">
        <f t="shared" si="26"/>
        <v/>
      </c>
      <c r="AZ287" s="11" t="str">
        <f t="array" ref="AZ287">INDEX('10_Redfin_Source_Data'!$X:$X,$A287+4)</f>
        <v/>
      </c>
    </row>
    <row r="288" ht="15.75" customHeight="1">
      <c r="A288" s="11">
        <v>284.0</v>
      </c>
      <c r="B288" s="11" t="str">
        <f t="array" ref="B288">IF(INDEX('10_Redfin_Source_Data'!$E:$E,$A288+4)="","","SF-"&amp;TEXT($A288,"000"))</f>
        <v/>
      </c>
      <c r="C288" s="11" t="str">
        <f t="array" ref="C288">INDEX('10_Redfin_Source_Data'!$E:$E,$A288+4)</f>
        <v/>
      </c>
      <c r="D288" s="11" t="str">
        <f t="array" ref="D288">INDEX('10_Redfin_Source_Data'!$G:$G,$A288+4)</f>
        <v/>
      </c>
      <c r="E288" s="11" t="str">
        <f t="array" ref="E288">INDEX('10_Redfin_Source_Data'!$N:$N,$A288+4)</f>
        <v/>
      </c>
      <c r="F288" s="11" t="str">
        <f t="array" ref="F288">INDEX('10_Redfin_Source_Data'!$C:$C,$A288+4)</f>
        <v/>
      </c>
      <c r="G288" s="11" t="str">
        <f t="array" ref="G288">INDEX('10_Redfin_Source_Data'!$Z:$Z,$A288+4)</f>
        <v/>
      </c>
      <c r="H288" s="34">
        <f t="array" ref="H288">N(INDEX('10_Redfin_Source_Data'!$H:$H,$A288+4))</f>
        <v>0</v>
      </c>
      <c r="I288" s="34">
        <f t="array" ref="I288">N(INDEX('10_Redfin_Source_Data'!$M:$M,$A288+4))</f>
        <v>0</v>
      </c>
      <c r="J288" s="34" t="str">
        <f t="array" ref="J288">IF(H288&gt;0,MAX(I288,IFERROR(N(INDEX('10_Redfin_Source_Data'!$I:$I,$A288+4)),0)),"")</f>
        <v/>
      </c>
      <c r="K288" s="34">
        <f t="array" ref="K288">N(INDEX('10_Redfin_Source_Data'!$K:$K,$A288+4))</f>
        <v>0</v>
      </c>
      <c r="L288" s="34" t="str">
        <f t="array" ref="L288">IF(H288&gt;0,IFERROR(INDEX('09_Rent_Benchmarks'!$C:$C,MATCH(D288,'09_Rent_Benchmarks'!$A:$A,0)),'01_Global_Assumptions'!$B$10),"")</f>
        <v/>
      </c>
      <c r="M288" s="34" t="str">
        <f t="shared" si="1"/>
        <v/>
      </c>
      <c r="N288" s="34" t="str">
        <f>IF(H288&gt;0,'01_Global_Assumptions'!$B$11,"")</f>
        <v/>
      </c>
      <c r="O288" s="34" t="str">
        <f t="shared" si="2"/>
        <v/>
      </c>
      <c r="P288" s="35" t="str">
        <f>IF(H288&gt;0,'01_Global_Assumptions'!$B$7,"")</f>
        <v/>
      </c>
      <c r="Q288" s="35" t="str">
        <f>IF(H288&gt;0,'01_Global_Assumptions'!$B$8,"")</f>
        <v/>
      </c>
      <c r="R288" s="35" t="str">
        <f>IF(H288&gt;0,'01_Global_Assumptions'!$B$9,"")</f>
        <v/>
      </c>
      <c r="S288" s="34" t="str">
        <f>IF(H288&gt;0,H288*'01_Global_Assumptions'!$B$12,"")</f>
        <v/>
      </c>
      <c r="T288" s="34" t="str">
        <f>IF(H288&gt;0,'01_Global_Assumptions'!$B$23,"")</f>
        <v/>
      </c>
      <c r="U288" s="34" t="str">
        <f>IF(H288&gt;0,S288/('01_Global_Assumptions'!$B$13*12),"")</f>
        <v/>
      </c>
      <c r="V288" s="34" t="str">
        <f>IF(H288&gt;0,I288*('01_Global_Assumptions'!$B$19+'01_Global_Assumptions'!$B$20+'01_Global_Assumptions'!$B$21)+'01_Global_Assumptions'!$B$22,"")</f>
        <v/>
      </c>
      <c r="W288" s="34" t="str">
        <f>IF(H288&gt;0,S288*'01_Global_Assumptions'!$B$14/12,"")</f>
        <v/>
      </c>
      <c r="X288" s="34" t="str">
        <f>IF(H288&gt;0,H288*'01_Global_Assumptions'!$B$16/('01_Global_Assumptions'!$B$17*12),"")</f>
        <v/>
      </c>
      <c r="Y288" s="35" t="str">
        <f>IF(H288&gt;0,'01_Global_Assumptions'!$B$18,"")</f>
        <v/>
      </c>
      <c r="Z288" s="34" t="str">
        <f t="shared" si="3"/>
        <v/>
      </c>
      <c r="AA288" s="34" t="str">
        <f t="shared" si="4"/>
        <v/>
      </c>
      <c r="AB288" s="34" t="str">
        <f t="shared" si="5"/>
        <v/>
      </c>
      <c r="AC288" s="35" t="str">
        <f t="shared" si="6"/>
        <v/>
      </c>
      <c r="AD288" s="34" t="str">
        <f t="shared" si="7"/>
        <v/>
      </c>
      <c r="AE288" s="34" t="str">
        <f t="shared" si="8"/>
        <v/>
      </c>
      <c r="AF288" s="34" t="str">
        <f t="shared" si="9"/>
        <v/>
      </c>
      <c r="AG288" s="34" t="str">
        <f t="shared" si="10"/>
        <v/>
      </c>
      <c r="AH288" s="34" t="str">
        <f t="shared" si="11"/>
        <v/>
      </c>
      <c r="AI288" s="34" t="str">
        <f t="shared" si="12"/>
        <v/>
      </c>
      <c r="AJ288" s="34" t="str">
        <f t="shared" si="13"/>
        <v/>
      </c>
      <c r="AK288" s="11" t="str">
        <f t="shared" si="14"/>
        <v/>
      </c>
      <c r="AL288" s="11" t="str">
        <f>IF(H288&gt;0,H288*(1-'01_Global_Assumptions'!$B$16),"")</f>
        <v/>
      </c>
      <c r="AM288" s="11" t="str">
        <f>IF(H288&gt;0,'01_Global_Assumptions'!$B$13*'01_Global_Assumptions'!$B$15,"")</f>
        <v/>
      </c>
      <c r="AN288" s="11" t="str">
        <f t="shared" si="15"/>
        <v/>
      </c>
      <c r="AO288" s="11" t="str">
        <f t="shared" si="16"/>
        <v/>
      </c>
      <c r="AP288" s="11" t="str">
        <f t="shared" si="17"/>
        <v/>
      </c>
      <c r="AQ288" s="11" t="str">
        <f t="shared" si="18"/>
        <v/>
      </c>
      <c r="AR288" s="37" t="str">
        <f t="shared" si="19"/>
        <v/>
      </c>
      <c r="AS288" s="11" t="str">
        <f t="shared" si="20"/>
        <v/>
      </c>
      <c r="AT288" s="11" t="str">
        <f t="shared" si="21"/>
        <v/>
      </c>
      <c r="AU288" s="11" t="str">
        <f t="shared" si="22"/>
        <v/>
      </c>
      <c r="AV288" s="11" t="str">
        <f t="shared" si="23"/>
        <v/>
      </c>
      <c r="AW288" s="11" t="str">
        <f t="shared" si="24"/>
        <v/>
      </c>
      <c r="AX288" s="11" t="str">
        <f t="shared" si="25"/>
        <v/>
      </c>
      <c r="AY288" s="11" t="str">
        <f t="shared" si="26"/>
        <v/>
      </c>
      <c r="AZ288" s="11" t="str">
        <f t="array" ref="AZ288">INDEX('10_Redfin_Source_Data'!$X:$X,$A288+4)</f>
        <v/>
      </c>
    </row>
    <row r="289" ht="15.75" customHeight="1">
      <c r="A289" s="11">
        <v>285.0</v>
      </c>
      <c r="B289" s="11" t="str">
        <f t="array" ref="B289">IF(INDEX('10_Redfin_Source_Data'!$E:$E,$A289+4)="","","SF-"&amp;TEXT($A289,"000"))</f>
        <v/>
      </c>
      <c r="C289" s="11" t="str">
        <f t="array" ref="C289">INDEX('10_Redfin_Source_Data'!$E:$E,$A289+4)</f>
        <v/>
      </c>
      <c r="D289" s="11" t="str">
        <f t="array" ref="D289">INDEX('10_Redfin_Source_Data'!$G:$G,$A289+4)</f>
        <v/>
      </c>
      <c r="E289" s="11" t="str">
        <f t="array" ref="E289">INDEX('10_Redfin_Source_Data'!$N:$N,$A289+4)</f>
        <v/>
      </c>
      <c r="F289" s="11" t="str">
        <f t="array" ref="F289">INDEX('10_Redfin_Source_Data'!$C:$C,$A289+4)</f>
        <v/>
      </c>
      <c r="G289" s="11" t="str">
        <f t="array" ref="G289">INDEX('10_Redfin_Source_Data'!$Z:$Z,$A289+4)</f>
        <v/>
      </c>
      <c r="H289" s="34">
        <f t="array" ref="H289">N(INDEX('10_Redfin_Source_Data'!$H:$H,$A289+4))</f>
        <v>0</v>
      </c>
      <c r="I289" s="34">
        <f t="array" ref="I289">N(INDEX('10_Redfin_Source_Data'!$M:$M,$A289+4))</f>
        <v>0</v>
      </c>
      <c r="J289" s="34" t="str">
        <f t="array" ref="J289">IF(H289&gt;0,MAX(I289,IFERROR(N(INDEX('10_Redfin_Source_Data'!$I:$I,$A289+4)),0)),"")</f>
        <v/>
      </c>
      <c r="K289" s="34">
        <f t="array" ref="K289">N(INDEX('10_Redfin_Source_Data'!$K:$K,$A289+4))</f>
        <v>0</v>
      </c>
      <c r="L289" s="34" t="str">
        <f t="array" ref="L289">IF(H289&gt;0,IFERROR(INDEX('09_Rent_Benchmarks'!$C:$C,MATCH(D289,'09_Rent_Benchmarks'!$A:$A,0)),'01_Global_Assumptions'!$B$10),"")</f>
        <v/>
      </c>
      <c r="M289" s="34" t="str">
        <f t="shared" si="1"/>
        <v/>
      </c>
      <c r="N289" s="34" t="str">
        <f>IF(H289&gt;0,'01_Global_Assumptions'!$B$11,"")</f>
        <v/>
      </c>
      <c r="O289" s="34" t="str">
        <f t="shared" si="2"/>
        <v/>
      </c>
      <c r="P289" s="35" t="str">
        <f>IF(H289&gt;0,'01_Global_Assumptions'!$B$7,"")</f>
        <v/>
      </c>
      <c r="Q289" s="35" t="str">
        <f>IF(H289&gt;0,'01_Global_Assumptions'!$B$8,"")</f>
        <v/>
      </c>
      <c r="R289" s="35" t="str">
        <f>IF(H289&gt;0,'01_Global_Assumptions'!$B$9,"")</f>
        <v/>
      </c>
      <c r="S289" s="34" t="str">
        <f>IF(H289&gt;0,H289*'01_Global_Assumptions'!$B$12,"")</f>
        <v/>
      </c>
      <c r="T289" s="34" t="str">
        <f>IF(H289&gt;0,'01_Global_Assumptions'!$B$23,"")</f>
        <v/>
      </c>
      <c r="U289" s="34" t="str">
        <f>IF(H289&gt;0,S289/('01_Global_Assumptions'!$B$13*12),"")</f>
        <v/>
      </c>
      <c r="V289" s="34" t="str">
        <f>IF(H289&gt;0,I289*('01_Global_Assumptions'!$B$19+'01_Global_Assumptions'!$B$20+'01_Global_Assumptions'!$B$21)+'01_Global_Assumptions'!$B$22,"")</f>
        <v/>
      </c>
      <c r="W289" s="34" t="str">
        <f>IF(H289&gt;0,S289*'01_Global_Assumptions'!$B$14/12,"")</f>
        <v/>
      </c>
      <c r="X289" s="34" t="str">
        <f>IF(H289&gt;0,H289*'01_Global_Assumptions'!$B$16/('01_Global_Assumptions'!$B$17*12),"")</f>
        <v/>
      </c>
      <c r="Y289" s="35" t="str">
        <f>IF(H289&gt;0,'01_Global_Assumptions'!$B$18,"")</f>
        <v/>
      </c>
      <c r="Z289" s="34" t="str">
        <f t="shared" si="3"/>
        <v/>
      </c>
      <c r="AA289" s="34" t="str">
        <f t="shared" si="4"/>
        <v/>
      </c>
      <c r="AB289" s="34" t="str">
        <f t="shared" si="5"/>
        <v/>
      </c>
      <c r="AC289" s="35" t="str">
        <f t="shared" si="6"/>
        <v/>
      </c>
      <c r="AD289" s="34" t="str">
        <f t="shared" si="7"/>
        <v/>
      </c>
      <c r="AE289" s="34" t="str">
        <f t="shared" si="8"/>
        <v/>
      </c>
      <c r="AF289" s="34" t="str">
        <f t="shared" si="9"/>
        <v/>
      </c>
      <c r="AG289" s="34" t="str">
        <f t="shared" si="10"/>
        <v/>
      </c>
      <c r="AH289" s="34" t="str">
        <f t="shared" si="11"/>
        <v/>
      </c>
      <c r="AI289" s="34" t="str">
        <f t="shared" si="12"/>
        <v/>
      </c>
      <c r="AJ289" s="34" t="str">
        <f t="shared" si="13"/>
        <v/>
      </c>
      <c r="AK289" s="11" t="str">
        <f t="shared" si="14"/>
        <v/>
      </c>
      <c r="AL289" s="11" t="str">
        <f>IF(H289&gt;0,H289*(1-'01_Global_Assumptions'!$B$16),"")</f>
        <v/>
      </c>
      <c r="AM289" s="11" t="str">
        <f>IF(H289&gt;0,'01_Global_Assumptions'!$B$13*'01_Global_Assumptions'!$B$15,"")</f>
        <v/>
      </c>
      <c r="AN289" s="11" t="str">
        <f t="shared" si="15"/>
        <v/>
      </c>
      <c r="AO289" s="11" t="str">
        <f t="shared" si="16"/>
        <v/>
      </c>
      <c r="AP289" s="11" t="str">
        <f t="shared" si="17"/>
        <v/>
      </c>
      <c r="AQ289" s="11" t="str">
        <f t="shared" si="18"/>
        <v/>
      </c>
      <c r="AR289" s="37" t="str">
        <f t="shared" si="19"/>
        <v/>
      </c>
      <c r="AS289" s="11" t="str">
        <f t="shared" si="20"/>
        <v/>
      </c>
      <c r="AT289" s="11" t="str">
        <f t="shared" si="21"/>
        <v/>
      </c>
      <c r="AU289" s="11" t="str">
        <f t="shared" si="22"/>
        <v/>
      </c>
      <c r="AV289" s="11" t="str">
        <f t="shared" si="23"/>
        <v/>
      </c>
      <c r="AW289" s="11" t="str">
        <f t="shared" si="24"/>
        <v/>
      </c>
      <c r="AX289" s="11" t="str">
        <f t="shared" si="25"/>
        <v/>
      </c>
      <c r="AY289" s="11" t="str">
        <f t="shared" si="26"/>
        <v/>
      </c>
      <c r="AZ289" s="11" t="str">
        <f t="array" ref="AZ289">INDEX('10_Redfin_Source_Data'!$X:$X,$A289+4)</f>
        <v/>
      </c>
    </row>
    <row r="290" ht="15.75" customHeight="1">
      <c r="A290" s="11">
        <v>286.0</v>
      </c>
      <c r="B290" s="11" t="str">
        <f t="array" ref="B290">IF(INDEX('10_Redfin_Source_Data'!$E:$E,$A290+4)="","","SF-"&amp;TEXT($A290,"000"))</f>
        <v/>
      </c>
      <c r="C290" s="11" t="str">
        <f t="array" ref="C290">INDEX('10_Redfin_Source_Data'!$E:$E,$A290+4)</f>
        <v/>
      </c>
      <c r="D290" s="11" t="str">
        <f t="array" ref="D290">INDEX('10_Redfin_Source_Data'!$G:$G,$A290+4)</f>
        <v/>
      </c>
      <c r="E290" s="11" t="str">
        <f t="array" ref="E290">INDEX('10_Redfin_Source_Data'!$N:$N,$A290+4)</f>
        <v/>
      </c>
      <c r="F290" s="11" t="str">
        <f t="array" ref="F290">INDEX('10_Redfin_Source_Data'!$C:$C,$A290+4)</f>
        <v/>
      </c>
      <c r="G290" s="11" t="str">
        <f t="array" ref="G290">INDEX('10_Redfin_Source_Data'!$Z:$Z,$A290+4)</f>
        <v/>
      </c>
      <c r="H290" s="34">
        <f t="array" ref="H290">N(INDEX('10_Redfin_Source_Data'!$H:$H,$A290+4))</f>
        <v>0</v>
      </c>
      <c r="I290" s="34">
        <f t="array" ref="I290">N(INDEX('10_Redfin_Source_Data'!$M:$M,$A290+4))</f>
        <v>0</v>
      </c>
      <c r="J290" s="34" t="str">
        <f t="array" ref="J290">IF(H290&gt;0,MAX(I290,IFERROR(N(INDEX('10_Redfin_Source_Data'!$I:$I,$A290+4)),0)),"")</f>
        <v/>
      </c>
      <c r="K290" s="34">
        <f t="array" ref="K290">N(INDEX('10_Redfin_Source_Data'!$K:$K,$A290+4))</f>
        <v>0</v>
      </c>
      <c r="L290" s="34" t="str">
        <f t="array" ref="L290">IF(H290&gt;0,IFERROR(INDEX('09_Rent_Benchmarks'!$C:$C,MATCH(D290,'09_Rent_Benchmarks'!$A:$A,0)),'01_Global_Assumptions'!$B$10),"")</f>
        <v/>
      </c>
      <c r="M290" s="34" t="str">
        <f t="shared" si="1"/>
        <v/>
      </c>
      <c r="N290" s="34" t="str">
        <f>IF(H290&gt;0,'01_Global_Assumptions'!$B$11,"")</f>
        <v/>
      </c>
      <c r="O290" s="34" t="str">
        <f t="shared" si="2"/>
        <v/>
      </c>
      <c r="P290" s="35" t="str">
        <f>IF(H290&gt;0,'01_Global_Assumptions'!$B$7,"")</f>
        <v/>
      </c>
      <c r="Q290" s="35" t="str">
        <f>IF(H290&gt;0,'01_Global_Assumptions'!$B$8,"")</f>
        <v/>
      </c>
      <c r="R290" s="35" t="str">
        <f>IF(H290&gt;0,'01_Global_Assumptions'!$B$9,"")</f>
        <v/>
      </c>
      <c r="S290" s="34" t="str">
        <f>IF(H290&gt;0,H290*'01_Global_Assumptions'!$B$12,"")</f>
        <v/>
      </c>
      <c r="T290" s="34" t="str">
        <f>IF(H290&gt;0,'01_Global_Assumptions'!$B$23,"")</f>
        <v/>
      </c>
      <c r="U290" s="34" t="str">
        <f>IF(H290&gt;0,S290/('01_Global_Assumptions'!$B$13*12),"")</f>
        <v/>
      </c>
      <c r="V290" s="34" t="str">
        <f>IF(H290&gt;0,I290*('01_Global_Assumptions'!$B$19+'01_Global_Assumptions'!$B$20+'01_Global_Assumptions'!$B$21)+'01_Global_Assumptions'!$B$22,"")</f>
        <v/>
      </c>
      <c r="W290" s="34" t="str">
        <f>IF(H290&gt;0,S290*'01_Global_Assumptions'!$B$14/12,"")</f>
        <v/>
      </c>
      <c r="X290" s="34" t="str">
        <f>IF(H290&gt;0,H290*'01_Global_Assumptions'!$B$16/('01_Global_Assumptions'!$B$17*12),"")</f>
        <v/>
      </c>
      <c r="Y290" s="35" t="str">
        <f>IF(H290&gt;0,'01_Global_Assumptions'!$B$18,"")</f>
        <v/>
      </c>
      <c r="Z290" s="34" t="str">
        <f t="shared" si="3"/>
        <v/>
      </c>
      <c r="AA290" s="34" t="str">
        <f t="shared" si="4"/>
        <v/>
      </c>
      <c r="AB290" s="34" t="str">
        <f t="shared" si="5"/>
        <v/>
      </c>
      <c r="AC290" s="35" t="str">
        <f t="shared" si="6"/>
        <v/>
      </c>
      <c r="AD290" s="34" t="str">
        <f t="shared" si="7"/>
        <v/>
      </c>
      <c r="AE290" s="34" t="str">
        <f t="shared" si="8"/>
        <v/>
      </c>
      <c r="AF290" s="34" t="str">
        <f t="shared" si="9"/>
        <v/>
      </c>
      <c r="AG290" s="34" t="str">
        <f t="shared" si="10"/>
        <v/>
      </c>
      <c r="AH290" s="34" t="str">
        <f t="shared" si="11"/>
        <v/>
      </c>
      <c r="AI290" s="34" t="str">
        <f t="shared" si="12"/>
        <v/>
      </c>
      <c r="AJ290" s="34" t="str">
        <f t="shared" si="13"/>
        <v/>
      </c>
      <c r="AK290" s="11" t="str">
        <f t="shared" si="14"/>
        <v/>
      </c>
      <c r="AL290" s="11" t="str">
        <f>IF(H290&gt;0,H290*(1-'01_Global_Assumptions'!$B$16),"")</f>
        <v/>
      </c>
      <c r="AM290" s="11" t="str">
        <f>IF(H290&gt;0,'01_Global_Assumptions'!$B$13*'01_Global_Assumptions'!$B$15,"")</f>
        <v/>
      </c>
      <c r="AN290" s="11" t="str">
        <f t="shared" si="15"/>
        <v/>
      </c>
      <c r="AO290" s="11" t="str">
        <f t="shared" si="16"/>
        <v/>
      </c>
      <c r="AP290" s="11" t="str">
        <f t="shared" si="17"/>
        <v/>
      </c>
      <c r="AQ290" s="11" t="str">
        <f t="shared" si="18"/>
        <v/>
      </c>
      <c r="AR290" s="37" t="str">
        <f t="shared" si="19"/>
        <v/>
      </c>
      <c r="AS290" s="11" t="str">
        <f t="shared" si="20"/>
        <v/>
      </c>
      <c r="AT290" s="11" t="str">
        <f t="shared" si="21"/>
        <v/>
      </c>
      <c r="AU290" s="11" t="str">
        <f t="shared" si="22"/>
        <v/>
      </c>
      <c r="AV290" s="11" t="str">
        <f t="shared" si="23"/>
        <v/>
      </c>
      <c r="AW290" s="11" t="str">
        <f t="shared" si="24"/>
        <v/>
      </c>
      <c r="AX290" s="11" t="str">
        <f t="shared" si="25"/>
        <v/>
      </c>
      <c r="AY290" s="11" t="str">
        <f t="shared" si="26"/>
        <v/>
      </c>
      <c r="AZ290" s="11" t="str">
        <f t="array" ref="AZ290">INDEX('10_Redfin_Source_Data'!$X:$X,$A290+4)</f>
        <v/>
      </c>
    </row>
    <row r="291" ht="15.75" customHeight="1">
      <c r="A291" s="11">
        <v>287.0</v>
      </c>
      <c r="B291" s="11" t="str">
        <f t="array" ref="B291">IF(INDEX('10_Redfin_Source_Data'!$E:$E,$A291+4)="","","SF-"&amp;TEXT($A291,"000"))</f>
        <v/>
      </c>
      <c r="C291" s="11" t="str">
        <f t="array" ref="C291">INDEX('10_Redfin_Source_Data'!$E:$E,$A291+4)</f>
        <v/>
      </c>
      <c r="D291" s="11" t="str">
        <f t="array" ref="D291">INDEX('10_Redfin_Source_Data'!$G:$G,$A291+4)</f>
        <v/>
      </c>
      <c r="E291" s="11" t="str">
        <f t="array" ref="E291">INDEX('10_Redfin_Source_Data'!$N:$N,$A291+4)</f>
        <v/>
      </c>
      <c r="F291" s="11" t="str">
        <f t="array" ref="F291">INDEX('10_Redfin_Source_Data'!$C:$C,$A291+4)</f>
        <v/>
      </c>
      <c r="G291" s="11" t="str">
        <f t="array" ref="G291">INDEX('10_Redfin_Source_Data'!$Z:$Z,$A291+4)</f>
        <v/>
      </c>
      <c r="H291" s="34">
        <f t="array" ref="H291">N(INDEX('10_Redfin_Source_Data'!$H:$H,$A291+4))</f>
        <v>0</v>
      </c>
      <c r="I291" s="34">
        <f t="array" ref="I291">N(INDEX('10_Redfin_Source_Data'!$M:$M,$A291+4))</f>
        <v>0</v>
      </c>
      <c r="J291" s="34" t="str">
        <f t="array" ref="J291">IF(H291&gt;0,MAX(I291,IFERROR(N(INDEX('10_Redfin_Source_Data'!$I:$I,$A291+4)),0)),"")</f>
        <v/>
      </c>
      <c r="K291" s="34">
        <f t="array" ref="K291">N(INDEX('10_Redfin_Source_Data'!$K:$K,$A291+4))</f>
        <v>0</v>
      </c>
      <c r="L291" s="34" t="str">
        <f t="array" ref="L291">IF(H291&gt;0,IFERROR(INDEX('09_Rent_Benchmarks'!$C:$C,MATCH(D291,'09_Rent_Benchmarks'!$A:$A,0)),'01_Global_Assumptions'!$B$10),"")</f>
        <v/>
      </c>
      <c r="M291" s="34" t="str">
        <f t="shared" si="1"/>
        <v/>
      </c>
      <c r="N291" s="34" t="str">
        <f>IF(H291&gt;0,'01_Global_Assumptions'!$B$11,"")</f>
        <v/>
      </c>
      <c r="O291" s="34" t="str">
        <f t="shared" si="2"/>
        <v/>
      </c>
      <c r="P291" s="35" t="str">
        <f>IF(H291&gt;0,'01_Global_Assumptions'!$B$7,"")</f>
        <v/>
      </c>
      <c r="Q291" s="35" t="str">
        <f>IF(H291&gt;0,'01_Global_Assumptions'!$B$8,"")</f>
        <v/>
      </c>
      <c r="R291" s="35" t="str">
        <f>IF(H291&gt;0,'01_Global_Assumptions'!$B$9,"")</f>
        <v/>
      </c>
      <c r="S291" s="34" t="str">
        <f>IF(H291&gt;0,H291*'01_Global_Assumptions'!$B$12,"")</f>
        <v/>
      </c>
      <c r="T291" s="34" t="str">
        <f>IF(H291&gt;0,'01_Global_Assumptions'!$B$23,"")</f>
        <v/>
      </c>
      <c r="U291" s="34" t="str">
        <f>IF(H291&gt;0,S291/('01_Global_Assumptions'!$B$13*12),"")</f>
        <v/>
      </c>
      <c r="V291" s="34" t="str">
        <f>IF(H291&gt;0,I291*('01_Global_Assumptions'!$B$19+'01_Global_Assumptions'!$B$20+'01_Global_Assumptions'!$B$21)+'01_Global_Assumptions'!$B$22,"")</f>
        <v/>
      </c>
      <c r="W291" s="34" t="str">
        <f>IF(H291&gt;0,S291*'01_Global_Assumptions'!$B$14/12,"")</f>
        <v/>
      </c>
      <c r="X291" s="34" t="str">
        <f>IF(H291&gt;0,H291*'01_Global_Assumptions'!$B$16/('01_Global_Assumptions'!$B$17*12),"")</f>
        <v/>
      </c>
      <c r="Y291" s="35" t="str">
        <f>IF(H291&gt;0,'01_Global_Assumptions'!$B$18,"")</f>
        <v/>
      </c>
      <c r="Z291" s="34" t="str">
        <f t="shared" si="3"/>
        <v/>
      </c>
      <c r="AA291" s="34" t="str">
        <f t="shared" si="4"/>
        <v/>
      </c>
      <c r="AB291" s="34" t="str">
        <f t="shared" si="5"/>
        <v/>
      </c>
      <c r="AC291" s="35" t="str">
        <f t="shared" si="6"/>
        <v/>
      </c>
      <c r="AD291" s="34" t="str">
        <f t="shared" si="7"/>
        <v/>
      </c>
      <c r="AE291" s="34" t="str">
        <f t="shared" si="8"/>
        <v/>
      </c>
      <c r="AF291" s="34" t="str">
        <f t="shared" si="9"/>
        <v/>
      </c>
      <c r="AG291" s="34" t="str">
        <f t="shared" si="10"/>
        <v/>
      </c>
      <c r="AH291" s="34" t="str">
        <f t="shared" si="11"/>
        <v/>
      </c>
      <c r="AI291" s="34" t="str">
        <f t="shared" si="12"/>
        <v/>
      </c>
      <c r="AJ291" s="34" t="str">
        <f t="shared" si="13"/>
        <v/>
      </c>
      <c r="AK291" s="11" t="str">
        <f t="shared" si="14"/>
        <v/>
      </c>
      <c r="AL291" s="11" t="str">
        <f>IF(H291&gt;0,H291*(1-'01_Global_Assumptions'!$B$16),"")</f>
        <v/>
      </c>
      <c r="AM291" s="11" t="str">
        <f>IF(H291&gt;0,'01_Global_Assumptions'!$B$13*'01_Global_Assumptions'!$B$15,"")</f>
        <v/>
      </c>
      <c r="AN291" s="11" t="str">
        <f t="shared" si="15"/>
        <v/>
      </c>
      <c r="AO291" s="11" t="str">
        <f t="shared" si="16"/>
        <v/>
      </c>
      <c r="AP291" s="11" t="str">
        <f t="shared" si="17"/>
        <v/>
      </c>
      <c r="AQ291" s="11" t="str">
        <f t="shared" si="18"/>
        <v/>
      </c>
      <c r="AR291" s="37" t="str">
        <f t="shared" si="19"/>
        <v/>
      </c>
      <c r="AS291" s="11" t="str">
        <f t="shared" si="20"/>
        <v/>
      </c>
      <c r="AT291" s="11" t="str">
        <f t="shared" si="21"/>
        <v/>
      </c>
      <c r="AU291" s="11" t="str">
        <f t="shared" si="22"/>
        <v/>
      </c>
      <c r="AV291" s="11" t="str">
        <f t="shared" si="23"/>
        <v/>
      </c>
      <c r="AW291" s="11" t="str">
        <f t="shared" si="24"/>
        <v/>
      </c>
      <c r="AX291" s="11" t="str">
        <f t="shared" si="25"/>
        <v/>
      </c>
      <c r="AY291" s="11" t="str">
        <f t="shared" si="26"/>
        <v/>
      </c>
      <c r="AZ291" s="11" t="str">
        <f t="array" ref="AZ291">INDEX('10_Redfin_Source_Data'!$X:$X,$A291+4)</f>
        <v/>
      </c>
    </row>
    <row r="292" ht="15.75" customHeight="1">
      <c r="A292" s="11">
        <v>288.0</v>
      </c>
      <c r="B292" s="11" t="str">
        <f t="array" ref="B292">IF(INDEX('10_Redfin_Source_Data'!$E:$E,$A292+4)="","","SF-"&amp;TEXT($A292,"000"))</f>
        <v/>
      </c>
      <c r="C292" s="11" t="str">
        <f t="array" ref="C292">INDEX('10_Redfin_Source_Data'!$E:$E,$A292+4)</f>
        <v/>
      </c>
      <c r="D292" s="11" t="str">
        <f t="array" ref="D292">INDEX('10_Redfin_Source_Data'!$G:$G,$A292+4)</f>
        <v/>
      </c>
      <c r="E292" s="11" t="str">
        <f t="array" ref="E292">INDEX('10_Redfin_Source_Data'!$N:$N,$A292+4)</f>
        <v/>
      </c>
      <c r="F292" s="11" t="str">
        <f t="array" ref="F292">INDEX('10_Redfin_Source_Data'!$C:$C,$A292+4)</f>
        <v/>
      </c>
      <c r="G292" s="11" t="str">
        <f t="array" ref="G292">INDEX('10_Redfin_Source_Data'!$Z:$Z,$A292+4)</f>
        <v/>
      </c>
      <c r="H292" s="34">
        <f t="array" ref="H292">N(INDEX('10_Redfin_Source_Data'!$H:$H,$A292+4))</f>
        <v>0</v>
      </c>
      <c r="I292" s="34">
        <f t="array" ref="I292">N(INDEX('10_Redfin_Source_Data'!$M:$M,$A292+4))</f>
        <v>0</v>
      </c>
      <c r="J292" s="34" t="str">
        <f t="array" ref="J292">IF(H292&gt;0,MAX(I292,IFERROR(N(INDEX('10_Redfin_Source_Data'!$I:$I,$A292+4)),0)),"")</f>
        <v/>
      </c>
      <c r="K292" s="34">
        <f t="array" ref="K292">N(INDEX('10_Redfin_Source_Data'!$K:$K,$A292+4))</f>
        <v>0</v>
      </c>
      <c r="L292" s="34" t="str">
        <f t="array" ref="L292">IF(H292&gt;0,IFERROR(INDEX('09_Rent_Benchmarks'!$C:$C,MATCH(D292,'09_Rent_Benchmarks'!$A:$A,0)),'01_Global_Assumptions'!$B$10),"")</f>
        <v/>
      </c>
      <c r="M292" s="34" t="str">
        <f t="shared" si="1"/>
        <v/>
      </c>
      <c r="N292" s="34" t="str">
        <f>IF(H292&gt;0,'01_Global_Assumptions'!$B$11,"")</f>
        <v/>
      </c>
      <c r="O292" s="34" t="str">
        <f t="shared" si="2"/>
        <v/>
      </c>
      <c r="P292" s="35" t="str">
        <f>IF(H292&gt;0,'01_Global_Assumptions'!$B$7,"")</f>
        <v/>
      </c>
      <c r="Q292" s="35" t="str">
        <f>IF(H292&gt;0,'01_Global_Assumptions'!$B$8,"")</f>
        <v/>
      </c>
      <c r="R292" s="35" t="str">
        <f>IF(H292&gt;0,'01_Global_Assumptions'!$B$9,"")</f>
        <v/>
      </c>
      <c r="S292" s="34" t="str">
        <f>IF(H292&gt;0,H292*'01_Global_Assumptions'!$B$12,"")</f>
        <v/>
      </c>
      <c r="T292" s="34" t="str">
        <f>IF(H292&gt;0,'01_Global_Assumptions'!$B$23,"")</f>
        <v/>
      </c>
      <c r="U292" s="34" t="str">
        <f>IF(H292&gt;0,S292/('01_Global_Assumptions'!$B$13*12),"")</f>
        <v/>
      </c>
      <c r="V292" s="34" t="str">
        <f>IF(H292&gt;0,I292*('01_Global_Assumptions'!$B$19+'01_Global_Assumptions'!$B$20+'01_Global_Assumptions'!$B$21)+'01_Global_Assumptions'!$B$22,"")</f>
        <v/>
      </c>
      <c r="W292" s="34" t="str">
        <f>IF(H292&gt;0,S292*'01_Global_Assumptions'!$B$14/12,"")</f>
        <v/>
      </c>
      <c r="X292" s="34" t="str">
        <f>IF(H292&gt;0,H292*'01_Global_Assumptions'!$B$16/('01_Global_Assumptions'!$B$17*12),"")</f>
        <v/>
      </c>
      <c r="Y292" s="35" t="str">
        <f>IF(H292&gt;0,'01_Global_Assumptions'!$B$18,"")</f>
        <v/>
      </c>
      <c r="Z292" s="34" t="str">
        <f t="shared" si="3"/>
        <v/>
      </c>
      <c r="AA292" s="34" t="str">
        <f t="shared" si="4"/>
        <v/>
      </c>
      <c r="AB292" s="34" t="str">
        <f t="shared" si="5"/>
        <v/>
      </c>
      <c r="AC292" s="35" t="str">
        <f t="shared" si="6"/>
        <v/>
      </c>
      <c r="AD292" s="34" t="str">
        <f t="shared" si="7"/>
        <v/>
      </c>
      <c r="AE292" s="34" t="str">
        <f t="shared" si="8"/>
        <v/>
      </c>
      <c r="AF292" s="34" t="str">
        <f t="shared" si="9"/>
        <v/>
      </c>
      <c r="AG292" s="34" t="str">
        <f t="shared" si="10"/>
        <v/>
      </c>
      <c r="AH292" s="34" t="str">
        <f t="shared" si="11"/>
        <v/>
      </c>
      <c r="AI292" s="34" t="str">
        <f t="shared" si="12"/>
        <v/>
      </c>
      <c r="AJ292" s="34" t="str">
        <f t="shared" si="13"/>
        <v/>
      </c>
      <c r="AK292" s="11" t="str">
        <f t="shared" si="14"/>
        <v/>
      </c>
      <c r="AL292" s="11" t="str">
        <f>IF(H292&gt;0,H292*(1-'01_Global_Assumptions'!$B$16),"")</f>
        <v/>
      </c>
      <c r="AM292" s="11" t="str">
        <f>IF(H292&gt;0,'01_Global_Assumptions'!$B$13*'01_Global_Assumptions'!$B$15,"")</f>
        <v/>
      </c>
      <c r="AN292" s="11" t="str">
        <f t="shared" si="15"/>
        <v/>
      </c>
      <c r="AO292" s="11" t="str">
        <f t="shared" si="16"/>
        <v/>
      </c>
      <c r="AP292" s="11" t="str">
        <f t="shared" si="17"/>
        <v/>
      </c>
      <c r="AQ292" s="11" t="str">
        <f t="shared" si="18"/>
        <v/>
      </c>
      <c r="AR292" s="37" t="str">
        <f t="shared" si="19"/>
        <v/>
      </c>
      <c r="AS292" s="11" t="str">
        <f t="shared" si="20"/>
        <v/>
      </c>
      <c r="AT292" s="11" t="str">
        <f t="shared" si="21"/>
        <v/>
      </c>
      <c r="AU292" s="11" t="str">
        <f t="shared" si="22"/>
        <v/>
      </c>
      <c r="AV292" s="11" t="str">
        <f t="shared" si="23"/>
        <v/>
      </c>
      <c r="AW292" s="11" t="str">
        <f t="shared" si="24"/>
        <v/>
      </c>
      <c r="AX292" s="11" t="str">
        <f t="shared" si="25"/>
        <v/>
      </c>
      <c r="AY292" s="11" t="str">
        <f t="shared" si="26"/>
        <v/>
      </c>
      <c r="AZ292" s="11" t="str">
        <f t="array" ref="AZ292">INDEX('10_Redfin_Source_Data'!$X:$X,$A292+4)</f>
        <v/>
      </c>
    </row>
    <row r="293" ht="15.75" customHeight="1">
      <c r="A293" s="11">
        <v>289.0</v>
      </c>
      <c r="B293" s="11" t="str">
        <f t="array" ref="B293">IF(INDEX('10_Redfin_Source_Data'!$E:$E,$A293+4)="","","SF-"&amp;TEXT($A293,"000"))</f>
        <v/>
      </c>
      <c r="C293" s="11" t="str">
        <f t="array" ref="C293">INDEX('10_Redfin_Source_Data'!$E:$E,$A293+4)</f>
        <v/>
      </c>
      <c r="D293" s="11" t="str">
        <f t="array" ref="D293">INDEX('10_Redfin_Source_Data'!$G:$G,$A293+4)</f>
        <v/>
      </c>
      <c r="E293" s="11" t="str">
        <f t="array" ref="E293">INDEX('10_Redfin_Source_Data'!$N:$N,$A293+4)</f>
        <v/>
      </c>
      <c r="F293" s="11" t="str">
        <f t="array" ref="F293">INDEX('10_Redfin_Source_Data'!$C:$C,$A293+4)</f>
        <v/>
      </c>
      <c r="G293" s="11" t="str">
        <f t="array" ref="G293">INDEX('10_Redfin_Source_Data'!$Z:$Z,$A293+4)</f>
        <v/>
      </c>
      <c r="H293" s="34">
        <f t="array" ref="H293">N(INDEX('10_Redfin_Source_Data'!$H:$H,$A293+4))</f>
        <v>0</v>
      </c>
      <c r="I293" s="34">
        <f t="array" ref="I293">N(INDEX('10_Redfin_Source_Data'!$M:$M,$A293+4))</f>
        <v>0</v>
      </c>
      <c r="J293" s="34" t="str">
        <f t="array" ref="J293">IF(H293&gt;0,MAX(I293,IFERROR(N(INDEX('10_Redfin_Source_Data'!$I:$I,$A293+4)),0)),"")</f>
        <v/>
      </c>
      <c r="K293" s="34">
        <f t="array" ref="K293">N(INDEX('10_Redfin_Source_Data'!$K:$K,$A293+4))</f>
        <v>0</v>
      </c>
      <c r="L293" s="34" t="str">
        <f t="array" ref="L293">IF(H293&gt;0,IFERROR(INDEX('09_Rent_Benchmarks'!$C:$C,MATCH(D293,'09_Rent_Benchmarks'!$A:$A,0)),'01_Global_Assumptions'!$B$10),"")</f>
        <v/>
      </c>
      <c r="M293" s="34" t="str">
        <f t="shared" si="1"/>
        <v/>
      </c>
      <c r="N293" s="34" t="str">
        <f>IF(H293&gt;0,'01_Global_Assumptions'!$B$11,"")</f>
        <v/>
      </c>
      <c r="O293" s="34" t="str">
        <f t="shared" si="2"/>
        <v/>
      </c>
      <c r="P293" s="35" t="str">
        <f>IF(H293&gt;0,'01_Global_Assumptions'!$B$7,"")</f>
        <v/>
      </c>
      <c r="Q293" s="35" t="str">
        <f>IF(H293&gt;0,'01_Global_Assumptions'!$B$8,"")</f>
        <v/>
      </c>
      <c r="R293" s="35" t="str">
        <f>IF(H293&gt;0,'01_Global_Assumptions'!$B$9,"")</f>
        <v/>
      </c>
      <c r="S293" s="34" t="str">
        <f>IF(H293&gt;0,H293*'01_Global_Assumptions'!$B$12,"")</f>
        <v/>
      </c>
      <c r="T293" s="34" t="str">
        <f>IF(H293&gt;0,'01_Global_Assumptions'!$B$23,"")</f>
        <v/>
      </c>
      <c r="U293" s="34" t="str">
        <f>IF(H293&gt;0,S293/('01_Global_Assumptions'!$B$13*12),"")</f>
        <v/>
      </c>
      <c r="V293" s="34" t="str">
        <f>IF(H293&gt;0,I293*('01_Global_Assumptions'!$B$19+'01_Global_Assumptions'!$B$20+'01_Global_Assumptions'!$B$21)+'01_Global_Assumptions'!$B$22,"")</f>
        <v/>
      </c>
      <c r="W293" s="34" t="str">
        <f>IF(H293&gt;0,S293*'01_Global_Assumptions'!$B$14/12,"")</f>
        <v/>
      </c>
      <c r="X293" s="34" t="str">
        <f>IF(H293&gt;0,H293*'01_Global_Assumptions'!$B$16/('01_Global_Assumptions'!$B$17*12),"")</f>
        <v/>
      </c>
      <c r="Y293" s="35" t="str">
        <f>IF(H293&gt;0,'01_Global_Assumptions'!$B$18,"")</f>
        <v/>
      </c>
      <c r="Z293" s="34" t="str">
        <f t="shared" si="3"/>
        <v/>
      </c>
      <c r="AA293" s="34" t="str">
        <f t="shared" si="4"/>
        <v/>
      </c>
      <c r="AB293" s="34" t="str">
        <f t="shared" si="5"/>
        <v/>
      </c>
      <c r="AC293" s="35" t="str">
        <f t="shared" si="6"/>
        <v/>
      </c>
      <c r="AD293" s="34" t="str">
        <f t="shared" si="7"/>
        <v/>
      </c>
      <c r="AE293" s="34" t="str">
        <f t="shared" si="8"/>
        <v/>
      </c>
      <c r="AF293" s="34" t="str">
        <f t="shared" si="9"/>
        <v/>
      </c>
      <c r="AG293" s="34" t="str">
        <f t="shared" si="10"/>
        <v/>
      </c>
      <c r="AH293" s="34" t="str">
        <f t="shared" si="11"/>
        <v/>
      </c>
      <c r="AI293" s="34" t="str">
        <f t="shared" si="12"/>
        <v/>
      </c>
      <c r="AJ293" s="34" t="str">
        <f t="shared" si="13"/>
        <v/>
      </c>
      <c r="AK293" s="11" t="str">
        <f t="shared" si="14"/>
        <v/>
      </c>
      <c r="AL293" s="11" t="str">
        <f>IF(H293&gt;0,H293*(1-'01_Global_Assumptions'!$B$16),"")</f>
        <v/>
      </c>
      <c r="AM293" s="11" t="str">
        <f>IF(H293&gt;0,'01_Global_Assumptions'!$B$13*'01_Global_Assumptions'!$B$15,"")</f>
        <v/>
      </c>
      <c r="AN293" s="11" t="str">
        <f t="shared" si="15"/>
        <v/>
      </c>
      <c r="AO293" s="11" t="str">
        <f t="shared" si="16"/>
        <v/>
      </c>
      <c r="AP293" s="11" t="str">
        <f t="shared" si="17"/>
        <v/>
      </c>
      <c r="AQ293" s="11" t="str">
        <f t="shared" si="18"/>
        <v/>
      </c>
      <c r="AR293" s="37" t="str">
        <f t="shared" si="19"/>
        <v/>
      </c>
      <c r="AS293" s="11" t="str">
        <f t="shared" si="20"/>
        <v/>
      </c>
      <c r="AT293" s="11" t="str">
        <f t="shared" si="21"/>
        <v/>
      </c>
      <c r="AU293" s="11" t="str">
        <f t="shared" si="22"/>
        <v/>
      </c>
      <c r="AV293" s="11" t="str">
        <f t="shared" si="23"/>
        <v/>
      </c>
      <c r="AW293" s="11" t="str">
        <f t="shared" si="24"/>
        <v/>
      </c>
      <c r="AX293" s="11" t="str">
        <f t="shared" si="25"/>
        <v/>
      </c>
      <c r="AY293" s="11" t="str">
        <f t="shared" si="26"/>
        <v/>
      </c>
      <c r="AZ293" s="11" t="str">
        <f t="array" ref="AZ293">INDEX('10_Redfin_Source_Data'!$X:$X,$A293+4)</f>
        <v/>
      </c>
    </row>
    <row r="294" ht="15.75" customHeight="1">
      <c r="A294" s="11">
        <v>290.0</v>
      </c>
      <c r="B294" s="11" t="str">
        <f t="array" ref="B294">IF(INDEX('10_Redfin_Source_Data'!$E:$E,$A294+4)="","","SF-"&amp;TEXT($A294,"000"))</f>
        <v/>
      </c>
      <c r="C294" s="11" t="str">
        <f t="array" ref="C294">INDEX('10_Redfin_Source_Data'!$E:$E,$A294+4)</f>
        <v/>
      </c>
      <c r="D294" s="11" t="str">
        <f t="array" ref="D294">INDEX('10_Redfin_Source_Data'!$G:$G,$A294+4)</f>
        <v/>
      </c>
      <c r="E294" s="11" t="str">
        <f t="array" ref="E294">INDEX('10_Redfin_Source_Data'!$N:$N,$A294+4)</f>
        <v/>
      </c>
      <c r="F294" s="11" t="str">
        <f t="array" ref="F294">INDEX('10_Redfin_Source_Data'!$C:$C,$A294+4)</f>
        <v/>
      </c>
      <c r="G294" s="11" t="str">
        <f t="array" ref="G294">INDEX('10_Redfin_Source_Data'!$Z:$Z,$A294+4)</f>
        <v/>
      </c>
      <c r="H294" s="34">
        <f t="array" ref="H294">N(INDEX('10_Redfin_Source_Data'!$H:$H,$A294+4))</f>
        <v>0</v>
      </c>
      <c r="I294" s="34">
        <f t="array" ref="I294">N(INDEX('10_Redfin_Source_Data'!$M:$M,$A294+4))</f>
        <v>0</v>
      </c>
      <c r="J294" s="34" t="str">
        <f t="array" ref="J294">IF(H294&gt;0,MAX(I294,IFERROR(N(INDEX('10_Redfin_Source_Data'!$I:$I,$A294+4)),0)),"")</f>
        <v/>
      </c>
      <c r="K294" s="34">
        <f t="array" ref="K294">N(INDEX('10_Redfin_Source_Data'!$K:$K,$A294+4))</f>
        <v>0</v>
      </c>
      <c r="L294" s="34" t="str">
        <f t="array" ref="L294">IF(H294&gt;0,IFERROR(INDEX('09_Rent_Benchmarks'!$C:$C,MATCH(D294,'09_Rent_Benchmarks'!$A:$A,0)),'01_Global_Assumptions'!$B$10),"")</f>
        <v/>
      </c>
      <c r="M294" s="34" t="str">
        <f t="shared" si="1"/>
        <v/>
      </c>
      <c r="N294" s="34" t="str">
        <f>IF(H294&gt;0,'01_Global_Assumptions'!$B$11,"")</f>
        <v/>
      </c>
      <c r="O294" s="34" t="str">
        <f t="shared" si="2"/>
        <v/>
      </c>
      <c r="P294" s="35" t="str">
        <f>IF(H294&gt;0,'01_Global_Assumptions'!$B$7,"")</f>
        <v/>
      </c>
      <c r="Q294" s="35" t="str">
        <f>IF(H294&gt;0,'01_Global_Assumptions'!$B$8,"")</f>
        <v/>
      </c>
      <c r="R294" s="35" t="str">
        <f>IF(H294&gt;0,'01_Global_Assumptions'!$B$9,"")</f>
        <v/>
      </c>
      <c r="S294" s="34" t="str">
        <f>IF(H294&gt;0,H294*'01_Global_Assumptions'!$B$12,"")</f>
        <v/>
      </c>
      <c r="T294" s="34" t="str">
        <f>IF(H294&gt;0,'01_Global_Assumptions'!$B$23,"")</f>
        <v/>
      </c>
      <c r="U294" s="34" t="str">
        <f>IF(H294&gt;0,S294/('01_Global_Assumptions'!$B$13*12),"")</f>
        <v/>
      </c>
      <c r="V294" s="34" t="str">
        <f>IF(H294&gt;0,I294*('01_Global_Assumptions'!$B$19+'01_Global_Assumptions'!$B$20+'01_Global_Assumptions'!$B$21)+'01_Global_Assumptions'!$B$22,"")</f>
        <v/>
      </c>
      <c r="W294" s="34" t="str">
        <f>IF(H294&gt;0,S294*'01_Global_Assumptions'!$B$14/12,"")</f>
        <v/>
      </c>
      <c r="X294" s="34" t="str">
        <f>IF(H294&gt;0,H294*'01_Global_Assumptions'!$B$16/('01_Global_Assumptions'!$B$17*12),"")</f>
        <v/>
      </c>
      <c r="Y294" s="35" t="str">
        <f>IF(H294&gt;0,'01_Global_Assumptions'!$B$18,"")</f>
        <v/>
      </c>
      <c r="Z294" s="34" t="str">
        <f t="shared" si="3"/>
        <v/>
      </c>
      <c r="AA294" s="34" t="str">
        <f t="shared" si="4"/>
        <v/>
      </c>
      <c r="AB294" s="34" t="str">
        <f t="shared" si="5"/>
        <v/>
      </c>
      <c r="AC294" s="35" t="str">
        <f t="shared" si="6"/>
        <v/>
      </c>
      <c r="AD294" s="34" t="str">
        <f t="shared" si="7"/>
        <v/>
      </c>
      <c r="AE294" s="34" t="str">
        <f t="shared" si="8"/>
        <v/>
      </c>
      <c r="AF294" s="34" t="str">
        <f t="shared" si="9"/>
        <v/>
      </c>
      <c r="AG294" s="34" t="str">
        <f t="shared" si="10"/>
        <v/>
      </c>
      <c r="AH294" s="34" t="str">
        <f t="shared" si="11"/>
        <v/>
      </c>
      <c r="AI294" s="34" t="str">
        <f t="shared" si="12"/>
        <v/>
      </c>
      <c r="AJ294" s="34" t="str">
        <f t="shared" si="13"/>
        <v/>
      </c>
      <c r="AK294" s="11" t="str">
        <f t="shared" si="14"/>
        <v/>
      </c>
      <c r="AL294" s="11" t="str">
        <f>IF(H294&gt;0,H294*(1-'01_Global_Assumptions'!$B$16),"")</f>
        <v/>
      </c>
      <c r="AM294" s="11" t="str">
        <f>IF(H294&gt;0,'01_Global_Assumptions'!$B$13*'01_Global_Assumptions'!$B$15,"")</f>
        <v/>
      </c>
      <c r="AN294" s="11" t="str">
        <f t="shared" si="15"/>
        <v/>
      </c>
      <c r="AO294" s="11" t="str">
        <f t="shared" si="16"/>
        <v/>
      </c>
      <c r="AP294" s="11" t="str">
        <f t="shared" si="17"/>
        <v/>
      </c>
      <c r="AQ294" s="11" t="str">
        <f t="shared" si="18"/>
        <v/>
      </c>
      <c r="AR294" s="37" t="str">
        <f t="shared" si="19"/>
        <v/>
      </c>
      <c r="AS294" s="11" t="str">
        <f t="shared" si="20"/>
        <v/>
      </c>
      <c r="AT294" s="11" t="str">
        <f t="shared" si="21"/>
        <v/>
      </c>
      <c r="AU294" s="11" t="str">
        <f t="shared" si="22"/>
        <v/>
      </c>
      <c r="AV294" s="11" t="str">
        <f t="shared" si="23"/>
        <v/>
      </c>
      <c r="AW294" s="11" t="str">
        <f t="shared" si="24"/>
        <v/>
      </c>
      <c r="AX294" s="11" t="str">
        <f t="shared" si="25"/>
        <v/>
      </c>
      <c r="AY294" s="11" t="str">
        <f t="shared" si="26"/>
        <v/>
      </c>
      <c r="AZ294" s="11" t="str">
        <f t="array" ref="AZ294">INDEX('10_Redfin_Source_Data'!$X:$X,$A294+4)</f>
        <v/>
      </c>
    </row>
    <row r="295" ht="15.75" customHeight="1">
      <c r="A295" s="11">
        <v>291.0</v>
      </c>
      <c r="B295" s="11" t="str">
        <f t="array" ref="B295">IF(INDEX('10_Redfin_Source_Data'!$E:$E,$A295+4)="","","SF-"&amp;TEXT($A295,"000"))</f>
        <v/>
      </c>
      <c r="C295" s="11" t="str">
        <f t="array" ref="C295">INDEX('10_Redfin_Source_Data'!$E:$E,$A295+4)</f>
        <v/>
      </c>
      <c r="D295" s="11" t="str">
        <f t="array" ref="D295">INDEX('10_Redfin_Source_Data'!$G:$G,$A295+4)</f>
        <v/>
      </c>
      <c r="E295" s="11" t="str">
        <f t="array" ref="E295">INDEX('10_Redfin_Source_Data'!$N:$N,$A295+4)</f>
        <v/>
      </c>
      <c r="F295" s="11" t="str">
        <f t="array" ref="F295">INDEX('10_Redfin_Source_Data'!$C:$C,$A295+4)</f>
        <v/>
      </c>
      <c r="G295" s="11" t="str">
        <f t="array" ref="G295">INDEX('10_Redfin_Source_Data'!$Z:$Z,$A295+4)</f>
        <v/>
      </c>
      <c r="H295" s="34">
        <f t="array" ref="H295">N(INDEX('10_Redfin_Source_Data'!$H:$H,$A295+4))</f>
        <v>0</v>
      </c>
      <c r="I295" s="34">
        <f t="array" ref="I295">N(INDEX('10_Redfin_Source_Data'!$M:$M,$A295+4))</f>
        <v>0</v>
      </c>
      <c r="J295" s="34" t="str">
        <f t="array" ref="J295">IF(H295&gt;0,MAX(I295,IFERROR(N(INDEX('10_Redfin_Source_Data'!$I:$I,$A295+4)),0)),"")</f>
        <v/>
      </c>
      <c r="K295" s="34">
        <f t="array" ref="K295">N(INDEX('10_Redfin_Source_Data'!$K:$K,$A295+4))</f>
        <v>0</v>
      </c>
      <c r="L295" s="34" t="str">
        <f t="array" ref="L295">IF(H295&gt;0,IFERROR(INDEX('09_Rent_Benchmarks'!$C:$C,MATCH(D295,'09_Rent_Benchmarks'!$A:$A,0)),'01_Global_Assumptions'!$B$10),"")</f>
        <v/>
      </c>
      <c r="M295" s="34" t="str">
        <f t="shared" si="1"/>
        <v/>
      </c>
      <c r="N295" s="34" t="str">
        <f>IF(H295&gt;0,'01_Global_Assumptions'!$B$11,"")</f>
        <v/>
      </c>
      <c r="O295" s="34" t="str">
        <f t="shared" si="2"/>
        <v/>
      </c>
      <c r="P295" s="35" t="str">
        <f>IF(H295&gt;0,'01_Global_Assumptions'!$B$7,"")</f>
        <v/>
      </c>
      <c r="Q295" s="35" t="str">
        <f>IF(H295&gt;0,'01_Global_Assumptions'!$B$8,"")</f>
        <v/>
      </c>
      <c r="R295" s="35" t="str">
        <f>IF(H295&gt;0,'01_Global_Assumptions'!$B$9,"")</f>
        <v/>
      </c>
      <c r="S295" s="34" t="str">
        <f>IF(H295&gt;0,H295*'01_Global_Assumptions'!$B$12,"")</f>
        <v/>
      </c>
      <c r="T295" s="34" t="str">
        <f>IF(H295&gt;0,'01_Global_Assumptions'!$B$23,"")</f>
        <v/>
      </c>
      <c r="U295" s="34" t="str">
        <f>IF(H295&gt;0,S295/('01_Global_Assumptions'!$B$13*12),"")</f>
        <v/>
      </c>
      <c r="V295" s="34" t="str">
        <f>IF(H295&gt;0,I295*('01_Global_Assumptions'!$B$19+'01_Global_Assumptions'!$B$20+'01_Global_Assumptions'!$B$21)+'01_Global_Assumptions'!$B$22,"")</f>
        <v/>
      </c>
      <c r="W295" s="34" t="str">
        <f>IF(H295&gt;0,S295*'01_Global_Assumptions'!$B$14/12,"")</f>
        <v/>
      </c>
      <c r="X295" s="34" t="str">
        <f>IF(H295&gt;0,H295*'01_Global_Assumptions'!$B$16/('01_Global_Assumptions'!$B$17*12),"")</f>
        <v/>
      </c>
      <c r="Y295" s="35" t="str">
        <f>IF(H295&gt;0,'01_Global_Assumptions'!$B$18,"")</f>
        <v/>
      </c>
      <c r="Z295" s="34" t="str">
        <f t="shared" si="3"/>
        <v/>
      </c>
      <c r="AA295" s="34" t="str">
        <f t="shared" si="4"/>
        <v/>
      </c>
      <c r="AB295" s="34" t="str">
        <f t="shared" si="5"/>
        <v/>
      </c>
      <c r="AC295" s="35" t="str">
        <f t="shared" si="6"/>
        <v/>
      </c>
      <c r="AD295" s="34" t="str">
        <f t="shared" si="7"/>
        <v/>
      </c>
      <c r="AE295" s="34" t="str">
        <f t="shared" si="8"/>
        <v/>
      </c>
      <c r="AF295" s="34" t="str">
        <f t="shared" si="9"/>
        <v/>
      </c>
      <c r="AG295" s="34" t="str">
        <f t="shared" si="10"/>
        <v/>
      </c>
      <c r="AH295" s="34" t="str">
        <f t="shared" si="11"/>
        <v/>
      </c>
      <c r="AI295" s="34" t="str">
        <f t="shared" si="12"/>
        <v/>
      </c>
      <c r="AJ295" s="34" t="str">
        <f t="shared" si="13"/>
        <v/>
      </c>
      <c r="AK295" s="11" t="str">
        <f t="shared" si="14"/>
        <v/>
      </c>
      <c r="AL295" s="11" t="str">
        <f>IF(H295&gt;0,H295*(1-'01_Global_Assumptions'!$B$16),"")</f>
        <v/>
      </c>
      <c r="AM295" s="11" t="str">
        <f>IF(H295&gt;0,'01_Global_Assumptions'!$B$13*'01_Global_Assumptions'!$B$15,"")</f>
        <v/>
      </c>
      <c r="AN295" s="11" t="str">
        <f t="shared" si="15"/>
        <v/>
      </c>
      <c r="AO295" s="11" t="str">
        <f t="shared" si="16"/>
        <v/>
      </c>
      <c r="AP295" s="11" t="str">
        <f t="shared" si="17"/>
        <v/>
      </c>
      <c r="AQ295" s="11" t="str">
        <f t="shared" si="18"/>
        <v/>
      </c>
      <c r="AR295" s="37" t="str">
        <f t="shared" si="19"/>
        <v/>
      </c>
      <c r="AS295" s="11" t="str">
        <f t="shared" si="20"/>
        <v/>
      </c>
      <c r="AT295" s="11" t="str">
        <f t="shared" si="21"/>
        <v/>
      </c>
      <c r="AU295" s="11" t="str">
        <f t="shared" si="22"/>
        <v/>
      </c>
      <c r="AV295" s="11" t="str">
        <f t="shared" si="23"/>
        <v/>
      </c>
      <c r="AW295" s="11" t="str">
        <f t="shared" si="24"/>
        <v/>
      </c>
      <c r="AX295" s="11" t="str">
        <f t="shared" si="25"/>
        <v/>
      </c>
      <c r="AY295" s="11" t="str">
        <f t="shared" si="26"/>
        <v/>
      </c>
      <c r="AZ295" s="11" t="str">
        <f t="array" ref="AZ295">INDEX('10_Redfin_Source_Data'!$X:$X,$A295+4)</f>
        <v/>
      </c>
    </row>
    <row r="296" ht="15.75" customHeight="1">
      <c r="A296" s="11">
        <v>292.0</v>
      </c>
      <c r="B296" s="11" t="str">
        <f t="array" ref="B296">IF(INDEX('10_Redfin_Source_Data'!$E:$E,$A296+4)="","","SF-"&amp;TEXT($A296,"000"))</f>
        <v/>
      </c>
      <c r="C296" s="11" t="str">
        <f t="array" ref="C296">INDEX('10_Redfin_Source_Data'!$E:$E,$A296+4)</f>
        <v/>
      </c>
      <c r="D296" s="11" t="str">
        <f t="array" ref="D296">INDEX('10_Redfin_Source_Data'!$G:$G,$A296+4)</f>
        <v/>
      </c>
      <c r="E296" s="11" t="str">
        <f t="array" ref="E296">INDEX('10_Redfin_Source_Data'!$N:$N,$A296+4)</f>
        <v/>
      </c>
      <c r="F296" s="11" t="str">
        <f t="array" ref="F296">INDEX('10_Redfin_Source_Data'!$C:$C,$A296+4)</f>
        <v/>
      </c>
      <c r="G296" s="11" t="str">
        <f t="array" ref="G296">INDEX('10_Redfin_Source_Data'!$Z:$Z,$A296+4)</f>
        <v/>
      </c>
      <c r="H296" s="34">
        <f t="array" ref="H296">N(INDEX('10_Redfin_Source_Data'!$H:$H,$A296+4))</f>
        <v>0</v>
      </c>
      <c r="I296" s="34">
        <f t="array" ref="I296">N(INDEX('10_Redfin_Source_Data'!$M:$M,$A296+4))</f>
        <v>0</v>
      </c>
      <c r="J296" s="34" t="str">
        <f t="array" ref="J296">IF(H296&gt;0,MAX(I296,IFERROR(N(INDEX('10_Redfin_Source_Data'!$I:$I,$A296+4)),0)),"")</f>
        <v/>
      </c>
      <c r="K296" s="34">
        <f t="array" ref="K296">N(INDEX('10_Redfin_Source_Data'!$K:$K,$A296+4))</f>
        <v>0</v>
      </c>
      <c r="L296" s="34" t="str">
        <f t="array" ref="L296">IF(H296&gt;0,IFERROR(INDEX('09_Rent_Benchmarks'!$C:$C,MATCH(D296,'09_Rent_Benchmarks'!$A:$A,0)),'01_Global_Assumptions'!$B$10),"")</f>
        <v/>
      </c>
      <c r="M296" s="34" t="str">
        <f t="shared" si="1"/>
        <v/>
      </c>
      <c r="N296" s="34" t="str">
        <f>IF(H296&gt;0,'01_Global_Assumptions'!$B$11,"")</f>
        <v/>
      </c>
      <c r="O296" s="34" t="str">
        <f t="shared" si="2"/>
        <v/>
      </c>
      <c r="P296" s="35" t="str">
        <f>IF(H296&gt;0,'01_Global_Assumptions'!$B$7,"")</f>
        <v/>
      </c>
      <c r="Q296" s="35" t="str">
        <f>IF(H296&gt;0,'01_Global_Assumptions'!$B$8,"")</f>
        <v/>
      </c>
      <c r="R296" s="35" t="str">
        <f>IF(H296&gt;0,'01_Global_Assumptions'!$B$9,"")</f>
        <v/>
      </c>
      <c r="S296" s="34" t="str">
        <f>IF(H296&gt;0,H296*'01_Global_Assumptions'!$B$12,"")</f>
        <v/>
      </c>
      <c r="T296" s="34" t="str">
        <f>IF(H296&gt;0,'01_Global_Assumptions'!$B$23,"")</f>
        <v/>
      </c>
      <c r="U296" s="34" t="str">
        <f>IF(H296&gt;0,S296/('01_Global_Assumptions'!$B$13*12),"")</f>
        <v/>
      </c>
      <c r="V296" s="34" t="str">
        <f>IF(H296&gt;0,I296*('01_Global_Assumptions'!$B$19+'01_Global_Assumptions'!$B$20+'01_Global_Assumptions'!$B$21)+'01_Global_Assumptions'!$B$22,"")</f>
        <v/>
      </c>
      <c r="W296" s="34" t="str">
        <f>IF(H296&gt;0,S296*'01_Global_Assumptions'!$B$14/12,"")</f>
        <v/>
      </c>
      <c r="X296" s="34" t="str">
        <f>IF(H296&gt;0,H296*'01_Global_Assumptions'!$B$16/('01_Global_Assumptions'!$B$17*12),"")</f>
        <v/>
      </c>
      <c r="Y296" s="35" t="str">
        <f>IF(H296&gt;0,'01_Global_Assumptions'!$B$18,"")</f>
        <v/>
      </c>
      <c r="Z296" s="34" t="str">
        <f t="shared" si="3"/>
        <v/>
      </c>
      <c r="AA296" s="34" t="str">
        <f t="shared" si="4"/>
        <v/>
      </c>
      <c r="AB296" s="34" t="str">
        <f t="shared" si="5"/>
        <v/>
      </c>
      <c r="AC296" s="35" t="str">
        <f t="shared" si="6"/>
        <v/>
      </c>
      <c r="AD296" s="34" t="str">
        <f t="shared" si="7"/>
        <v/>
      </c>
      <c r="AE296" s="34" t="str">
        <f t="shared" si="8"/>
        <v/>
      </c>
      <c r="AF296" s="34" t="str">
        <f t="shared" si="9"/>
        <v/>
      </c>
      <c r="AG296" s="34" t="str">
        <f t="shared" si="10"/>
        <v/>
      </c>
      <c r="AH296" s="34" t="str">
        <f t="shared" si="11"/>
        <v/>
      </c>
      <c r="AI296" s="34" t="str">
        <f t="shared" si="12"/>
        <v/>
      </c>
      <c r="AJ296" s="34" t="str">
        <f t="shared" si="13"/>
        <v/>
      </c>
      <c r="AK296" s="11" t="str">
        <f t="shared" si="14"/>
        <v/>
      </c>
      <c r="AL296" s="11" t="str">
        <f>IF(H296&gt;0,H296*(1-'01_Global_Assumptions'!$B$16),"")</f>
        <v/>
      </c>
      <c r="AM296" s="11" t="str">
        <f>IF(H296&gt;0,'01_Global_Assumptions'!$B$13*'01_Global_Assumptions'!$B$15,"")</f>
        <v/>
      </c>
      <c r="AN296" s="11" t="str">
        <f t="shared" si="15"/>
        <v/>
      </c>
      <c r="AO296" s="11" t="str">
        <f t="shared" si="16"/>
        <v/>
      </c>
      <c r="AP296" s="11" t="str">
        <f t="shared" si="17"/>
        <v/>
      </c>
      <c r="AQ296" s="11" t="str">
        <f t="shared" si="18"/>
        <v/>
      </c>
      <c r="AR296" s="37" t="str">
        <f t="shared" si="19"/>
        <v/>
      </c>
      <c r="AS296" s="11" t="str">
        <f t="shared" si="20"/>
        <v/>
      </c>
      <c r="AT296" s="11" t="str">
        <f t="shared" si="21"/>
        <v/>
      </c>
      <c r="AU296" s="11" t="str">
        <f t="shared" si="22"/>
        <v/>
      </c>
      <c r="AV296" s="11" t="str">
        <f t="shared" si="23"/>
        <v/>
      </c>
      <c r="AW296" s="11" t="str">
        <f t="shared" si="24"/>
        <v/>
      </c>
      <c r="AX296" s="11" t="str">
        <f t="shared" si="25"/>
        <v/>
      </c>
      <c r="AY296" s="11" t="str">
        <f t="shared" si="26"/>
        <v/>
      </c>
      <c r="AZ296" s="11" t="str">
        <f t="array" ref="AZ296">INDEX('10_Redfin_Source_Data'!$X:$X,$A296+4)</f>
        <v/>
      </c>
    </row>
    <row r="297" ht="15.75" customHeight="1">
      <c r="A297" s="11">
        <v>293.0</v>
      </c>
      <c r="B297" s="11" t="str">
        <f t="array" ref="B297">IF(INDEX('10_Redfin_Source_Data'!$E:$E,$A297+4)="","","SF-"&amp;TEXT($A297,"000"))</f>
        <v/>
      </c>
      <c r="C297" s="11" t="str">
        <f t="array" ref="C297">INDEX('10_Redfin_Source_Data'!$E:$E,$A297+4)</f>
        <v/>
      </c>
      <c r="D297" s="11" t="str">
        <f t="array" ref="D297">INDEX('10_Redfin_Source_Data'!$G:$G,$A297+4)</f>
        <v/>
      </c>
      <c r="E297" s="11" t="str">
        <f t="array" ref="E297">INDEX('10_Redfin_Source_Data'!$N:$N,$A297+4)</f>
        <v/>
      </c>
      <c r="F297" s="11" t="str">
        <f t="array" ref="F297">INDEX('10_Redfin_Source_Data'!$C:$C,$A297+4)</f>
        <v/>
      </c>
      <c r="G297" s="11" t="str">
        <f t="array" ref="G297">INDEX('10_Redfin_Source_Data'!$Z:$Z,$A297+4)</f>
        <v/>
      </c>
      <c r="H297" s="34">
        <f t="array" ref="H297">N(INDEX('10_Redfin_Source_Data'!$H:$H,$A297+4))</f>
        <v>0</v>
      </c>
      <c r="I297" s="34">
        <f t="array" ref="I297">N(INDEX('10_Redfin_Source_Data'!$M:$M,$A297+4))</f>
        <v>0</v>
      </c>
      <c r="J297" s="34" t="str">
        <f t="array" ref="J297">IF(H297&gt;0,MAX(I297,IFERROR(N(INDEX('10_Redfin_Source_Data'!$I:$I,$A297+4)),0)),"")</f>
        <v/>
      </c>
      <c r="K297" s="34">
        <f t="array" ref="K297">N(INDEX('10_Redfin_Source_Data'!$K:$K,$A297+4))</f>
        <v>0</v>
      </c>
      <c r="L297" s="34" t="str">
        <f t="array" ref="L297">IF(H297&gt;0,IFERROR(INDEX('09_Rent_Benchmarks'!$C:$C,MATCH(D297,'09_Rent_Benchmarks'!$A:$A,0)),'01_Global_Assumptions'!$B$10),"")</f>
        <v/>
      </c>
      <c r="M297" s="34" t="str">
        <f t="shared" si="1"/>
        <v/>
      </c>
      <c r="N297" s="34" t="str">
        <f>IF(H297&gt;0,'01_Global_Assumptions'!$B$11,"")</f>
        <v/>
      </c>
      <c r="O297" s="34" t="str">
        <f t="shared" si="2"/>
        <v/>
      </c>
      <c r="P297" s="35" t="str">
        <f>IF(H297&gt;0,'01_Global_Assumptions'!$B$7,"")</f>
        <v/>
      </c>
      <c r="Q297" s="35" t="str">
        <f>IF(H297&gt;0,'01_Global_Assumptions'!$B$8,"")</f>
        <v/>
      </c>
      <c r="R297" s="35" t="str">
        <f>IF(H297&gt;0,'01_Global_Assumptions'!$B$9,"")</f>
        <v/>
      </c>
      <c r="S297" s="34" t="str">
        <f>IF(H297&gt;0,H297*'01_Global_Assumptions'!$B$12,"")</f>
        <v/>
      </c>
      <c r="T297" s="34" t="str">
        <f>IF(H297&gt;0,'01_Global_Assumptions'!$B$23,"")</f>
        <v/>
      </c>
      <c r="U297" s="34" t="str">
        <f>IF(H297&gt;0,S297/('01_Global_Assumptions'!$B$13*12),"")</f>
        <v/>
      </c>
      <c r="V297" s="34" t="str">
        <f>IF(H297&gt;0,I297*('01_Global_Assumptions'!$B$19+'01_Global_Assumptions'!$B$20+'01_Global_Assumptions'!$B$21)+'01_Global_Assumptions'!$B$22,"")</f>
        <v/>
      </c>
      <c r="W297" s="34" t="str">
        <f>IF(H297&gt;0,S297*'01_Global_Assumptions'!$B$14/12,"")</f>
        <v/>
      </c>
      <c r="X297" s="34" t="str">
        <f>IF(H297&gt;0,H297*'01_Global_Assumptions'!$B$16/('01_Global_Assumptions'!$B$17*12),"")</f>
        <v/>
      </c>
      <c r="Y297" s="35" t="str">
        <f>IF(H297&gt;0,'01_Global_Assumptions'!$B$18,"")</f>
        <v/>
      </c>
      <c r="Z297" s="34" t="str">
        <f t="shared" si="3"/>
        <v/>
      </c>
      <c r="AA297" s="34" t="str">
        <f t="shared" si="4"/>
        <v/>
      </c>
      <c r="AB297" s="34" t="str">
        <f t="shared" si="5"/>
        <v/>
      </c>
      <c r="AC297" s="35" t="str">
        <f t="shared" si="6"/>
        <v/>
      </c>
      <c r="AD297" s="34" t="str">
        <f t="shared" si="7"/>
        <v/>
      </c>
      <c r="AE297" s="34" t="str">
        <f t="shared" si="8"/>
        <v/>
      </c>
      <c r="AF297" s="34" t="str">
        <f t="shared" si="9"/>
        <v/>
      </c>
      <c r="AG297" s="34" t="str">
        <f t="shared" si="10"/>
        <v/>
      </c>
      <c r="AH297" s="34" t="str">
        <f t="shared" si="11"/>
        <v/>
      </c>
      <c r="AI297" s="34" t="str">
        <f t="shared" si="12"/>
        <v/>
      </c>
      <c r="AJ297" s="34" t="str">
        <f t="shared" si="13"/>
        <v/>
      </c>
      <c r="AK297" s="11" t="str">
        <f t="shared" si="14"/>
        <v/>
      </c>
      <c r="AL297" s="11" t="str">
        <f>IF(H297&gt;0,H297*(1-'01_Global_Assumptions'!$B$16),"")</f>
        <v/>
      </c>
      <c r="AM297" s="11" t="str">
        <f>IF(H297&gt;0,'01_Global_Assumptions'!$B$13*'01_Global_Assumptions'!$B$15,"")</f>
        <v/>
      </c>
      <c r="AN297" s="11" t="str">
        <f t="shared" si="15"/>
        <v/>
      </c>
      <c r="AO297" s="11" t="str">
        <f t="shared" si="16"/>
        <v/>
      </c>
      <c r="AP297" s="11" t="str">
        <f t="shared" si="17"/>
        <v/>
      </c>
      <c r="AQ297" s="11" t="str">
        <f t="shared" si="18"/>
        <v/>
      </c>
      <c r="AR297" s="37" t="str">
        <f t="shared" si="19"/>
        <v/>
      </c>
      <c r="AS297" s="11" t="str">
        <f t="shared" si="20"/>
        <v/>
      </c>
      <c r="AT297" s="11" t="str">
        <f t="shared" si="21"/>
        <v/>
      </c>
      <c r="AU297" s="11" t="str">
        <f t="shared" si="22"/>
        <v/>
      </c>
      <c r="AV297" s="11" t="str">
        <f t="shared" si="23"/>
        <v/>
      </c>
      <c r="AW297" s="11" t="str">
        <f t="shared" si="24"/>
        <v/>
      </c>
      <c r="AX297" s="11" t="str">
        <f t="shared" si="25"/>
        <v/>
      </c>
      <c r="AY297" s="11" t="str">
        <f t="shared" si="26"/>
        <v/>
      </c>
      <c r="AZ297" s="11" t="str">
        <f t="array" ref="AZ297">INDEX('10_Redfin_Source_Data'!$X:$X,$A297+4)</f>
        <v/>
      </c>
    </row>
    <row r="298" ht="15.75" customHeight="1">
      <c r="A298" s="11">
        <v>294.0</v>
      </c>
      <c r="B298" s="11" t="str">
        <f t="array" ref="B298">IF(INDEX('10_Redfin_Source_Data'!$E:$E,$A298+4)="","","SF-"&amp;TEXT($A298,"000"))</f>
        <v/>
      </c>
      <c r="C298" s="11" t="str">
        <f t="array" ref="C298">INDEX('10_Redfin_Source_Data'!$E:$E,$A298+4)</f>
        <v/>
      </c>
      <c r="D298" s="11" t="str">
        <f t="array" ref="D298">INDEX('10_Redfin_Source_Data'!$G:$G,$A298+4)</f>
        <v/>
      </c>
      <c r="E298" s="11" t="str">
        <f t="array" ref="E298">INDEX('10_Redfin_Source_Data'!$N:$N,$A298+4)</f>
        <v/>
      </c>
      <c r="F298" s="11" t="str">
        <f t="array" ref="F298">INDEX('10_Redfin_Source_Data'!$C:$C,$A298+4)</f>
        <v/>
      </c>
      <c r="G298" s="11" t="str">
        <f t="array" ref="G298">INDEX('10_Redfin_Source_Data'!$Z:$Z,$A298+4)</f>
        <v/>
      </c>
      <c r="H298" s="34">
        <f t="array" ref="H298">N(INDEX('10_Redfin_Source_Data'!$H:$H,$A298+4))</f>
        <v>0</v>
      </c>
      <c r="I298" s="34">
        <f t="array" ref="I298">N(INDEX('10_Redfin_Source_Data'!$M:$M,$A298+4))</f>
        <v>0</v>
      </c>
      <c r="J298" s="34" t="str">
        <f t="array" ref="J298">IF(H298&gt;0,MAX(I298,IFERROR(N(INDEX('10_Redfin_Source_Data'!$I:$I,$A298+4)),0)),"")</f>
        <v/>
      </c>
      <c r="K298" s="34">
        <f t="array" ref="K298">N(INDEX('10_Redfin_Source_Data'!$K:$K,$A298+4))</f>
        <v>0</v>
      </c>
      <c r="L298" s="34" t="str">
        <f t="array" ref="L298">IF(H298&gt;0,IFERROR(INDEX('09_Rent_Benchmarks'!$C:$C,MATCH(D298,'09_Rent_Benchmarks'!$A:$A,0)),'01_Global_Assumptions'!$B$10),"")</f>
        <v/>
      </c>
      <c r="M298" s="34" t="str">
        <f t="shared" si="1"/>
        <v/>
      </c>
      <c r="N298" s="34" t="str">
        <f>IF(H298&gt;0,'01_Global_Assumptions'!$B$11,"")</f>
        <v/>
      </c>
      <c r="O298" s="34" t="str">
        <f t="shared" si="2"/>
        <v/>
      </c>
      <c r="P298" s="35" t="str">
        <f>IF(H298&gt;0,'01_Global_Assumptions'!$B$7,"")</f>
        <v/>
      </c>
      <c r="Q298" s="35" t="str">
        <f>IF(H298&gt;0,'01_Global_Assumptions'!$B$8,"")</f>
        <v/>
      </c>
      <c r="R298" s="35" t="str">
        <f>IF(H298&gt;0,'01_Global_Assumptions'!$B$9,"")</f>
        <v/>
      </c>
      <c r="S298" s="34" t="str">
        <f>IF(H298&gt;0,H298*'01_Global_Assumptions'!$B$12,"")</f>
        <v/>
      </c>
      <c r="T298" s="34" t="str">
        <f>IF(H298&gt;0,'01_Global_Assumptions'!$B$23,"")</f>
        <v/>
      </c>
      <c r="U298" s="34" t="str">
        <f>IF(H298&gt;0,S298/('01_Global_Assumptions'!$B$13*12),"")</f>
        <v/>
      </c>
      <c r="V298" s="34" t="str">
        <f>IF(H298&gt;0,I298*('01_Global_Assumptions'!$B$19+'01_Global_Assumptions'!$B$20+'01_Global_Assumptions'!$B$21)+'01_Global_Assumptions'!$B$22,"")</f>
        <v/>
      </c>
      <c r="W298" s="34" t="str">
        <f>IF(H298&gt;0,S298*'01_Global_Assumptions'!$B$14/12,"")</f>
        <v/>
      </c>
      <c r="X298" s="34" t="str">
        <f>IF(H298&gt;0,H298*'01_Global_Assumptions'!$B$16/('01_Global_Assumptions'!$B$17*12),"")</f>
        <v/>
      </c>
      <c r="Y298" s="35" t="str">
        <f>IF(H298&gt;0,'01_Global_Assumptions'!$B$18,"")</f>
        <v/>
      </c>
      <c r="Z298" s="34" t="str">
        <f t="shared" si="3"/>
        <v/>
      </c>
      <c r="AA298" s="34" t="str">
        <f t="shared" si="4"/>
        <v/>
      </c>
      <c r="AB298" s="34" t="str">
        <f t="shared" si="5"/>
        <v/>
      </c>
      <c r="AC298" s="35" t="str">
        <f t="shared" si="6"/>
        <v/>
      </c>
      <c r="AD298" s="34" t="str">
        <f t="shared" si="7"/>
        <v/>
      </c>
      <c r="AE298" s="34" t="str">
        <f t="shared" si="8"/>
        <v/>
      </c>
      <c r="AF298" s="34" t="str">
        <f t="shared" si="9"/>
        <v/>
      </c>
      <c r="AG298" s="34" t="str">
        <f t="shared" si="10"/>
        <v/>
      </c>
      <c r="AH298" s="34" t="str">
        <f t="shared" si="11"/>
        <v/>
      </c>
      <c r="AI298" s="34" t="str">
        <f t="shared" si="12"/>
        <v/>
      </c>
      <c r="AJ298" s="34" t="str">
        <f t="shared" si="13"/>
        <v/>
      </c>
      <c r="AK298" s="11" t="str">
        <f t="shared" si="14"/>
        <v/>
      </c>
      <c r="AL298" s="11" t="str">
        <f>IF(H298&gt;0,H298*(1-'01_Global_Assumptions'!$B$16),"")</f>
        <v/>
      </c>
      <c r="AM298" s="11" t="str">
        <f>IF(H298&gt;0,'01_Global_Assumptions'!$B$13*'01_Global_Assumptions'!$B$15,"")</f>
        <v/>
      </c>
      <c r="AN298" s="11" t="str">
        <f t="shared" si="15"/>
        <v/>
      </c>
      <c r="AO298" s="11" t="str">
        <f t="shared" si="16"/>
        <v/>
      </c>
      <c r="AP298" s="11" t="str">
        <f t="shared" si="17"/>
        <v/>
      </c>
      <c r="AQ298" s="11" t="str">
        <f t="shared" si="18"/>
        <v/>
      </c>
      <c r="AR298" s="37" t="str">
        <f t="shared" si="19"/>
        <v/>
      </c>
      <c r="AS298" s="11" t="str">
        <f t="shared" si="20"/>
        <v/>
      </c>
      <c r="AT298" s="11" t="str">
        <f t="shared" si="21"/>
        <v/>
      </c>
      <c r="AU298" s="11" t="str">
        <f t="shared" si="22"/>
        <v/>
      </c>
      <c r="AV298" s="11" t="str">
        <f t="shared" si="23"/>
        <v/>
      </c>
      <c r="AW298" s="11" t="str">
        <f t="shared" si="24"/>
        <v/>
      </c>
      <c r="AX298" s="11" t="str">
        <f t="shared" si="25"/>
        <v/>
      </c>
      <c r="AY298" s="11" t="str">
        <f t="shared" si="26"/>
        <v/>
      </c>
      <c r="AZ298" s="11" t="str">
        <f t="array" ref="AZ298">INDEX('10_Redfin_Source_Data'!$X:$X,$A298+4)</f>
        <v/>
      </c>
    </row>
    <row r="299" ht="15.75" customHeight="1">
      <c r="A299" s="11">
        <v>295.0</v>
      </c>
      <c r="B299" s="11" t="str">
        <f t="array" ref="B299">IF(INDEX('10_Redfin_Source_Data'!$E:$E,$A299+4)="","","SF-"&amp;TEXT($A299,"000"))</f>
        <v/>
      </c>
      <c r="C299" s="11" t="str">
        <f t="array" ref="C299">INDEX('10_Redfin_Source_Data'!$E:$E,$A299+4)</f>
        <v/>
      </c>
      <c r="D299" s="11" t="str">
        <f t="array" ref="D299">INDEX('10_Redfin_Source_Data'!$G:$G,$A299+4)</f>
        <v/>
      </c>
      <c r="E299" s="11" t="str">
        <f t="array" ref="E299">INDEX('10_Redfin_Source_Data'!$N:$N,$A299+4)</f>
        <v/>
      </c>
      <c r="F299" s="11" t="str">
        <f t="array" ref="F299">INDEX('10_Redfin_Source_Data'!$C:$C,$A299+4)</f>
        <v/>
      </c>
      <c r="G299" s="11" t="str">
        <f t="array" ref="G299">INDEX('10_Redfin_Source_Data'!$Z:$Z,$A299+4)</f>
        <v/>
      </c>
      <c r="H299" s="34">
        <f t="array" ref="H299">N(INDEX('10_Redfin_Source_Data'!$H:$H,$A299+4))</f>
        <v>0</v>
      </c>
      <c r="I299" s="34">
        <f t="array" ref="I299">N(INDEX('10_Redfin_Source_Data'!$M:$M,$A299+4))</f>
        <v>0</v>
      </c>
      <c r="J299" s="34" t="str">
        <f t="array" ref="J299">IF(H299&gt;0,MAX(I299,IFERROR(N(INDEX('10_Redfin_Source_Data'!$I:$I,$A299+4)),0)),"")</f>
        <v/>
      </c>
      <c r="K299" s="34">
        <f t="array" ref="K299">N(INDEX('10_Redfin_Source_Data'!$K:$K,$A299+4))</f>
        <v>0</v>
      </c>
      <c r="L299" s="34" t="str">
        <f t="array" ref="L299">IF(H299&gt;0,IFERROR(INDEX('09_Rent_Benchmarks'!$C:$C,MATCH(D299,'09_Rent_Benchmarks'!$A:$A,0)),'01_Global_Assumptions'!$B$10),"")</f>
        <v/>
      </c>
      <c r="M299" s="34" t="str">
        <f t="shared" si="1"/>
        <v/>
      </c>
      <c r="N299" s="34" t="str">
        <f>IF(H299&gt;0,'01_Global_Assumptions'!$B$11,"")</f>
        <v/>
      </c>
      <c r="O299" s="34" t="str">
        <f t="shared" si="2"/>
        <v/>
      </c>
      <c r="P299" s="35" t="str">
        <f>IF(H299&gt;0,'01_Global_Assumptions'!$B$7,"")</f>
        <v/>
      </c>
      <c r="Q299" s="35" t="str">
        <f>IF(H299&gt;0,'01_Global_Assumptions'!$B$8,"")</f>
        <v/>
      </c>
      <c r="R299" s="35" t="str">
        <f>IF(H299&gt;0,'01_Global_Assumptions'!$B$9,"")</f>
        <v/>
      </c>
      <c r="S299" s="34" t="str">
        <f>IF(H299&gt;0,H299*'01_Global_Assumptions'!$B$12,"")</f>
        <v/>
      </c>
      <c r="T299" s="34" t="str">
        <f>IF(H299&gt;0,'01_Global_Assumptions'!$B$23,"")</f>
        <v/>
      </c>
      <c r="U299" s="34" t="str">
        <f>IF(H299&gt;0,S299/('01_Global_Assumptions'!$B$13*12),"")</f>
        <v/>
      </c>
      <c r="V299" s="34" t="str">
        <f>IF(H299&gt;0,I299*('01_Global_Assumptions'!$B$19+'01_Global_Assumptions'!$B$20+'01_Global_Assumptions'!$B$21)+'01_Global_Assumptions'!$B$22,"")</f>
        <v/>
      </c>
      <c r="W299" s="34" t="str">
        <f>IF(H299&gt;0,S299*'01_Global_Assumptions'!$B$14/12,"")</f>
        <v/>
      </c>
      <c r="X299" s="34" t="str">
        <f>IF(H299&gt;0,H299*'01_Global_Assumptions'!$B$16/('01_Global_Assumptions'!$B$17*12),"")</f>
        <v/>
      </c>
      <c r="Y299" s="35" t="str">
        <f>IF(H299&gt;0,'01_Global_Assumptions'!$B$18,"")</f>
        <v/>
      </c>
      <c r="Z299" s="34" t="str">
        <f t="shared" si="3"/>
        <v/>
      </c>
      <c r="AA299" s="34" t="str">
        <f t="shared" si="4"/>
        <v/>
      </c>
      <c r="AB299" s="34" t="str">
        <f t="shared" si="5"/>
        <v/>
      </c>
      <c r="AC299" s="35" t="str">
        <f t="shared" si="6"/>
        <v/>
      </c>
      <c r="AD299" s="34" t="str">
        <f t="shared" si="7"/>
        <v/>
      </c>
      <c r="AE299" s="34" t="str">
        <f t="shared" si="8"/>
        <v/>
      </c>
      <c r="AF299" s="34" t="str">
        <f t="shared" si="9"/>
        <v/>
      </c>
      <c r="AG299" s="34" t="str">
        <f t="shared" si="10"/>
        <v/>
      </c>
      <c r="AH299" s="34" t="str">
        <f t="shared" si="11"/>
        <v/>
      </c>
      <c r="AI299" s="34" t="str">
        <f t="shared" si="12"/>
        <v/>
      </c>
      <c r="AJ299" s="34" t="str">
        <f t="shared" si="13"/>
        <v/>
      </c>
      <c r="AK299" s="11" t="str">
        <f t="shared" si="14"/>
        <v/>
      </c>
      <c r="AL299" s="11" t="str">
        <f>IF(H299&gt;0,H299*(1-'01_Global_Assumptions'!$B$16),"")</f>
        <v/>
      </c>
      <c r="AM299" s="11" t="str">
        <f>IF(H299&gt;0,'01_Global_Assumptions'!$B$13*'01_Global_Assumptions'!$B$15,"")</f>
        <v/>
      </c>
      <c r="AN299" s="11" t="str">
        <f t="shared" si="15"/>
        <v/>
      </c>
      <c r="AO299" s="11" t="str">
        <f t="shared" si="16"/>
        <v/>
      </c>
      <c r="AP299" s="11" t="str">
        <f t="shared" si="17"/>
        <v/>
      </c>
      <c r="AQ299" s="11" t="str">
        <f t="shared" si="18"/>
        <v/>
      </c>
      <c r="AR299" s="37" t="str">
        <f t="shared" si="19"/>
        <v/>
      </c>
      <c r="AS299" s="11" t="str">
        <f t="shared" si="20"/>
        <v/>
      </c>
      <c r="AT299" s="11" t="str">
        <f t="shared" si="21"/>
        <v/>
      </c>
      <c r="AU299" s="11" t="str">
        <f t="shared" si="22"/>
        <v/>
      </c>
      <c r="AV299" s="11" t="str">
        <f t="shared" si="23"/>
        <v/>
      </c>
      <c r="AW299" s="11" t="str">
        <f t="shared" si="24"/>
        <v/>
      </c>
      <c r="AX299" s="11" t="str">
        <f t="shared" si="25"/>
        <v/>
      </c>
      <c r="AY299" s="11" t="str">
        <f t="shared" si="26"/>
        <v/>
      </c>
      <c r="AZ299" s="11" t="str">
        <f t="array" ref="AZ299">INDEX('10_Redfin_Source_Data'!$X:$X,$A299+4)</f>
        <v/>
      </c>
    </row>
    <row r="300" ht="15.75" customHeight="1">
      <c r="A300" s="11">
        <v>296.0</v>
      </c>
      <c r="B300" s="11" t="str">
        <f t="array" ref="B300">IF(INDEX('10_Redfin_Source_Data'!$E:$E,$A300+4)="","","SF-"&amp;TEXT($A300,"000"))</f>
        <v/>
      </c>
      <c r="C300" s="11" t="str">
        <f t="array" ref="C300">INDEX('10_Redfin_Source_Data'!$E:$E,$A300+4)</f>
        <v/>
      </c>
      <c r="D300" s="11" t="str">
        <f t="array" ref="D300">INDEX('10_Redfin_Source_Data'!$G:$G,$A300+4)</f>
        <v/>
      </c>
      <c r="E300" s="11" t="str">
        <f t="array" ref="E300">INDEX('10_Redfin_Source_Data'!$N:$N,$A300+4)</f>
        <v/>
      </c>
      <c r="F300" s="11" t="str">
        <f t="array" ref="F300">INDEX('10_Redfin_Source_Data'!$C:$C,$A300+4)</f>
        <v/>
      </c>
      <c r="G300" s="11" t="str">
        <f t="array" ref="G300">INDEX('10_Redfin_Source_Data'!$Z:$Z,$A300+4)</f>
        <v/>
      </c>
      <c r="H300" s="34">
        <f t="array" ref="H300">N(INDEX('10_Redfin_Source_Data'!$H:$H,$A300+4))</f>
        <v>0</v>
      </c>
      <c r="I300" s="34">
        <f t="array" ref="I300">N(INDEX('10_Redfin_Source_Data'!$M:$M,$A300+4))</f>
        <v>0</v>
      </c>
      <c r="J300" s="34" t="str">
        <f t="array" ref="J300">IF(H300&gt;0,MAX(I300,IFERROR(N(INDEX('10_Redfin_Source_Data'!$I:$I,$A300+4)),0)),"")</f>
        <v/>
      </c>
      <c r="K300" s="34">
        <f t="array" ref="K300">N(INDEX('10_Redfin_Source_Data'!$K:$K,$A300+4))</f>
        <v>0</v>
      </c>
      <c r="L300" s="34" t="str">
        <f t="array" ref="L300">IF(H300&gt;0,IFERROR(INDEX('09_Rent_Benchmarks'!$C:$C,MATCH(D300,'09_Rent_Benchmarks'!$A:$A,0)),'01_Global_Assumptions'!$B$10),"")</f>
        <v/>
      </c>
      <c r="M300" s="34" t="str">
        <f t="shared" si="1"/>
        <v/>
      </c>
      <c r="N300" s="34" t="str">
        <f>IF(H300&gt;0,'01_Global_Assumptions'!$B$11,"")</f>
        <v/>
      </c>
      <c r="O300" s="34" t="str">
        <f t="shared" si="2"/>
        <v/>
      </c>
      <c r="P300" s="35" t="str">
        <f>IF(H300&gt;0,'01_Global_Assumptions'!$B$7,"")</f>
        <v/>
      </c>
      <c r="Q300" s="35" t="str">
        <f>IF(H300&gt;0,'01_Global_Assumptions'!$B$8,"")</f>
        <v/>
      </c>
      <c r="R300" s="35" t="str">
        <f>IF(H300&gt;0,'01_Global_Assumptions'!$B$9,"")</f>
        <v/>
      </c>
      <c r="S300" s="34" t="str">
        <f>IF(H300&gt;0,H300*'01_Global_Assumptions'!$B$12,"")</f>
        <v/>
      </c>
      <c r="T300" s="34" t="str">
        <f>IF(H300&gt;0,'01_Global_Assumptions'!$B$23,"")</f>
        <v/>
      </c>
      <c r="U300" s="34" t="str">
        <f>IF(H300&gt;0,S300/('01_Global_Assumptions'!$B$13*12),"")</f>
        <v/>
      </c>
      <c r="V300" s="34" t="str">
        <f>IF(H300&gt;0,I300*('01_Global_Assumptions'!$B$19+'01_Global_Assumptions'!$B$20+'01_Global_Assumptions'!$B$21)+'01_Global_Assumptions'!$B$22,"")</f>
        <v/>
      </c>
      <c r="W300" s="34" t="str">
        <f>IF(H300&gt;0,S300*'01_Global_Assumptions'!$B$14/12,"")</f>
        <v/>
      </c>
      <c r="X300" s="34" t="str">
        <f>IF(H300&gt;0,H300*'01_Global_Assumptions'!$B$16/('01_Global_Assumptions'!$B$17*12),"")</f>
        <v/>
      </c>
      <c r="Y300" s="35" t="str">
        <f>IF(H300&gt;0,'01_Global_Assumptions'!$B$18,"")</f>
        <v/>
      </c>
      <c r="Z300" s="34" t="str">
        <f t="shared" si="3"/>
        <v/>
      </c>
      <c r="AA300" s="34" t="str">
        <f t="shared" si="4"/>
        <v/>
      </c>
      <c r="AB300" s="34" t="str">
        <f t="shared" si="5"/>
        <v/>
      </c>
      <c r="AC300" s="35" t="str">
        <f t="shared" si="6"/>
        <v/>
      </c>
      <c r="AD300" s="34" t="str">
        <f t="shared" si="7"/>
        <v/>
      </c>
      <c r="AE300" s="34" t="str">
        <f t="shared" si="8"/>
        <v/>
      </c>
      <c r="AF300" s="34" t="str">
        <f t="shared" si="9"/>
        <v/>
      </c>
      <c r="AG300" s="34" t="str">
        <f t="shared" si="10"/>
        <v/>
      </c>
      <c r="AH300" s="34" t="str">
        <f t="shared" si="11"/>
        <v/>
      </c>
      <c r="AI300" s="34" t="str">
        <f t="shared" si="12"/>
        <v/>
      </c>
      <c r="AJ300" s="34" t="str">
        <f t="shared" si="13"/>
        <v/>
      </c>
      <c r="AK300" s="11" t="str">
        <f t="shared" si="14"/>
        <v/>
      </c>
      <c r="AL300" s="11" t="str">
        <f>IF(H300&gt;0,H300*(1-'01_Global_Assumptions'!$B$16),"")</f>
        <v/>
      </c>
      <c r="AM300" s="11" t="str">
        <f>IF(H300&gt;0,'01_Global_Assumptions'!$B$13*'01_Global_Assumptions'!$B$15,"")</f>
        <v/>
      </c>
      <c r="AN300" s="11" t="str">
        <f t="shared" si="15"/>
        <v/>
      </c>
      <c r="AO300" s="11" t="str">
        <f t="shared" si="16"/>
        <v/>
      </c>
      <c r="AP300" s="11" t="str">
        <f t="shared" si="17"/>
        <v/>
      </c>
      <c r="AQ300" s="11" t="str">
        <f t="shared" si="18"/>
        <v/>
      </c>
      <c r="AR300" s="37" t="str">
        <f t="shared" si="19"/>
        <v/>
      </c>
      <c r="AS300" s="11" t="str">
        <f t="shared" si="20"/>
        <v/>
      </c>
      <c r="AT300" s="11" t="str">
        <f t="shared" si="21"/>
        <v/>
      </c>
      <c r="AU300" s="11" t="str">
        <f t="shared" si="22"/>
        <v/>
      </c>
      <c r="AV300" s="11" t="str">
        <f t="shared" si="23"/>
        <v/>
      </c>
      <c r="AW300" s="11" t="str">
        <f t="shared" si="24"/>
        <v/>
      </c>
      <c r="AX300" s="11" t="str">
        <f t="shared" si="25"/>
        <v/>
      </c>
      <c r="AY300" s="11" t="str">
        <f t="shared" si="26"/>
        <v/>
      </c>
      <c r="AZ300" s="11" t="str">
        <f t="array" ref="AZ300">INDEX('10_Redfin_Source_Data'!$X:$X,$A300+4)</f>
        <v/>
      </c>
    </row>
    <row r="301" ht="15.75" customHeight="1">
      <c r="A301" s="11">
        <v>297.0</v>
      </c>
      <c r="B301" s="11" t="str">
        <f t="array" ref="B301">IF(INDEX('10_Redfin_Source_Data'!$E:$E,$A301+4)="","","SF-"&amp;TEXT($A301,"000"))</f>
        <v/>
      </c>
      <c r="C301" s="11" t="str">
        <f t="array" ref="C301">INDEX('10_Redfin_Source_Data'!$E:$E,$A301+4)</f>
        <v/>
      </c>
      <c r="D301" s="11" t="str">
        <f t="array" ref="D301">INDEX('10_Redfin_Source_Data'!$G:$G,$A301+4)</f>
        <v/>
      </c>
      <c r="E301" s="11" t="str">
        <f t="array" ref="E301">INDEX('10_Redfin_Source_Data'!$N:$N,$A301+4)</f>
        <v/>
      </c>
      <c r="F301" s="11" t="str">
        <f t="array" ref="F301">INDEX('10_Redfin_Source_Data'!$C:$C,$A301+4)</f>
        <v/>
      </c>
      <c r="G301" s="11" t="str">
        <f t="array" ref="G301">INDEX('10_Redfin_Source_Data'!$Z:$Z,$A301+4)</f>
        <v/>
      </c>
      <c r="H301" s="34">
        <f t="array" ref="H301">N(INDEX('10_Redfin_Source_Data'!$H:$H,$A301+4))</f>
        <v>0</v>
      </c>
      <c r="I301" s="34">
        <f t="array" ref="I301">N(INDEX('10_Redfin_Source_Data'!$M:$M,$A301+4))</f>
        <v>0</v>
      </c>
      <c r="J301" s="34" t="str">
        <f t="array" ref="J301">IF(H301&gt;0,MAX(I301,IFERROR(N(INDEX('10_Redfin_Source_Data'!$I:$I,$A301+4)),0)),"")</f>
        <v/>
      </c>
      <c r="K301" s="34">
        <f t="array" ref="K301">N(INDEX('10_Redfin_Source_Data'!$K:$K,$A301+4))</f>
        <v>0</v>
      </c>
      <c r="L301" s="34" t="str">
        <f t="array" ref="L301">IF(H301&gt;0,IFERROR(INDEX('09_Rent_Benchmarks'!$C:$C,MATCH(D301,'09_Rent_Benchmarks'!$A:$A,0)),'01_Global_Assumptions'!$B$10),"")</f>
        <v/>
      </c>
      <c r="M301" s="34" t="str">
        <f t="shared" si="1"/>
        <v/>
      </c>
      <c r="N301" s="34" t="str">
        <f>IF(H301&gt;0,'01_Global_Assumptions'!$B$11,"")</f>
        <v/>
      </c>
      <c r="O301" s="34" t="str">
        <f t="shared" si="2"/>
        <v/>
      </c>
      <c r="P301" s="35" t="str">
        <f>IF(H301&gt;0,'01_Global_Assumptions'!$B$7,"")</f>
        <v/>
      </c>
      <c r="Q301" s="35" t="str">
        <f>IF(H301&gt;0,'01_Global_Assumptions'!$B$8,"")</f>
        <v/>
      </c>
      <c r="R301" s="35" t="str">
        <f>IF(H301&gt;0,'01_Global_Assumptions'!$B$9,"")</f>
        <v/>
      </c>
      <c r="S301" s="34" t="str">
        <f>IF(H301&gt;0,H301*'01_Global_Assumptions'!$B$12,"")</f>
        <v/>
      </c>
      <c r="T301" s="34" t="str">
        <f>IF(H301&gt;0,'01_Global_Assumptions'!$B$23,"")</f>
        <v/>
      </c>
      <c r="U301" s="34" t="str">
        <f>IF(H301&gt;0,S301/('01_Global_Assumptions'!$B$13*12),"")</f>
        <v/>
      </c>
      <c r="V301" s="34" t="str">
        <f>IF(H301&gt;0,I301*('01_Global_Assumptions'!$B$19+'01_Global_Assumptions'!$B$20+'01_Global_Assumptions'!$B$21)+'01_Global_Assumptions'!$B$22,"")</f>
        <v/>
      </c>
      <c r="W301" s="34" t="str">
        <f>IF(H301&gt;0,S301*'01_Global_Assumptions'!$B$14/12,"")</f>
        <v/>
      </c>
      <c r="X301" s="34" t="str">
        <f>IF(H301&gt;0,H301*'01_Global_Assumptions'!$B$16/('01_Global_Assumptions'!$B$17*12),"")</f>
        <v/>
      </c>
      <c r="Y301" s="35" t="str">
        <f>IF(H301&gt;0,'01_Global_Assumptions'!$B$18,"")</f>
        <v/>
      </c>
      <c r="Z301" s="34" t="str">
        <f t="shared" si="3"/>
        <v/>
      </c>
      <c r="AA301" s="34" t="str">
        <f t="shared" si="4"/>
        <v/>
      </c>
      <c r="AB301" s="34" t="str">
        <f t="shared" si="5"/>
        <v/>
      </c>
      <c r="AC301" s="35" t="str">
        <f t="shared" si="6"/>
        <v/>
      </c>
      <c r="AD301" s="34" t="str">
        <f t="shared" si="7"/>
        <v/>
      </c>
      <c r="AE301" s="34" t="str">
        <f t="shared" si="8"/>
        <v/>
      </c>
      <c r="AF301" s="34" t="str">
        <f t="shared" si="9"/>
        <v/>
      </c>
      <c r="AG301" s="34" t="str">
        <f t="shared" si="10"/>
        <v/>
      </c>
      <c r="AH301" s="34" t="str">
        <f t="shared" si="11"/>
        <v/>
      </c>
      <c r="AI301" s="34" t="str">
        <f t="shared" si="12"/>
        <v/>
      </c>
      <c r="AJ301" s="34" t="str">
        <f t="shared" si="13"/>
        <v/>
      </c>
      <c r="AK301" s="11" t="str">
        <f t="shared" si="14"/>
        <v/>
      </c>
      <c r="AL301" s="11" t="str">
        <f>IF(H301&gt;0,H301*(1-'01_Global_Assumptions'!$B$16),"")</f>
        <v/>
      </c>
      <c r="AM301" s="11" t="str">
        <f>IF(H301&gt;0,'01_Global_Assumptions'!$B$13*'01_Global_Assumptions'!$B$15,"")</f>
        <v/>
      </c>
      <c r="AN301" s="11" t="str">
        <f t="shared" si="15"/>
        <v/>
      </c>
      <c r="AO301" s="11" t="str">
        <f t="shared" si="16"/>
        <v/>
      </c>
      <c r="AP301" s="11" t="str">
        <f t="shared" si="17"/>
        <v/>
      </c>
      <c r="AQ301" s="11" t="str">
        <f t="shared" si="18"/>
        <v/>
      </c>
      <c r="AR301" s="37" t="str">
        <f t="shared" si="19"/>
        <v/>
      </c>
      <c r="AS301" s="11" t="str">
        <f t="shared" si="20"/>
        <v/>
      </c>
      <c r="AT301" s="11" t="str">
        <f t="shared" si="21"/>
        <v/>
      </c>
      <c r="AU301" s="11" t="str">
        <f t="shared" si="22"/>
        <v/>
      </c>
      <c r="AV301" s="11" t="str">
        <f t="shared" si="23"/>
        <v/>
      </c>
      <c r="AW301" s="11" t="str">
        <f t="shared" si="24"/>
        <v/>
      </c>
      <c r="AX301" s="11" t="str">
        <f t="shared" si="25"/>
        <v/>
      </c>
      <c r="AY301" s="11" t="str">
        <f t="shared" si="26"/>
        <v/>
      </c>
      <c r="AZ301" s="11" t="str">
        <f t="array" ref="AZ301">INDEX('10_Redfin_Source_Data'!$X:$X,$A301+4)</f>
        <v/>
      </c>
    </row>
    <row r="302" ht="15.75" customHeight="1">
      <c r="A302" s="11">
        <v>298.0</v>
      </c>
      <c r="B302" s="11" t="str">
        <f t="array" ref="B302">IF(INDEX('10_Redfin_Source_Data'!$E:$E,$A302+4)="","","SF-"&amp;TEXT($A302,"000"))</f>
        <v/>
      </c>
      <c r="C302" s="11" t="str">
        <f t="array" ref="C302">INDEX('10_Redfin_Source_Data'!$E:$E,$A302+4)</f>
        <v/>
      </c>
      <c r="D302" s="11" t="str">
        <f t="array" ref="D302">INDEX('10_Redfin_Source_Data'!$G:$G,$A302+4)</f>
        <v/>
      </c>
      <c r="E302" s="11" t="str">
        <f t="array" ref="E302">INDEX('10_Redfin_Source_Data'!$N:$N,$A302+4)</f>
        <v/>
      </c>
      <c r="F302" s="11" t="str">
        <f t="array" ref="F302">INDEX('10_Redfin_Source_Data'!$C:$C,$A302+4)</f>
        <v/>
      </c>
      <c r="G302" s="11" t="str">
        <f t="array" ref="G302">INDEX('10_Redfin_Source_Data'!$Z:$Z,$A302+4)</f>
        <v/>
      </c>
      <c r="H302" s="34">
        <f t="array" ref="H302">N(INDEX('10_Redfin_Source_Data'!$H:$H,$A302+4))</f>
        <v>0</v>
      </c>
      <c r="I302" s="34">
        <f t="array" ref="I302">N(INDEX('10_Redfin_Source_Data'!$M:$M,$A302+4))</f>
        <v>0</v>
      </c>
      <c r="J302" s="34" t="str">
        <f t="array" ref="J302">IF(H302&gt;0,MAX(I302,IFERROR(N(INDEX('10_Redfin_Source_Data'!$I:$I,$A302+4)),0)),"")</f>
        <v/>
      </c>
      <c r="K302" s="34">
        <f t="array" ref="K302">N(INDEX('10_Redfin_Source_Data'!$K:$K,$A302+4))</f>
        <v>0</v>
      </c>
      <c r="L302" s="34" t="str">
        <f t="array" ref="L302">IF(H302&gt;0,IFERROR(INDEX('09_Rent_Benchmarks'!$C:$C,MATCH(D302,'09_Rent_Benchmarks'!$A:$A,0)),'01_Global_Assumptions'!$B$10),"")</f>
        <v/>
      </c>
      <c r="M302" s="34" t="str">
        <f t="shared" si="1"/>
        <v/>
      </c>
      <c r="N302" s="34" t="str">
        <f>IF(H302&gt;0,'01_Global_Assumptions'!$B$11,"")</f>
        <v/>
      </c>
      <c r="O302" s="34" t="str">
        <f t="shared" si="2"/>
        <v/>
      </c>
      <c r="P302" s="35" t="str">
        <f>IF(H302&gt;0,'01_Global_Assumptions'!$B$7,"")</f>
        <v/>
      </c>
      <c r="Q302" s="35" t="str">
        <f>IF(H302&gt;0,'01_Global_Assumptions'!$B$8,"")</f>
        <v/>
      </c>
      <c r="R302" s="35" t="str">
        <f>IF(H302&gt;0,'01_Global_Assumptions'!$B$9,"")</f>
        <v/>
      </c>
      <c r="S302" s="34" t="str">
        <f>IF(H302&gt;0,H302*'01_Global_Assumptions'!$B$12,"")</f>
        <v/>
      </c>
      <c r="T302" s="34" t="str">
        <f>IF(H302&gt;0,'01_Global_Assumptions'!$B$23,"")</f>
        <v/>
      </c>
      <c r="U302" s="34" t="str">
        <f>IF(H302&gt;0,S302/('01_Global_Assumptions'!$B$13*12),"")</f>
        <v/>
      </c>
      <c r="V302" s="34" t="str">
        <f>IF(H302&gt;0,I302*('01_Global_Assumptions'!$B$19+'01_Global_Assumptions'!$B$20+'01_Global_Assumptions'!$B$21)+'01_Global_Assumptions'!$B$22,"")</f>
        <v/>
      </c>
      <c r="W302" s="34" t="str">
        <f>IF(H302&gt;0,S302*'01_Global_Assumptions'!$B$14/12,"")</f>
        <v/>
      </c>
      <c r="X302" s="34" t="str">
        <f>IF(H302&gt;0,H302*'01_Global_Assumptions'!$B$16/('01_Global_Assumptions'!$B$17*12),"")</f>
        <v/>
      </c>
      <c r="Y302" s="35" t="str">
        <f>IF(H302&gt;0,'01_Global_Assumptions'!$B$18,"")</f>
        <v/>
      </c>
      <c r="Z302" s="34" t="str">
        <f t="shared" si="3"/>
        <v/>
      </c>
      <c r="AA302" s="34" t="str">
        <f t="shared" si="4"/>
        <v/>
      </c>
      <c r="AB302" s="34" t="str">
        <f t="shared" si="5"/>
        <v/>
      </c>
      <c r="AC302" s="35" t="str">
        <f t="shared" si="6"/>
        <v/>
      </c>
      <c r="AD302" s="34" t="str">
        <f t="shared" si="7"/>
        <v/>
      </c>
      <c r="AE302" s="34" t="str">
        <f t="shared" si="8"/>
        <v/>
      </c>
      <c r="AF302" s="34" t="str">
        <f t="shared" si="9"/>
        <v/>
      </c>
      <c r="AG302" s="34" t="str">
        <f t="shared" si="10"/>
        <v/>
      </c>
      <c r="AH302" s="34" t="str">
        <f t="shared" si="11"/>
        <v/>
      </c>
      <c r="AI302" s="34" t="str">
        <f t="shared" si="12"/>
        <v/>
      </c>
      <c r="AJ302" s="34" t="str">
        <f t="shared" si="13"/>
        <v/>
      </c>
      <c r="AK302" s="11" t="str">
        <f t="shared" si="14"/>
        <v/>
      </c>
      <c r="AL302" s="11" t="str">
        <f>IF(H302&gt;0,H302*(1-'01_Global_Assumptions'!$B$16),"")</f>
        <v/>
      </c>
      <c r="AM302" s="11" t="str">
        <f>IF(H302&gt;0,'01_Global_Assumptions'!$B$13*'01_Global_Assumptions'!$B$15,"")</f>
        <v/>
      </c>
      <c r="AN302" s="11" t="str">
        <f t="shared" si="15"/>
        <v/>
      </c>
      <c r="AO302" s="11" t="str">
        <f t="shared" si="16"/>
        <v/>
      </c>
      <c r="AP302" s="11" t="str">
        <f t="shared" si="17"/>
        <v/>
      </c>
      <c r="AQ302" s="11" t="str">
        <f t="shared" si="18"/>
        <v/>
      </c>
      <c r="AR302" s="37" t="str">
        <f t="shared" si="19"/>
        <v/>
      </c>
      <c r="AS302" s="11" t="str">
        <f t="shared" si="20"/>
        <v/>
      </c>
      <c r="AT302" s="11" t="str">
        <f t="shared" si="21"/>
        <v/>
      </c>
      <c r="AU302" s="11" t="str">
        <f t="shared" si="22"/>
        <v/>
      </c>
      <c r="AV302" s="11" t="str">
        <f t="shared" si="23"/>
        <v/>
      </c>
      <c r="AW302" s="11" t="str">
        <f t="shared" si="24"/>
        <v/>
      </c>
      <c r="AX302" s="11" t="str">
        <f t="shared" si="25"/>
        <v/>
      </c>
      <c r="AY302" s="11" t="str">
        <f t="shared" si="26"/>
        <v/>
      </c>
      <c r="AZ302" s="11" t="str">
        <f t="array" ref="AZ302">INDEX('10_Redfin_Source_Data'!$X:$X,$A302+4)</f>
        <v/>
      </c>
    </row>
    <row r="303" ht="15.75" customHeight="1">
      <c r="A303" s="11">
        <v>299.0</v>
      </c>
      <c r="B303" s="11" t="str">
        <f t="array" ref="B303">IF(INDEX('10_Redfin_Source_Data'!$E:$E,$A303+4)="","","SF-"&amp;TEXT($A303,"000"))</f>
        <v/>
      </c>
      <c r="C303" s="11" t="str">
        <f t="array" ref="C303">INDEX('10_Redfin_Source_Data'!$E:$E,$A303+4)</f>
        <v/>
      </c>
      <c r="D303" s="11" t="str">
        <f t="array" ref="D303">INDEX('10_Redfin_Source_Data'!$G:$G,$A303+4)</f>
        <v/>
      </c>
      <c r="E303" s="11" t="str">
        <f t="array" ref="E303">INDEX('10_Redfin_Source_Data'!$N:$N,$A303+4)</f>
        <v/>
      </c>
      <c r="F303" s="11" t="str">
        <f t="array" ref="F303">INDEX('10_Redfin_Source_Data'!$C:$C,$A303+4)</f>
        <v/>
      </c>
      <c r="G303" s="11" t="str">
        <f t="array" ref="G303">INDEX('10_Redfin_Source_Data'!$Z:$Z,$A303+4)</f>
        <v/>
      </c>
      <c r="H303" s="34">
        <f t="array" ref="H303">N(INDEX('10_Redfin_Source_Data'!$H:$H,$A303+4))</f>
        <v>0</v>
      </c>
      <c r="I303" s="34">
        <f t="array" ref="I303">N(INDEX('10_Redfin_Source_Data'!$M:$M,$A303+4))</f>
        <v>0</v>
      </c>
      <c r="J303" s="34" t="str">
        <f t="array" ref="J303">IF(H303&gt;0,MAX(I303,IFERROR(N(INDEX('10_Redfin_Source_Data'!$I:$I,$A303+4)),0)),"")</f>
        <v/>
      </c>
      <c r="K303" s="34">
        <f t="array" ref="K303">N(INDEX('10_Redfin_Source_Data'!$K:$K,$A303+4))</f>
        <v>0</v>
      </c>
      <c r="L303" s="34" t="str">
        <f t="array" ref="L303">IF(H303&gt;0,IFERROR(INDEX('09_Rent_Benchmarks'!$C:$C,MATCH(D303,'09_Rent_Benchmarks'!$A:$A,0)),'01_Global_Assumptions'!$B$10),"")</f>
        <v/>
      </c>
      <c r="M303" s="34" t="str">
        <f t="shared" si="1"/>
        <v/>
      </c>
      <c r="N303" s="34" t="str">
        <f>IF(H303&gt;0,'01_Global_Assumptions'!$B$11,"")</f>
        <v/>
      </c>
      <c r="O303" s="34" t="str">
        <f t="shared" si="2"/>
        <v/>
      </c>
      <c r="P303" s="35" t="str">
        <f>IF(H303&gt;0,'01_Global_Assumptions'!$B$7,"")</f>
        <v/>
      </c>
      <c r="Q303" s="35" t="str">
        <f>IF(H303&gt;0,'01_Global_Assumptions'!$B$8,"")</f>
        <v/>
      </c>
      <c r="R303" s="35" t="str">
        <f>IF(H303&gt;0,'01_Global_Assumptions'!$B$9,"")</f>
        <v/>
      </c>
      <c r="S303" s="34" t="str">
        <f>IF(H303&gt;0,H303*'01_Global_Assumptions'!$B$12,"")</f>
        <v/>
      </c>
      <c r="T303" s="34" t="str">
        <f>IF(H303&gt;0,'01_Global_Assumptions'!$B$23,"")</f>
        <v/>
      </c>
      <c r="U303" s="34" t="str">
        <f>IF(H303&gt;0,S303/('01_Global_Assumptions'!$B$13*12),"")</f>
        <v/>
      </c>
      <c r="V303" s="34" t="str">
        <f>IF(H303&gt;0,I303*('01_Global_Assumptions'!$B$19+'01_Global_Assumptions'!$B$20+'01_Global_Assumptions'!$B$21)+'01_Global_Assumptions'!$B$22,"")</f>
        <v/>
      </c>
      <c r="W303" s="34" t="str">
        <f>IF(H303&gt;0,S303*'01_Global_Assumptions'!$B$14/12,"")</f>
        <v/>
      </c>
      <c r="X303" s="34" t="str">
        <f>IF(H303&gt;0,H303*'01_Global_Assumptions'!$B$16/('01_Global_Assumptions'!$B$17*12),"")</f>
        <v/>
      </c>
      <c r="Y303" s="35" t="str">
        <f>IF(H303&gt;0,'01_Global_Assumptions'!$B$18,"")</f>
        <v/>
      </c>
      <c r="Z303" s="34" t="str">
        <f t="shared" si="3"/>
        <v/>
      </c>
      <c r="AA303" s="34" t="str">
        <f t="shared" si="4"/>
        <v/>
      </c>
      <c r="AB303" s="34" t="str">
        <f t="shared" si="5"/>
        <v/>
      </c>
      <c r="AC303" s="35" t="str">
        <f t="shared" si="6"/>
        <v/>
      </c>
      <c r="AD303" s="34" t="str">
        <f t="shared" si="7"/>
        <v/>
      </c>
      <c r="AE303" s="34" t="str">
        <f t="shared" si="8"/>
        <v/>
      </c>
      <c r="AF303" s="34" t="str">
        <f t="shared" si="9"/>
        <v/>
      </c>
      <c r="AG303" s="34" t="str">
        <f t="shared" si="10"/>
        <v/>
      </c>
      <c r="AH303" s="34" t="str">
        <f t="shared" si="11"/>
        <v/>
      </c>
      <c r="AI303" s="34" t="str">
        <f t="shared" si="12"/>
        <v/>
      </c>
      <c r="AJ303" s="34" t="str">
        <f t="shared" si="13"/>
        <v/>
      </c>
      <c r="AK303" s="11" t="str">
        <f t="shared" si="14"/>
        <v/>
      </c>
      <c r="AL303" s="11" t="str">
        <f>IF(H303&gt;0,H303*(1-'01_Global_Assumptions'!$B$16),"")</f>
        <v/>
      </c>
      <c r="AM303" s="11" t="str">
        <f>IF(H303&gt;0,'01_Global_Assumptions'!$B$13*'01_Global_Assumptions'!$B$15,"")</f>
        <v/>
      </c>
      <c r="AN303" s="11" t="str">
        <f t="shared" si="15"/>
        <v/>
      </c>
      <c r="AO303" s="11" t="str">
        <f t="shared" si="16"/>
        <v/>
      </c>
      <c r="AP303" s="11" t="str">
        <f t="shared" si="17"/>
        <v/>
      </c>
      <c r="AQ303" s="11" t="str">
        <f t="shared" si="18"/>
        <v/>
      </c>
      <c r="AR303" s="37" t="str">
        <f t="shared" si="19"/>
        <v/>
      </c>
      <c r="AS303" s="11" t="str">
        <f t="shared" si="20"/>
        <v/>
      </c>
      <c r="AT303" s="11" t="str">
        <f t="shared" si="21"/>
        <v/>
      </c>
      <c r="AU303" s="11" t="str">
        <f t="shared" si="22"/>
        <v/>
      </c>
      <c r="AV303" s="11" t="str">
        <f t="shared" si="23"/>
        <v/>
      </c>
      <c r="AW303" s="11" t="str">
        <f t="shared" si="24"/>
        <v/>
      </c>
      <c r="AX303" s="11" t="str">
        <f t="shared" si="25"/>
        <v/>
      </c>
      <c r="AY303" s="11" t="str">
        <f t="shared" si="26"/>
        <v/>
      </c>
      <c r="AZ303" s="11" t="str">
        <f t="array" ref="AZ303">INDEX('10_Redfin_Source_Data'!$X:$X,$A303+4)</f>
        <v/>
      </c>
    </row>
    <row r="304" ht="15.75" customHeight="1">
      <c r="A304" s="11">
        <v>300.0</v>
      </c>
      <c r="B304" s="11" t="str">
        <f t="array" ref="B304">IF(INDEX('10_Redfin_Source_Data'!$E:$E,$A304+4)="","","SF-"&amp;TEXT($A304,"000"))</f>
        <v/>
      </c>
      <c r="C304" s="11" t="str">
        <f t="array" ref="C304">INDEX('10_Redfin_Source_Data'!$E:$E,$A304+4)</f>
        <v/>
      </c>
      <c r="D304" s="11" t="str">
        <f t="array" ref="D304">INDEX('10_Redfin_Source_Data'!$G:$G,$A304+4)</f>
        <v/>
      </c>
      <c r="E304" s="11" t="str">
        <f t="array" ref="E304">INDEX('10_Redfin_Source_Data'!$N:$N,$A304+4)</f>
        <v/>
      </c>
      <c r="F304" s="11" t="str">
        <f t="array" ref="F304">INDEX('10_Redfin_Source_Data'!$C:$C,$A304+4)</f>
        <v/>
      </c>
      <c r="G304" s="11" t="str">
        <f t="array" ref="G304">INDEX('10_Redfin_Source_Data'!$Z:$Z,$A304+4)</f>
        <v/>
      </c>
      <c r="H304" s="34">
        <f t="array" ref="H304">N(INDEX('10_Redfin_Source_Data'!$H:$H,$A304+4))</f>
        <v>0</v>
      </c>
      <c r="I304" s="34">
        <f t="array" ref="I304">N(INDEX('10_Redfin_Source_Data'!$M:$M,$A304+4))</f>
        <v>0</v>
      </c>
      <c r="J304" s="34" t="str">
        <f t="array" ref="J304">IF(H304&gt;0,MAX(I304,IFERROR(N(INDEX('10_Redfin_Source_Data'!$I:$I,$A304+4)),0)),"")</f>
        <v/>
      </c>
      <c r="K304" s="34">
        <f t="array" ref="K304">N(INDEX('10_Redfin_Source_Data'!$K:$K,$A304+4))</f>
        <v>0</v>
      </c>
      <c r="L304" s="34" t="str">
        <f t="array" ref="L304">IF(H304&gt;0,IFERROR(INDEX('09_Rent_Benchmarks'!$C:$C,MATCH(D304,'09_Rent_Benchmarks'!$A:$A,0)),'01_Global_Assumptions'!$B$10),"")</f>
        <v/>
      </c>
      <c r="M304" s="34" t="str">
        <f t="shared" si="1"/>
        <v/>
      </c>
      <c r="N304" s="34" t="str">
        <f>IF(H304&gt;0,'01_Global_Assumptions'!$B$11,"")</f>
        <v/>
      </c>
      <c r="O304" s="34" t="str">
        <f t="shared" si="2"/>
        <v/>
      </c>
      <c r="P304" s="35" t="str">
        <f>IF(H304&gt;0,'01_Global_Assumptions'!$B$7,"")</f>
        <v/>
      </c>
      <c r="Q304" s="35" t="str">
        <f>IF(H304&gt;0,'01_Global_Assumptions'!$B$8,"")</f>
        <v/>
      </c>
      <c r="R304" s="35" t="str">
        <f>IF(H304&gt;0,'01_Global_Assumptions'!$B$9,"")</f>
        <v/>
      </c>
      <c r="S304" s="34" t="str">
        <f>IF(H304&gt;0,H304*'01_Global_Assumptions'!$B$12,"")</f>
        <v/>
      </c>
      <c r="T304" s="34" t="str">
        <f>IF(H304&gt;0,'01_Global_Assumptions'!$B$23,"")</f>
        <v/>
      </c>
      <c r="U304" s="34" t="str">
        <f>IF(H304&gt;0,S304/('01_Global_Assumptions'!$B$13*12),"")</f>
        <v/>
      </c>
      <c r="V304" s="34" t="str">
        <f>IF(H304&gt;0,I304*('01_Global_Assumptions'!$B$19+'01_Global_Assumptions'!$B$20+'01_Global_Assumptions'!$B$21)+'01_Global_Assumptions'!$B$22,"")</f>
        <v/>
      </c>
      <c r="W304" s="34" t="str">
        <f>IF(H304&gt;0,S304*'01_Global_Assumptions'!$B$14/12,"")</f>
        <v/>
      </c>
      <c r="X304" s="34" t="str">
        <f>IF(H304&gt;0,H304*'01_Global_Assumptions'!$B$16/('01_Global_Assumptions'!$B$17*12),"")</f>
        <v/>
      </c>
      <c r="Y304" s="35" t="str">
        <f>IF(H304&gt;0,'01_Global_Assumptions'!$B$18,"")</f>
        <v/>
      </c>
      <c r="Z304" s="34" t="str">
        <f t="shared" si="3"/>
        <v/>
      </c>
      <c r="AA304" s="34" t="str">
        <f t="shared" si="4"/>
        <v/>
      </c>
      <c r="AB304" s="34" t="str">
        <f t="shared" si="5"/>
        <v/>
      </c>
      <c r="AC304" s="35" t="str">
        <f t="shared" si="6"/>
        <v/>
      </c>
      <c r="AD304" s="34" t="str">
        <f t="shared" si="7"/>
        <v/>
      </c>
      <c r="AE304" s="34" t="str">
        <f t="shared" si="8"/>
        <v/>
      </c>
      <c r="AF304" s="34" t="str">
        <f t="shared" si="9"/>
        <v/>
      </c>
      <c r="AG304" s="34" t="str">
        <f t="shared" si="10"/>
        <v/>
      </c>
      <c r="AH304" s="34" t="str">
        <f t="shared" si="11"/>
        <v/>
      </c>
      <c r="AI304" s="34" t="str">
        <f t="shared" si="12"/>
        <v/>
      </c>
      <c r="AJ304" s="34" t="str">
        <f t="shared" si="13"/>
        <v/>
      </c>
      <c r="AK304" s="11" t="str">
        <f t="shared" si="14"/>
        <v/>
      </c>
      <c r="AL304" s="11" t="str">
        <f>IF(H304&gt;0,H304*(1-'01_Global_Assumptions'!$B$16),"")</f>
        <v/>
      </c>
      <c r="AM304" s="11" t="str">
        <f>IF(H304&gt;0,'01_Global_Assumptions'!$B$13*'01_Global_Assumptions'!$B$15,"")</f>
        <v/>
      </c>
      <c r="AN304" s="11" t="str">
        <f t="shared" si="15"/>
        <v/>
      </c>
      <c r="AO304" s="11" t="str">
        <f t="shared" si="16"/>
        <v/>
      </c>
      <c r="AP304" s="11" t="str">
        <f t="shared" si="17"/>
        <v/>
      </c>
      <c r="AQ304" s="11" t="str">
        <f t="shared" si="18"/>
        <v/>
      </c>
      <c r="AR304" s="37" t="str">
        <f t="shared" si="19"/>
        <v/>
      </c>
      <c r="AS304" s="11" t="str">
        <f t="shared" si="20"/>
        <v/>
      </c>
      <c r="AT304" s="11" t="str">
        <f t="shared" si="21"/>
        <v/>
      </c>
      <c r="AU304" s="11" t="str">
        <f t="shared" si="22"/>
        <v/>
      </c>
      <c r="AV304" s="11" t="str">
        <f t="shared" si="23"/>
        <v/>
      </c>
      <c r="AW304" s="11" t="str">
        <f t="shared" si="24"/>
        <v/>
      </c>
      <c r="AX304" s="11" t="str">
        <f t="shared" si="25"/>
        <v/>
      </c>
      <c r="AY304" s="11" t="str">
        <f t="shared" si="26"/>
        <v/>
      </c>
      <c r="AZ304" s="11" t="str">
        <f t="array" ref="AZ304">INDEX('10_Redfin_Source_Data'!$X:$X,$A304+4)</f>
        <v/>
      </c>
    </row>
    <row r="305" ht="15.75" customHeight="1">
      <c r="A305" s="11">
        <v>301.0</v>
      </c>
      <c r="B305" s="11" t="str">
        <f t="array" ref="B305">IF(INDEX('10_Redfin_Source_Data'!$E:$E,$A305+4)="","","SF-"&amp;TEXT($A305,"000"))</f>
        <v/>
      </c>
      <c r="C305" s="11" t="str">
        <f t="array" ref="C305">INDEX('10_Redfin_Source_Data'!$E:$E,$A305+4)</f>
        <v/>
      </c>
      <c r="D305" s="11" t="str">
        <f t="array" ref="D305">INDEX('10_Redfin_Source_Data'!$G:$G,$A305+4)</f>
        <v/>
      </c>
      <c r="E305" s="11" t="str">
        <f t="array" ref="E305">INDEX('10_Redfin_Source_Data'!$N:$N,$A305+4)</f>
        <v/>
      </c>
      <c r="F305" s="11" t="str">
        <f t="array" ref="F305">INDEX('10_Redfin_Source_Data'!$C:$C,$A305+4)</f>
        <v/>
      </c>
      <c r="G305" s="11" t="str">
        <f t="array" ref="G305">INDEX('10_Redfin_Source_Data'!$Z:$Z,$A305+4)</f>
        <v/>
      </c>
      <c r="H305" s="34">
        <f t="array" ref="H305">N(INDEX('10_Redfin_Source_Data'!$H:$H,$A305+4))</f>
        <v>0</v>
      </c>
      <c r="I305" s="34">
        <f t="array" ref="I305">N(INDEX('10_Redfin_Source_Data'!$M:$M,$A305+4))</f>
        <v>0</v>
      </c>
      <c r="J305" s="34" t="str">
        <f t="array" ref="J305">IF(H305&gt;0,MAX(I305,IFERROR(N(INDEX('10_Redfin_Source_Data'!$I:$I,$A305+4)),0)),"")</f>
        <v/>
      </c>
      <c r="K305" s="34">
        <f t="array" ref="K305">N(INDEX('10_Redfin_Source_Data'!$K:$K,$A305+4))</f>
        <v>0</v>
      </c>
      <c r="L305" s="34" t="str">
        <f t="array" ref="L305">IF(H305&gt;0,IFERROR(INDEX('09_Rent_Benchmarks'!$C:$C,MATCH(D305,'09_Rent_Benchmarks'!$A:$A,0)),'01_Global_Assumptions'!$B$10),"")</f>
        <v/>
      </c>
      <c r="M305" s="34" t="str">
        <f t="shared" si="1"/>
        <v/>
      </c>
      <c r="N305" s="34" t="str">
        <f>IF(H305&gt;0,'01_Global_Assumptions'!$B$11,"")</f>
        <v/>
      </c>
      <c r="O305" s="34" t="str">
        <f t="shared" si="2"/>
        <v/>
      </c>
      <c r="P305" s="35" t="str">
        <f>IF(H305&gt;0,'01_Global_Assumptions'!$B$7,"")</f>
        <v/>
      </c>
      <c r="Q305" s="35" t="str">
        <f>IF(H305&gt;0,'01_Global_Assumptions'!$B$8,"")</f>
        <v/>
      </c>
      <c r="R305" s="35" t="str">
        <f>IF(H305&gt;0,'01_Global_Assumptions'!$B$9,"")</f>
        <v/>
      </c>
      <c r="S305" s="34" t="str">
        <f>IF(H305&gt;0,H305*'01_Global_Assumptions'!$B$12,"")</f>
        <v/>
      </c>
      <c r="T305" s="34" t="str">
        <f>IF(H305&gt;0,'01_Global_Assumptions'!$B$23,"")</f>
        <v/>
      </c>
      <c r="U305" s="34" t="str">
        <f>IF(H305&gt;0,S305/('01_Global_Assumptions'!$B$13*12),"")</f>
        <v/>
      </c>
      <c r="V305" s="34" t="str">
        <f>IF(H305&gt;0,I305*('01_Global_Assumptions'!$B$19+'01_Global_Assumptions'!$B$20+'01_Global_Assumptions'!$B$21)+'01_Global_Assumptions'!$B$22,"")</f>
        <v/>
      </c>
      <c r="W305" s="34" t="str">
        <f>IF(H305&gt;0,S305*'01_Global_Assumptions'!$B$14/12,"")</f>
        <v/>
      </c>
      <c r="X305" s="34" t="str">
        <f>IF(H305&gt;0,H305*'01_Global_Assumptions'!$B$16/('01_Global_Assumptions'!$B$17*12),"")</f>
        <v/>
      </c>
      <c r="Y305" s="35" t="str">
        <f>IF(H305&gt;0,'01_Global_Assumptions'!$B$18,"")</f>
        <v/>
      </c>
      <c r="Z305" s="34" t="str">
        <f t="shared" si="3"/>
        <v/>
      </c>
      <c r="AA305" s="34" t="str">
        <f t="shared" si="4"/>
        <v/>
      </c>
      <c r="AB305" s="34" t="str">
        <f t="shared" si="5"/>
        <v/>
      </c>
      <c r="AC305" s="35" t="str">
        <f t="shared" si="6"/>
        <v/>
      </c>
      <c r="AD305" s="34" t="str">
        <f t="shared" si="7"/>
        <v/>
      </c>
      <c r="AE305" s="34" t="str">
        <f t="shared" si="8"/>
        <v/>
      </c>
      <c r="AF305" s="34" t="str">
        <f t="shared" si="9"/>
        <v/>
      </c>
      <c r="AG305" s="34" t="str">
        <f t="shared" si="10"/>
        <v/>
      </c>
      <c r="AH305" s="34" t="str">
        <f t="shared" si="11"/>
        <v/>
      </c>
      <c r="AI305" s="34" t="str">
        <f t="shared" si="12"/>
        <v/>
      </c>
      <c r="AJ305" s="34" t="str">
        <f t="shared" si="13"/>
        <v/>
      </c>
      <c r="AK305" s="11" t="str">
        <f t="shared" si="14"/>
        <v/>
      </c>
      <c r="AL305" s="11" t="str">
        <f>IF(H305&gt;0,H305*(1-'01_Global_Assumptions'!$B$16),"")</f>
        <v/>
      </c>
      <c r="AM305" s="11" t="str">
        <f>IF(H305&gt;0,'01_Global_Assumptions'!$B$13*'01_Global_Assumptions'!$B$15,"")</f>
        <v/>
      </c>
      <c r="AN305" s="11" t="str">
        <f t="shared" si="15"/>
        <v/>
      </c>
      <c r="AO305" s="11" t="str">
        <f t="shared" si="16"/>
        <v/>
      </c>
      <c r="AP305" s="11" t="str">
        <f t="shared" si="17"/>
        <v/>
      </c>
      <c r="AQ305" s="11" t="str">
        <f t="shared" si="18"/>
        <v/>
      </c>
      <c r="AR305" s="37" t="str">
        <f t="shared" si="19"/>
        <v/>
      </c>
      <c r="AS305" s="11" t="str">
        <f t="shared" si="20"/>
        <v/>
      </c>
      <c r="AT305" s="11" t="str">
        <f t="shared" si="21"/>
        <v/>
      </c>
      <c r="AU305" s="11" t="str">
        <f t="shared" si="22"/>
        <v/>
      </c>
      <c r="AV305" s="11" t="str">
        <f t="shared" si="23"/>
        <v/>
      </c>
      <c r="AW305" s="11" t="str">
        <f t="shared" si="24"/>
        <v/>
      </c>
      <c r="AX305" s="11" t="str">
        <f t="shared" si="25"/>
        <v/>
      </c>
      <c r="AY305" s="11" t="str">
        <f t="shared" si="26"/>
        <v/>
      </c>
      <c r="AZ305" s="11" t="str">
        <f t="array" ref="AZ305">INDEX('10_Redfin_Source_Data'!$X:$X,$A305+4)</f>
        <v/>
      </c>
    </row>
    <row r="306" ht="15.75" customHeight="1">
      <c r="A306" s="11">
        <v>302.0</v>
      </c>
      <c r="B306" s="11" t="str">
        <f t="array" ref="B306">IF(INDEX('10_Redfin_Source_Data'!$E:$E,$A306+4)="","","SF-"&amp;TEXT($A306,"000"))</f>
        <v/>
      </c>
      <c r="C306" s="11" t="str">
        <f t="array" ref="C306">INDEX('10_Redfin_Source_Data'!$E:$E,$A306+4)</f>
        <v/>
      </c>
      <c r="D306" s="11" t="str">
        <f t="array" ref="D306">INDEX('10_Redfin_Source_Data'!$G:$G,$A306+4)</f>
        <v/>
      </c>
      <c r="E306" s="11" t="str">
        <f t="array" ref="E306">INDEX('10_Redfin_Source_Data'!$N:$N,$A306+4)</f>
        <v/>
      </c>
      <c r="F306" s="11" t="str">
        <f t="array" ref="F306">INDEX('10_Redfin_Source_Data'!$C:$C,$A306+4)</f>
        <v/>
      </c>
      <c r="G306" s="11" t="str">
        <f t="array" ref="G306">INDEX('10_Redfin_Source_Data'!$Z:$Z,$A306+4)</f>
        <v/>
      </c>
      <c r="H306" s="34">
        <f t="array" ref="H306">N(INDEX('10_Redfin_Source_Data'!$H:$H,$A306+4))</f>
        <v>0</v>
      </c>
      <c r="I306" s="34">
        <f t="array" ref="I306">N(INDEX('10_Redfin_Source_Data'!$M:$M,$A306+4))</f>
        <v>0</v>
      </c>
      <c r="J306" s="34" t="str">
        <f t="array" ref="J306">IF(H306&gt;0,MAX(I306,IFERROR(N(INDEX('10_Redfin_Source_Data'!$I:$I,$A306+4)),0)),"")</f>
        <v/>
      </c>
      <c r="K306" s="34">
        <f t="array" ref="K306">N(INDEX('10_Redfin_Source_Data'!$K:$K,$A306+4))</f>
        <v>0</v>
      </c>
      <c r="L306" s="34" t="str">
        <f t="array" ref="L306">IF(H306&gt;0,IFERROR(INDEX('09_Rent_Benchmarks'!$C:$C,MATCH(D306,'09_Rent_Benchmarks'!$A:$A,0)),'01_Global_Assumptions'!$B$10),"")</f>
        <v/>
      </c>
      <c r="M306" s="34" t="str">
        <f t="shared" si="1"/>
        <v/>
      </c>
      <c r="N306" s="34" t="str">
        <f>IF(H306&gt;0,'01_Global_Assumptions'!$B$11,"")</f>
        <v/>
      </c>
      <c r="O306" s="34" t="str">
        <f t="shared" si="2"/>
        <v/>
      </c>
      <c r="P306" s="35" t="str">
        <f>IF(H306&gt;0,'01_Global_Assumptions'!$B$7,"")</f>
        <v/>
      </c>
      <c r="Q306" s="35" t="str">
        <f>IF(H306&gt;0,'01_Global_Assumptions'!$B$8,"")</f>
        <v/>
      </c>
      <c r="R306" s="35" t="str">
        <f>IF(H306&gt;0,'01_Global_Assumptions'!$B$9,"")</f>
        <v/>
      </c>
      <c r="S306" s="34" t="str">
        <f>IF(H306&gt;0,H306*'01_Global_Assumptions'!$B$12,"")</f>
        <v/>
      </c>
      <c r="T306" s="34" t="str">
        <f>IF(H306&gt;0,'01_Global_Assumptions'!$B$23,"")</f>
        <v/>
      </c>
      <c r="U306" s="34" t="str">
        <f>IF(H306&gt;0,S306/('01_Global_Assumptions'!$B$13*12),"")</f>
        <v/>
      </c>
      <c r="V306" s="34" t="str">
        <f>IF(H306&gt;0,I306*('01_Global_Assumptions'!$B$19+'01_Global_Assumptions'!$B$20+'01_Global_Assumptions'!$B$21)+'01_Global_Assumptions'!$B$22,"")</f>
        <v/>
      </c>
      <c r="W306" s="34" t="str">
        <f>IF(H306&gt;0,S306*'01_Global_Assumptions'!$B$14/12,"")</f>
        <v/>
      </c>
      <c r="X306" s="34" t="str">
        <f>IF(H306&gt;0,H306*'01_Global_Assumptions'!$B$16/('01_Global_Assumptions'!$B$17*12),"")</f>
        <v/>
      </c>
      <c r="Y306" s="35" t="str">
        <f>IF(H306&gt;0,'01_Global_Assumptions'!$B$18,"")</f>
        <v/>
      </c>
      <c r="Z306" s="34" t="str">
        <f t="shared" si="3"/>
        <v/>
      </c>
      <c r="AA306" s="34" t="str">
        <f t="shared" si="4"/>
        <v/>
      </c>
      <c r="AB306" s="34" t="str">
        <f t="shared" si="5"/>
        <v/>
      </c>
      <c r="AC306" s="35" t="str">
        <f t="shared" si="6"/>
        <v/>
      </c>
      <c r="AD306" s="34" t="str">
        <f t="shared" si="7"/>
        <v/>
      </c>
      <c r="AE306" s="34" t="str">
        <f t="shared" si="8"/>
        <v/>
      </c>
      <c r="AF306" s="34" t="str">
        <f t="shared" si="9"/>
        <v/>
      </c>
      <c r="AG306" s="34" t="str">
        <f t="shared" si="10"/>
        <v/>
      </c>
      <c r="AH306" s="34" t="str">
        <f t="shared" si="11"/>
        <v/>
      </c>
      <c r="AI306" s="34" t="str">
        <f t="shared" si="12"/>
        <v/>
      </c>
      <c r="AJ306" s="34" t="str">
        <f t="shared" si="13"/>
        <v/>
      </c>
      <c r="AK306" s="11" t="str">
        <f t="shared" si="14"/>
        <v/>
      </c>
      <c r="AL306" s="11" t="str">
        <f>IF(H306&gt;0,H306*(1-'01_Global_Assumptions'!$B$16),"")</f>
        <v/>
      </c>
      <c r="AM306" s="11" t="str">
        <f>IF(H306&gt;0,'01_Global_Assumptions'!$B$13*'01_Global_Assumptions'!$B$15,"")</f>
        <v/>
      </c>
      <c r="AN306" s="11" t="str">
        <f t="shared" si="15"/>
        <v/>
      </c>
      <c r="AO306" s="11" t="str">
        <f t="shared" si="16"/>
        <v/>
      </c>
      <c r="AP306" s="11" t="str">
        <f t="shared" si="17"/>
        <v/>
      </c>
      <c r="AQ306" s="11" t="str">
        <f t="shared" si="18"/>
        <v/>
      </c>
      <c r="AR306" s="37" t="str">
        <f t="shared" si="19"/>
        <v/>
      </c>
      <c r="AS306" s="11" t="str">
        <f t="shared" si="20"/>
        <v/>
      </c>
      <c r="AT306" s="11" t="str">
        <f t="shared" si="21"/>
        <v/>
      </c>
      <c r="AU306" s="11" t="str">
        <f t="shared" si="22"/>
        <v/>
      </c>
      <c r="AV306" s="11" t="str">
        <f t="shared" si="23"/>
        <v/>
      </c>
      <c r="AW306" s="11" t="str">
        <f t="shared" si="24"/>
        <v/>
      </c>
      <c r="AX306" s="11" t="str">
        <f t="shared" si="25"/>
        <v/>
      </c>
      <c r="AY306" s="11" t="str">
        <f t="shared" si="26"/>
        <v/>
      </c>
      <c r="AZ306" s="11" t="str">
        <f t="array" ref="AZ306">INDEX('10_Redfin_Source_Data'!$X:$X,$A306+4)</f>
        <v/>
      </c>
    </row>
    <row r="307" ht="15.75" customHeight="1">
      <c r="A307" s="11">
        <v>303.0</v>
      </c>
      <c r="B307" s="11" t="str">
        <f t="array" ref="B307">IF(INDEX('10_Redfin_Source_Data'!$E:$E,$A307+4)="","","SF-"&amp;TEXT($A307,"000"))</f>
        <v/>
      </c>
      <c r="C307" s="11" t="str">
        <f t="array" ref="C307">INDEX('10_Redfin_Source_Data'!$E:$E,$A307+4)</f>
        <v/>
      </c>
      <c r="D307" s="11" t="str">
        <f t="array" ref="D307">INDEX('10_Redfin_Source_Data'!$G:$G,$A307+4)</f>
        <v/>
      </c>
      <c r="E307" s="11" t="str">
        <f t="array" ref="E307">INDEX('10_Redfin_Source_Data'!$N:$N,$A307+4)</f>
        <v/>
      </c>
      <c r="F307" s="11" t="str">
        <f t="array" ref="F307">INDEX('10_Redfin_Source_Data'!$C:$C,$A307+4)</f>
        <v/>
      </c>
      <c r="G307" s="11" t="str">
        <f t="array" ref="G307">INDEX('10_Redfin_Source_Data'!$Z:$Z,$A307+4)</f>
        <v/>
      </c>
      <c r="H307" s="34">
        <f t="array" ref="H307">N(INDEX('10_Redfin_Source_Data'!$H:$H,$A307+4))</f>
        <v>0</v>
      </c>
      <c r="I307" s="34">
        <f t="array" ref="I307">N(INDEX('10_Redfin_Source_Data'!$M:$M,$A307+4))</f>
        <v>0</v>
      </c>
      <c r="J307" s="34" t="str">
        <f t="array" ref="J307">IF(H307&gt;0,MAX(I307,IFERROR(N(INDEX('10_Redfin_Source_Data'!$I:$I,$A307+4)),0)),"")</f>
        <v/>
      </c>
      <c r="K307" s="34">
        <f t="array" ref="K307">N(INDEX('10_Redfin_Source_Data'!$K:$K,$A307+4))</f>
        <v>0</v>
      </c>
      <c r="L307" s="34" t="str">
        <f t="array" ref="L307">IF(H307&gt;0,IFERROR(INDEX('09_Rent_Benchmarks'!$C:$C,MATCH(D307,'09_Rent_Benchmarks'!$A:$A,0)),'01_Global_Assumptions'!$B$10),"")</f>
        <v/>
      </c>
      <c r="M307" s="34" t="str">
        <f t="shared" si="1"/>
        <v/>
      </c>
      <c r="N307" s="34" t="str">
        <f>IF(H307&gt;0,'01_Global_Assumptions'!$B$11,"")</f>
        <v/>
      </c>
      <c r="O307" s="34" t="str">
        <f t="shared" si="2"/>
        <v/>
      </c>
      <c r="P307" s="35" t="str">
        <f>IF(H307&gt;0,'01_Global_Assumptions'!$B$7,"")</f>
        <v/>
      </c>
      <c r="Q307" s="35" t="str">
        <f>IF(H307&gt;0,'01_Global_Assumptions'!$B$8,"")</f>
        <v/>
      </c>
      <c r="R307" s="35" t="str">
        <f>IF(H307&gt;0,'01_Global_Assumptions'!$B$9,"")</f>
        <v/>
      </c>
      <c r="S307" s="34" t="str">
        <f>IF(H307&gt;0,H307*'01_Global_Assumptions'!$B$12,"")</f>
        <v/>
      </c>
      <c r="T307" s="34" t="str">
        <f>IF(H307&gt;0,'01_Global_Assumptions'!$B$23,"")</f>
        <v/>
      </c>
      <c r="U307" s="34" t="str">
        <f>IF(H307&gt;0,S307/('01_Global_Assumptions'!$B$13*12),"")</f>
        <v/>
      </c>
      <c r="V307" s="34" t="str">
        <f>IF(H307&gt;0,I307*('01_Global_Assumptions'!$B$19+'01_Global_Assumptions'!$B$20+'01_Global_Assumptions'!$B$21)+'01_Global_Assumptions'!$B$22,"")</f>
        <v/>
      </c>
      <c r="W307" s="34" t="str">
        <f>IF(H307&gt;0,S307*'01_Global_Assumptions'!$B$14/12,"")</f>
        <v/>
      </c>
      <c r="X307" s="34" t="str">
        <f>IF(H307&gt;0,H307*'01_Global_Assumptions'!$B$16/('01_Global_Assumptions'!$B$17*12),"")</f>
        <v/>
      </c>
      <c r="Y307" s="35" t="str">
        <f>IF(H307&gt;0,'01_Global_Assumptions'!$B$18,"")</f>
        <v/>
      </c>
      <c r="Z307" s="34" t="str">
        <f t="shared" si="3"/>
        <v/>
      </c>
      <c r="AA307" s="34" t="str">
        <f t="shared" si="4"/>
        <v/>
      </c>
      <c r="AB307" s="34" t="str">
        <f t="shared" si="5"/>
        <v/>
      </c>
      <c r="AC307" s="35" t="str">
        <f t="shared" si="6"/>
        <v/>
      </c>
      <c r="AD307" s="34" t="str">
        <f t="shared" si="7"/>
        <v/>
      </c>
      <c r="AE307" s="34" t="str">
        <f t="shared" si="8"/>
        <v/>
      </c>
      <c r="AF307" s="34" t="str">
        <f t="shared" si="9"/>
        <v/>
      </c>
      <c r="AG307" s="34" t="str">
        <f t="shared" si="10"/>
        <v/>
      </c>
      <c r="AH307" s="34" t="str">
        <f t="shared" si="11"/>
        <v/>
      </c>
      <c r="AI307" s="34" t="str">
        <f t="shared" si="12"/>
        <v/>
      </c>
      <c r="AJ307" s="34" t="str">
        <f t="shared" si="13"/>
        <v/>
      </c>
      <c r="AK307" s="11" t="str">
        <f t="shared" si="14"/>
        <v/>
      </c>
      <c r="AL307" s="11" t="str">
        <f>IF(H307&gt;0,H307*(1-'01_Global_Assumptions'!$B$16),"")</f>
        <v/>
      </c>
      <c r="AM307" s="11" t="str">
        <f>IF(H307&gt;0,'01_Global_Assumptions'!$B$13*'01_Global_Assumptions'!$B$15,"")</f>
        <v/>
      </c>
      <c r="AN307" s="11" t="str">
        <f t="shared" si="15"/>
        <v/>
      </c>
      <c r="AO307" s="11" t="str">
        <f t="shared" si="16"/>
        <v/>
      </c>
      <c r="AP307" s="11" t="str">
        <f t="shared" si="17"/>
        <v/>
      </c>
      <c r="AQ307" s="11" t="str">
        <f t="shared" si="18"/>
        <v/>
      </c>
      <c r="AR307" s="37" t="str">
        <f t="shared" si="19"/>
        <v/>
      </c>
      <c r="AS307" s="11" t="str">
        <f t="shared" si="20"/>
        <v/>
      </c>
      <c r="AT307" s="11" t="str">
        <f t="shared" si="21"/>
        <v/>
      </c>
      <c r="AU307" s="11" t="str">
        <f t="shared" si="22"/>
        <v/>
      </c>
      <c r="AV307" s="11" t="str">
        <f t="shared" si="23"/>
        <v/>
      </c>
      <c r="AW307" s="11" t="str">
        <f t="shared" si="24"/>
        <v/>
      </c>
      <c r="AX307" s="11" t="str">
        <f t="shared" si="25"/>
        <v/>
      </c>
      <c r="AY307" s="11" t="str">
        <f t="shared" si="26"/>
        <v/>
      </c>
      <c r="AZ307" s="11" t="str">
        <f t="array" ref="AZ307">INDEX('10_Redfin_Source_Data'!$X:$X,$A307+4)</f>
        <v/>
      </c>
    </row>
    <row r="308" ht="15.75" customHeight="1">
      <c r="A308" s="11">
        <v>304.0</v>
      </c>
      <c r="B308" s="11" t="str">
        <f t="array" ref="B308">IF(INDEX('10_Redfin_Source_Data'!$E:$E,$A308+4)="","","SF-"&amp;TEXT($A308,"000"))</f>
        <v/>
      </c>
      <c r="C308" s="11" t="str">
        <f t="array" ref="C308">INDEX('10_Redfin_Source_Data'!$E:$E,$A308+4)</f>
        <v/>
      </c>
      <c r="D308" s="11" t="str">
        <f t="array" ref="D308">INDEX('10_Redfin_Source_Data'!$G:$G,$A308+4)</f>
        <v/>
      </c>
      <c r="E308" s="11" t="str">
        <f t="array" ref="E308">INDEX('10_Redfin_Source_Data'!$N:$N,$A308+4)</f>
        <v/>
      </c>
      <c r="F308" s="11" t="str">
        <f t="array" ref="F308">INDEX('10_Redfin_Source_Data'!$C:$C,$A308+4)</f>
        <v/>
      </c>
      <c r="G308" s="11" t="str">
        <f t="array" ref="G308">INDEX('10_Redfin_Source_Data'!$Z:$Z,$A308+4)</f>
        <v/>
      </c>
      <c r="H308" s="34">
        <f t="array" ref="H308">N(INDEX('10_Redfin_Source_Data'!$H:$H,$A308+4))</f>
        <v>0</v>
      </c>
      <c r="I308" s="34">
        <f t="array" ref="I308">N(INDEX('10_Redfin_Source_Data'!$M:$M,$A308+4))</f>
        <v>0</v>
      </c>
      <c r="J308" s="34" t="str">
        <f t="array" ref="J308">IF(H308&gt;0,MAX(I308,IFERROR(N(INDEX('10_Redfin_Source_Data'!$I:$I,$A308+4)),0)),"")</f>
        <v/>
      </c>
      <c r="K308" s="34">
        <f t="array" ref="K308">N(INDEX('10_Redfin_Source_Data'!$K:$K,$A308+4))</f>
        <v>0</v>
      </c>
      <c r="L308" s="34" t="str">
        <f t="array" ref="L308">IF(H308&gt;0,IFERROR(INDEX('09_Rent_Benchmarks'!$C:$C,MATCH(D308,'09_Rent_Benchmarks'!$A:$A,0)),'01_Global_Assumptions'!$B$10),"")</f>
        <v/>
      </c>
      <c r="M308" s="34" t="str">
        <f t="shared" si="1"/>
        <v/>
      </c>
      <c r="N308" s="34" t="str">
        <f>IF(H308&gt;0,'01_Global_Assumptions'!$B$11,"")</f>
        <v/>
      </c>
      <c r="O308" s="34" t="str">
        <f t="shared" si="2"/>
        <v/>
      </c>
      <c r="P308" s="35" t="str">
        <f>IF(H308&gt;0,'01_Global_Assumptions'!$B$7,"")</f>
        <v/>
      </c>
      <c r="Q308" s="35" t="str">
        <f>IF(H308&gt;0,'01_Global_Assumptions'!$B$8,"")</f>
        <v/>
      </c>
      <c r="R308" s="35" t="str">
        <f>IF(H308&gt;0,'01_Global_Assumptions'!$B$9,"")</f>
        <v/>
      </c>
      <c r="S308" s="34" t="str">
        <f>IF(H308&gt;0,H308*'01_Global_Assumptions'!$B$12,"")</f>
        <v/>
      </c>
      <c r="T308" s="34" t="str">
        <f>IF(H308&gt;0,'01_Global_Assumptions'!$B$23,"")</f>
        <v/>
      </c>
      <c r="U308" s="34" t="str">
        <f>IF(H308&gt;0,S308/('01_Global_Assumptions'!$B$13*12),"")</f>
        <v/>
      </c>
      <c r="V308" s="34" t="str">
        <f>IF(H308&gt;0,I308*('01_Global_Assumptions'!$B$19+'01_Global_Assumptions'!$B$20+'01_Global_Assumptions'!$B$21)+'01_Global_Assumptions'!$B$22,"")</f>
        <v/>
      </c>
      <c r="W308" s="34" t="str">
        <f>IF(H308&gt;0,S308*'01_Global_Assumptions'!$B$14/12,"")</f>
        <v/>
      </c>
      <c r="X308" s="34" t="str">
        <f>IF(H308&gt;0,H308*'01_Global_Assumptions'!$B$16/('01_Global_Assumptions'!$B$17*12),"")</f>
        <v/>
      </c>
      <c r="Y308" s="35" t="str">
        <f>IF(H308&gt;0,'01_Global_Assumptions'!$B$18,"")</f>
        <v/>
      </c>
      <c r="Z308" s="34" t="str">
        <f t="shared" si="3"/>
        <v/>
      </c>
      <c r="AA308" s="34" t="str">
        <f t="shared" si="4"/>
        <v/>
      </c>
      <c r="AB308" s="34" t="str">
        <f t="shared" si="5"/>
        <v/>
      </c>
      <c r="AC308" s="35" t="str">
        <f t="shared" si="6"/>
        <v/>
      </c>
      <c r="AD308" s="34" t="str">
        <f t="shared" si="7"/>
        <v/>
      </c>
      <c r="AE308" s="34" t="str">
        <f t="shared" si="8"/>
        <v/>
      </c>
      <c r="AF308" s="34" t="str">
        <f t="shared" si="9"/>
        <v/>
      </c>
      <c r="AG308" s="34" t="str">
        <f t="shared" si="10"/>
        <v/>
      </c>
      <c r="AH308" s="34" t="str">
        <f t="shared" si="11"/>
        <v/>
      </c>
      <c r="AI308" s="34" t="str">
        <f t="shared" si="12"/>
        <v/>
      </c>
      <c r="AJ308" s="34" t="str">
        <f t="shared" si="13"/>
        <v/>
      </c>
      <c r="AK308" s="11" t="str">
        <f t="shared" si="14"/>
        <v/>
      </c>
      <c r="AL308" s="11" t="str">
        <f>IF(H308&gt;0,H308*(1-'01_Global_Assumptions'!$B$16),"")</f>
        <v/>
      </c>
      <c r="AM308" s="11" t="str">
        <f>IF(H308&gt;0,'01_Global_Assumptions'!$B$13*'01_Global_Assumptions'!$B$15,"")</f>
        <v/>
      </c>
      <c r="AN308" s="11" t="str">
        <f t="shared" si="15"/>
        <v/>
      </c>
      <c r="AO308" s="11" t="str">
        <f t="shared" si="16"/>
        <v/>
      </c>
      <c r="AP308" s="11" t="str">
        <f t="shared" si="17"/>
        <v/>
      </c>
      <c r="AQ308" s="11" t="str">
        <f t="shared" si="18"/>
        <v/>
      </c>
      <c r="AR308" s="37" t="str">
        <f t="shared" si="19"/>
        <v/>
      </c>
      <c r="AS308" s="11" t="str">
        <f t="shared" si="20"/>
        <v/>
      </c>
      <c r="AT308" s="11" t="str">
        <f t="shared" si="21"/>
        <v/>
      </c>
      <c r="AU308" s="11" t="str">
        <f t="shared" si="22"/>
        <v/>
      </c>
      <c r="AV308" s="11" t="str">
        <f t="shared" si="23"/>
        <v/>
      </c>
      <c r="AW308" s="11" t="str">
        <f t="shared" si="24"/>
        <v/>
      </c>
      <c r="AX308" s="11" t="str">
        <f t="shared" si="25"/>
        <v/>
      </c>
      <c r="AY308" s="11" t="str">
        <f t="shared" si="26"/>
        <v/>
      </c>
      <c r="AZ308" s="11" t="str">
        <f t="array" ref="AZ308">INDEX('10_Redfin_Source_Data'!$X:$X,$A308+4)</f>
        <v/>
      </c>
    </row>
    <row r="309" ht="15.75" customHeight="1">
      <c r="A309" s="11">
        <v>305.0</v>
      </c>
      <c r="B309" s="11" t="str">
        <f t="array" ref="B309">IF(INDEX('10_Redfin_Source_Data'!$E:$E,$A309+4)="","","SF-"&amp;TEXT($A309,"000"))</f>
        <v/>
      </c>
      <c r="C309" s="11" t="str">
        <f t="array" ref="C309">INDEX('10_Redfin_Source_Data'!$E:$E,$A309+4)</f>
        <v/>
      </c>
      <c r="D309" s="11" t="str">
        <f t="array" ref="D309">INDEX('10_Redfin_Source_Data'!$G:$G,$A309+4)</f>
        <v/>
      </c>
      <c r="E309" s="11" t="str">
        <f t="array" ref="E309">INDEX('10_Redfin_Source_Data'!$N:$N,$A309+4)</f>
        <v/>
      </c>
      <c r="F309" s="11" t="str">
        <f t="array" ref="F309">INDEX('10_Redfin_Source_Data'!$C:$C,$A309+4)</f>
        <v/>
      </c>
      <c r="G309" s="11" t="str">
        <f t="array" ref="G309">INDEX('10_Redfin_Source_Data'!$Z:$Z,$A309+4)</f>
        <v/>
      </c>
      <c r="H309" s="34">
        <f t="array" ref="H309">N(INDEX('10_Redfin_Source_Data'!$H:$H,$A309+4))</f>
        <v>0</v>
      </c>
      <c r="I309" s="34">
        <f t="array" ref="I309">N(INDEX('10_Redfin_Source_Data'!$M:$M,$A309+4))</f>
        <v>0</v>
      </c>
      <c r="J309" s="34" t="str">
        <f t="array" ref="J309">IF(H309&gt;0,MAX(I309,IFERROR(N(INDEX('10_Redfin_Source_Data'!$I:$I,$A309+4)),0)),"")</f>
        <v/>
      </c>
      <c r="K309" s="34">
        <f t="array" ref="K309">N(INDEX('10_Redfin_Source_Data'!$K:$K,$A309+4))</f>
        <v>0</v>
      </c>
      <c r="L309" s="34" t="str">
        <f t="array" ref="L309">IF(H309&gt;0,IFERROR(INDEX('09_Rent_Benchmarks'!$C:$C,MATCH(D309,'09_Rent_Benchmarks'!$A:$A,0)),'01_Global_Assumptions'!$B$10),"")</f>
        <v/>
      </c>
      <c r="M309" s="34" t="str">
        <f t="shared" si="1"/>
        <v/>
      </c>
      <c r="N309" s="34" t="str">
        <f>IF(H309&gt;0,'01_Global_Assumptions'!$B$11,"")</f>
        <v/>
      </c>
      <c r="O309" s="34" t="str">
        <f t="shared" si="2"/>
        <v/>
      </c>
      <c r="P309" s="35" t="str">
        <f>IF(H309&gt;0,'01_Global_Assumptions'!$B$7,"")</f>
        <v/>
      </c>
      <c r="Q309" s="35" t="str">
        <f>IF(H309&gt;0,'01_Global_Assumptions'!$B$8,"")</f>
        <v/>
      </c>
      <c r="R309" s="35" t="str">
        <f>IF(H309&gt;0,'01_Global_Assumptions'!$B$9,"")</f>
        <v/>
      </c>
      <c r="S309" s="34" t="str">
        <f>IF(H309&gt;0,H309*'01_Global_Assumptions'!$B$12,"")</f>
        <v/>
      </c>
      <c r="T309" s="34" t="str">
        <f>IF(H309&gt;0,'01_Global_Assumptions'!$B$23,"")</f>
        <v/>
      </c>
      <c r="U309" s="34" t="str">
        <f>IF(H309&gt;0,S309/('01_Global_Assumptions'!$B$13*12),"")</f>
        <v/>
      </c>
      <c r="V309" s="34" t="str">
        <f>IF(H309&gt;0,I309*('01_Global_Assumptions'!$B$19+'01_Global_Assumptions'!$B$20+'01_Global_Assumptions'!$B$21)+'01_Global_Assumptions'!$B$22,"")</f>
        <v/>
      </c>
      <c r="W309" s="34" t="str">
        <f>IF(H309&gt;0,S309*'01_Global_Assumptions'!$B$14/12,"")</f>
        <v/>
      </c>
      <c r="X309" s="34" t="str">
        <f>IF(H309&gt;0,H309*'01_Global_Assumptions'!$B$16/('01_Global_Assumptions'!$B$17*12),"")</f>
        <v/>
      </c>
      <c r="Y309" s="35" t="str">
        <f>IF(H309&gt;0,'01_Global_Assumptions'!$B$18,"")</f>
        <v/>
      </c>
      <c r="Z309" s="34" t="str">
        <f t="shared" si="3"/>
        <v/>
      </c>
      <c r="AA309" s="34" t="str">
        <f t="shared" si="4"/>
        <v/>
      </c>
      <c r="AB309" s="34" t="str">
        <f t="shared" si="5"/>
        <v/>
      </c>
      <c r="AC309" s="35" t="str">
        <f t="shared" si="6"/>
        <v/>
      </c>
      <c r="AD309" s="34" t="str">
        <f t="shared" si="7"/>
        <v/>
      </c>
      <c r="AE309" s="34" t="str">
        <f t="shared" si="8"/>
        <v/>
      </c>
      <c r="AF309" s="34" t="str">
        <f t="shared" si="9"/>
        <v/>
      </c>
      <c r="AG309" s="34" t="str">
        <f t="shared" si="10"/>
        <v/>
      </c>
      <c r="AH309" s="34" t="str">
        <f t="shared" si="11"/>
        <v/>
      </c>
      <c r="AI309" s="34" t="str">
        <f t="shared" si="12"/>
        <v/>
      </c>
      <c r="AJ309" s="34" t="str">
        <f t="shared" si="13"/>
        <v/>
      </c>
      <c r="AK309" s="11" t="str">
        <f t="shared" si="14"/>
        <v/>
      </c>
      <c r="AL309" s="11" t="str">
        <f>IF(H309&gt;0,H309*(1-'01_Global_Assumptions'!$B$16),"")</f>
        <v/>
      </c>
      <c r="AM309" s="11" t="str">
        <f>IF(H309&gt;0,'01_Global_Assumptions'!$B$13*'01_Global_Assumptions'!$B$15,"")</f>
        <v/>
      </c>
      <c r="AN309" s="11" t="str">
        <f t="shared" si="15"/>
        <v/>
      </c>
      <c r="AO309" s="11" t="str">
        <f t="shared" si="16"/>
        <v/>
      </c>
      <c r="AP309" s="11" t="str">
        <f t="shared" si="17"/>
        <v/>
      </c>
      <c r="AQ309" s="11" t="str">
        <f t="shared" si="18"/>
        <v/>
      </c>
      <c r="AR309" s="37" t="str">
        <f t="shared" si="19"/>
        <v/>
      </c>
      <c r="AS309" s="11" t="str">
        <f t="shared" si="20"/>
        <v/>
      </c>
      <c r="AT309" s="11" t="str">
        <f t="shared" si="21"/>
        <v/>
      </c>
      <c r="AU309" s="11" t="str">
        <f t="shared" si="22"/>
        <v/>
      </c>
      <c r="AV309" s="11" t="str">
        <f t="shared" si="23"/>
        <v/>
      </c>
      <c r="AW309" s="11" t="str">
        <f t="shared" si="24"/>
        <v/>
      </c>
      <c r="AX309" s="11" t="str">
        <f t="shared" si="25"/>
        <v/>
      </c>
      <c r="AY309" s="11" t="str">
        <f t="shared" si="26"/>
        <v/>
      </c>
      <c r="AZ309" s="11" t="str">
        <f t="array" ref="AZ309">INDEX('10_Redfin_Source_Data'!$X:$X,$A309+4)</f>
        <v/>
      </c>
    </row>
    <row r="310" ht="15.75" customHeight="1">
      <c r="A310" s="11">
        <v>306.0</v>
      </c>
      <c r="B310" s="11" t="str">
        <f t="array" ref="B310">IF(INDEX('10_Redfin_Source_Data'!$E:$E,$A310+4)="","","SF-"&amp;TEXT($A310,"000"))</f>
        <v/>
      </c>
      <c r="C310" s="11" t="str">
        <f t="array" ref="C310">INDEX('10_Redfin_Source_Data'!$E:$E,$A310+4)</f>
        <v/>
      </c>
      <c r="D310" s="11" t="str">
        <f t="array" ref="D310">INDEX('10_Redfin_Source_Data'!$G:$G,$A310+4)</f>
        <v/>
      </c>
      <c r="E310" s="11" t="str">
        <f t="array" ref="E310">INDEX('10_Redfin_Source_Data'!$N:$N,$A310+4)</f>
        <v/>
      </c>
      <c r="F310" s="11" t="str">
        <f t="array" ref="F310">INDEX('10_Redfin_Source_Data'!$C:$C,$A310+4)</f>
        <v/>
      </c>
      <c r="G310" s="11" t="str">
        <f t="array" ref="G310">INDEX('10_Redfin_Source_Data'!$Z:$Z,$A310+4)</f>
        <v/>
      </c>
      <c r="H310" s="34">
        <f t="array" ref="H310">N(INDEX('10_Redfin_Source_Data'!$H:$H,$A310+4))</f>
        <v>0</v>
      </c>
      <c r="I310" s="34">
        <f t="array" ref="I310">N(INDEX('10_Redfin_Source_Data'!$M:$M,$A310+4))</f>
        <v>0</v>
      </c>
      <c r="J310" s="34" t="str">
        <f t="array" ref="J310">IF(H310&gt;0,MAX(I310,IFERROR(N(INDEX('10_Redfin_Source_Data'!$I:$I,$A310+4)),0)),"")</f>
        <v/>
      </c>
      <c r="K310" s="34">
        <f t="array" ref="K310">N(INDEX('10_Redfin_Source_Data'!$K:$K,$A310+4))</f>
        <v>0</v>
      </c>
      <c r="L310" s="34" t="str">
        <f t="array" ref="L310">IF(H310&gt;0,IFERROR(INDEX('09_Rent_Benchmarks'!$C:$C,MATCH(D310,'09_Rent_Benchmarks'!$A:$A,0)),'01_Global_Assumptions'!$B$10),"")</f>
        <v/>
      </c>
      <c r="M310" s="34" t="str">
        <f t="shared" si="1"/>
        <v/>
      </c>
      <c r="N310" s="34" t="str">
        <f>IF(H310&gt;0,'01_Global_Assumptions'!$B$11,"")</f>
        <v/>
      </c>
      <c r="O310" s="34" t="str">
        <f t="shared" si="2"/>
        <v/>
      </c>
      <c r="P310" s="35" t="str">
        <f>IF(H310&gt;0,'01_Global_Assumptions'!$B$7,"")</f>
        <v/>
      </c>
      <c r="Q310" s="35" t="str">
        <f>IF(H310&gt;0,'01_Global_Assumptions'!$B$8,"")</f>
        <v/>
      </c>
      <c r="R310" s="35" t="str">
        <f>IF(H310&gt;0,'01_Global_Assumptions'!$B$9,"")</f>
        <v/>
      </c>
      <c r="S310" s="34" t="str">
        <f>IF(H310&gt;0,H310*'01_Global_Assumptions'!$B$12,"")</f>
        <v/>
      </c>
      <c r="T310" s="34" t="str">
        <f>IF(H310&gt;0,'01_Global_Assumptions'!$B$23,"")</f>
        <v/>
      </c>
      <c r="U310" s="34" t="str">
        <f>IF(H310&gt;0,S310/('01_Global_Assumptions'!$B$13*12),"")</f>
        <v/>
      </c>
      <c r="V310" s="34" t="str">
        <f>IF(H310&gt;0,I310*('01_Global_Assumptions'!$B$19+'01_Global_Assumptions'!$B$20+'01_Global_Assumptions'!$B$21)+'01_Global_Assumptions'!$B$22,"")</f>
        <v/>
      </c>
      <c r="W310" s="34" t="str">
        <f>IF(H310&gt;0,S310*'01_Global_Assumptions'!$B$14/12,"")</f>
        <v/>
      </c>
      <c r="X310" s="34" t="str">
        <f>IF(H310&gt;0,H310*'01_Global_Assumptions'!$B$16/('01_Global_Assumptions'!$B$17*12),"")</f>
        <v/>
      </c>
      <c r="Y310" s="35" t="str">
        <f>IF(H310&gt;0,'01_Global_Assumptions'!$B$18,"")</f>
        <v/>
      </c>
      <c r="Z310" s="34" t="str">
        <f t="shared" si="3"/>
        <v/>
      </c>
      <c r="AA310" s="34" t="str">
        <f t="shared" si="4"/>
        <v/>
      </c>
      <c r="AB310" s="34" t="str">
        <f t="shared" si="5"/>
        <v/>
      </c>
      <c r="AC310" s="35" t="str">
        <f t="shared" si="6"/>
        <v/>
      </c>
      <c r="AD310" s="34" t="str">
        <f t="shared" si="7"/>
        <v/>
      </c>
      <c r="AE310" s="34" t="str">
        <f t="shared" si="8"/>
        <v/>
      </c>
      <c r="AF310" s="34" t="str">
        <f t="shared" si="9"/>
        <v/>
      </c>
      <c r="AG310" s="34" t="str">
        <f t="shared" si="10"/>
        <v/>
      </c>
      <c r="AH310" s="34" t="str">
        <f t="shared" si="11"/>
        <v/>
      </c>
      <c r="AI310" s="34" t="str">
        <f t="shared" si="12"/>
        <v/>
      </c>
      <c r="AJ310" s="34" t="str">
        <f t="shared" si="13"/>
        <v/>
      </c>
      <c r="AK310" s="11" t="str">
        <f t="shared" si="14"/>
        <v/>
      </c>
      <c r="AL310" s="11" t="str">
        <f>IF(H310&gt;0,H310*(1-'01_Global_Assumptions'!$B$16),"")</f>
        <v/>
      </c>
      <c r="AM310" s="11" t="str">
        <f>IF(H310&gt;0,'01_Global_Assumptions'!$B$13*'01_Global_Assumptions'!$B$15,"")</f>
        <v/>
      </c>
      <c r="AN310" s="11" t="str">
        <f t="shared" si="15"/>
        <v/>
      </c>
      <c r="AO310" s="11" t="str">
        <f t="shared" si="16"/>
        <v/>
      </c>
      <c r="AP310" s="11" t="str">
        <f t="shared" si="17"/>
        <v/>
      </c>
      <c r="AQ310" s="11" t="str">
        <f t="shared" si="18"/>
        <v/>
      </c>
      <c r="AR310" s="37" t="str">
        <f t="shared" si="19"/>
        <v/>
      </c>
      <c r="AS310" s="11" t="str">
        <f t="shared" si="20"/>
        <v/>
      </c>
      <c r="AT310" s="11" t="str">
        <f t="shared" si="21"/>
        <v/>
      </c>
      <c r="AU310" s="11" t="str">
        <f t="shared" si="22"/>
        <v/>
      </c>
      <c r="AV310" s="11" t="str">
        <f t="shared" si="23"/>
        <v/>
      </c>
      <c r="AW310" s="11" t="str">
        <f t="shared" si="24"/>
        <v/>
      </c>
      <c r="AX310" s="11" t="str">
        <f t="shared" si="25"/>
        <v/>
      </c>
      <c r="AY310" s="11" t="str">
        <f t="shared" si="26"/>
        <v/>
      </c>
      <c r="AZ310" s="11" t="str">
        <f t="array" ref="AZ310">INDEX('10_Redfin_Source_Data'!$X:$X,$A310+4)</f>
        <v/>
      </c>
    </row>
    <row r="311" ht="15.75" customHeight="1">
      <c r="A311" s="11">
        <v>307.0</v>
      </c>
      <c r="B311" s="11" t="str">
        <f t="array" ref="B311">IF(INDEX('10_Redfin_Source_Data'!$E:$E,$A311+4)="","","SF-"&amp;TEXT($A311,"000"))</f>
        <v/>
      </c>
      <c r="C311" s="11" t="str">
        <f t="array" ref="C311">INDEX('10_Redfin_Source_Data'!$E:$E,$A311+4)</f>
        <v/>
      </c>
      <c r="D311" s="11" t="str">
        <f t="array" ref="D311">INDEX('10_Redfin_Source_Data'!$G:$G,$A311+4)</f>
        <v/>
      </c>
      <c r="E311" s="11" t="str">
        <f t="array" ref="E311">INDEX('10_Redfin_Source_Data'!$N:$N,$A311+4)</f>
        <v/>
      </c>
      <c r="F311" s="11" t="str">
        <f t="array" ref="F311">INDEX('10_Redfin_Source_Data'!$C:$C,$A311+4)</f>
        <v/>
      </c>
      <c r="G311" s="11" t="str">
        <f t="array" ref="G311">INDEX('10_Redfin_Source_Data'!$Z:$Z,$A311+4)</f>
        <v/>
      </c>
      <c r="H311" s="34">
        <f t="array" ref="H311">N(INDEX('10_Redfin_Source_Data'!$H:$H,$A311+4))</f>
        <v>0</v>
      </c>
      <c r="I311" s="34">
        <f t="array" ref="I311">N(INDEX('10_Redfin_Source_Data'!$M:$M,$A311+4))</f>
        <v>0</v>
      </c>
      <c r="J311" s="34" t="str">
        <f t="array" ref="J311">IF(H311&gt;0,MAX(I311,IFERROR(N(INDEX('10_Redfin_Source_Data'!$I:$I,$A311+4)),0)),"")</f>
        <v/>
      </c>
      <c r="K311" s="34">
        <f t="array" ref="K311">N(INDEX('10_Redfin_Source_Data'!$K:$K,$A311+4))</f>
        <v>0</v>
      </c>
      <c r="L311" s="34" t="str">
        <f t="array" ref="L311">IF(H311&gt;0,IFERROR(INDEX('09_Rent_Benchmarks'!$C:$C,MATCH(D311,'09_Rent_Benchmarks'!$A:$A,0)),'01_Global_Assumptions'!$B$10),"")</f>
        <v/>
      </c>
      <c r="M311" s="34" t="str">
        <f t="shared" si="1"/>
        <v/>
      </c>
      <c r="N311" s="34" t="str">
        <f>IF(H311&gt;0,'01_Global_Assumptions'!$B$11,"")</f>
        <v/>
      </c>
      <c r="O311" s="34" t="str">
        <f t="shared" si="2"/>
        <v/>
      </c>
      <c r="P311" s="35" t="str">
        <f>IF(H311&gt;0,'01_Global_Assumptions'!$B$7,"")</f>
        <v/>
      </c>
      <c r="Q311" s="35" t="str">
        <f>IF(H311&gt;0,'01_Global_Assumptions'!$B$8,"")</f>
        <v/>
      </c>
      <c r="R311" s="35" t="str">
        <f>IF(H311&gt;0,'01_Global_Assumptions'!$B$9,"")</f>
        <v/>
      </c>
      <c r="S311" s="34" t="str">
        <f>IF(H311&gt;0,H311*'01_Global_Assumptions'!$B$12,"")</f>
        <v/>
      </c>
      <c r="T311" s="34" t="str">
        <f>IF(H311&gt;0,'01_Global_Assumptions'!$B$23,"")</f>
        <v/>
      </c>
      <c r="U311" s="34" t="str">
        <f>IF(H311&gt;0,S311/('01_Global_Assumptions'!$B$13*12),"")</f>
        <v/>
      </c>
      <c r="V311" s="34" t="str">
        <f>IF(H311&gt;0,I311*('01_Global_Assumptions'!$B$19+'01_Global_Assumptions'!$B$20+'01_Global_Assumptions'!$B$21)+'01_Global_Assumptions'!$B$22,"")</f>
        <v/>
      </c>
      <c r="W311" s="34" t="str">
        <f>IF(H311&gt;0,S311*'01_Global_Assumptions'!$B$14/12,"")</f>
        <v/>
      </c>
      <c r="X311" s="34" t="str">
        <f>IF(H311&gt;0,H311*'01_Global_Assumptions'!$B$16/('01_Global_Assumptions'!$B$17*12),"")</f>
        <v/>
      </c>
      <c r="Y311" s="35" t="str">
        <f>IF(H311&gt;0,'01_Global_Assumptions'!$B$18,"")</f>
        <v/>
      </c>
      <c r="Z311" s="34" t="str">
        <f t="shared" si="3"/>
        <v/>
      </c>
      <c r="AA311" s="34" t="str">
        <f t="shared" si="4"/>
        <v/>
      </c>
      <c r="AB311" s="34" t="str">
        <f t="shared" si="5"/>
        <v/>
      </c>
      <c r="AC311" s="35" t="str">
        <f t="shared" si="6"/>
        <v/>
      </c>
      <c r="AD311" s="34" t="str">
        <f t="shared" si="7"/>
        <v/>
      </c>
      <c r="AE311" s="34" t="str">
        <f t="shared" si="8"/>
        <v/>
      </c>
      <c r="AF311" s="34" t="str">
        <f t="shared" si="9"/>
        <v/>
      </c>
      <c r="AG311" s="34" t="str">
        <f t="shared" si="10"/>
        <v/>
      </c>
      <c r="AH311" s="34" t="str">
        <f t="shared" si="11"/>
        <v/>
      </c>
      <c r="AI311" s="34" t="str">
        <f t="shared" si="12"/>
        <v/>
      </c>
      <c r="AJ311" s="34" t="str">
        <f t="shared" si="13"/>
        <v/>
      </c>
      <c r="AK311" s="11" t="str">
        <f t="shared" si="14"/>
        <v/>
      </c>
      <c r="AL311" s="11" t="str">
        <f>IF(H311&gt;0,H311*(1-'01_Global_Assumptions'!$B$16),"")</f>
        <v/>
      </c>
      <c r="AM311" s="11" t="str">
        <f>IF(H311&gt;0,'01_Global_Assumptions'!$B$13*'01_Global_Assumptions'!$B$15,"")</f>
        <v/>
      </c>
      <c r="AN311" s="11" t="str">
        <f t="shared" si="15"/>
        <v/>
      </c>
      <c r="AO311" s="11" t="str">
        <f t="shared" si="16"/>
        <v/>
      </c>
      <c r="AP311" s="11" t="str">
        <f t="shared" si="17"/>
        <v/>
      </c>
      <c r="AQ311" s="11" t="str">
        <f t="shared" si="18"/>
        <v/>
      </c>
      <c r="AR311" s="37" t="str">
        <f t="shared" si="19"/>
        <v/>
      </c>
      <c r="AS311" s="11" t="str">
        <f t="shared" si="20"/>
        <v/>
      </c>
      <c r="AT311" s="11" t="str">
        <f t="shared" si="21"/>
        <v/>
      </c>
      <c r="AU311" s="11" t="str">
        <f t="shared" si="22"/>
        <v/>
      </c>
      <c r="AV311" s="11" t="str">
        <f t="shared" si="23"/>
        <v/>
      </c>
      <c r="AW311" s="11" t="str">
        <f t="shared" si="24"/>
        <v/>
      </c>
      <c r="AX311" s="11" t="str">
        <f t="shared" si="25"/>
        <v/>
      </c>
      <c r="AY311" s="11" t="str">
        <f t="shared" si="26"/>
        <v/>
      </c>
      <c r="AZ311" s="11" t="str">
        <f t="array" ref="AZ311">INDEX('10_Redfin_Source_Data'!$X:$X,$A311+4)</f>
        <v/>
      </c>
    </row>
    <row r="312" ht="15.75" customHeight="1">
      <c r="A312" s="11">
        <v>308.0</v>
      </c>
      <c r="B312" s="11" t="str">
        <f t="array" ref="B312">IF(INDEX('10_Redfin_Source_Data'!$E:$E,$A312+4)="","","SF-"&amp;TEXT($A312,"000"))</f>
        <v/>
      </c>
      <c r="C312" s="11" t="str">
        <f t="array" ref="C312">INDEX('10_Redfin_Source_Data'!$E:$E,$A312+4)</f>
        <v/>
      </c>
      <c r="D312" s="11" t="str">
        <f t="array" ref="D312">INDEX('10_Redfin_Source_Data'!$G:$G,$A312+4)</f>
        <v/>
      </c>
      <c r="E312" s="11" t="str">
        <f t="array" ref="E312">INDEX('10_Redfin_Source_Data'!$N:$N,$A312+4)</f>
        <v/>
      </c>
      <c r="F312" s="11" t="str">
        <f t="array" ref="F312">INDEX('10_Redfin_Source_Data'!$C:$C,$A312+4)</f>
        <v/>
      </c>
      <c r="G312" s="11" t="str">
        <f t="array" ref="G312">INDEX('10_Redfin_Source_Data'!$Z:$Z,$A312+4)</f>
        <v/>
      </c>
      <c r="H312" s="34">
        <f t="array" ref="H312">N(INDEX('10_Redfin_Source_Data'!$H:$H,$A312+4))</f>
        <v>0</v>
      </c>
      <c r="I312" s="34">
        <f t="array" ref="I312">N(INDEX('10_Redfin_Source_Data'!$M:$M,$A312+4))</f>
        <v>0</v>
      </c>
      <c r="J312" s="34" t="str">
        <f t="array" ref="J312">IF(H312&gt;0,MAX(I312,IFERROR(N(INDEX('10_Redfin_Source_Data'!$I:$I,$A312+4)),0)),"")</f>
        <v/>
      </c>
      <c r="K312" s="34">
        <f t="array" ref="K312">N(INDEX('10_Redfin_Source_Data'!$K:$K,$A312+4))</f>
        <v>0</v>
      </c>
      <c r="L312" s="34" t="str">
        <f t="array" ref="L312">IF(H312&gt;0,IFERROR(INDEX('09_Rent_Benchmarks'!$C:$C,MATCH(D312,'09_Rent_Benchmarks'!$A:$A,0)),'01_Global_Assumptions'!$B$10),"")</f>
        <v/>
      </c>
      <c r="M312" s="34" t="str">
        <f t="shared" si="1"/>
        <v/>
      </c>
      <c r="N312" s="34" t="str">
        <f>IF(H312&gt;0,'01_Global_Assumptions'!$B$11,"")</f>
        <v/>
      </c>
      <c r="O312" s="34" t="str">
        <f t="shared" si="2"/>
        <v/>
      </c>
      <c r="P312" s="35" t="str">
        <f>IF(H312&gt;0,'01_Global_Assumptions'!$B$7,"")</f>
        <v/>
      </c>
      <c r="Q312" s="35" t="str">
        <f>IF(H312&gt;0,'01_Global_Assumptions'!$B$8,"")</f>
        <v/>
      </c>
      <c r="R312" s="35" t="str">
        <f>IF(H312&gt;0,'01_Global_Assumptions'!$B$9,"")</f>
        <v/>
      </c>
      <c r="S312" s="34" t="str">
        <f>IF(H312&gt;0,H312*'01_Global_Assumptions'!$B$12,"")</f>
        <v/>
      </c>
      <c r="T312" s="34" t="str">
        <f>IF(H312&gt;0,'01_Global_Assumptions'!$B$23,"")</f>
        <v/>
      </c>
      <c r="U312" s="34" t="str">
        <f>IF(H312&gt;0,S312/('01_Global_Assumptions'!$B$13*12),"")</f>
        <v/>
      </c>
      <c r="V312" s="34" t="str">
        <f>IF(H312&gt;0,I312*('01_Global_Assumptions'!$B$19+'01_Global_Assumptions'!$B$20+'01_Global_Assumptions'!$B$21)+'01_Global_Assumptions'!$B$22,"")</f>
        <v/>
      </c>
      <c r="W312" s="34" t="str">
        <f>IF(H312&gt;0,S312*'01_Global_Assumptions'!$B$14/12,"")</f>
        <v/>
      </c>
      <c r="X312" s="34" t="str">
        <f>IF(H312&gt;0,H312*'01_Global_Assumptions'!$B$16/('01_Global_Assumptions'!$B$17*12),"")</f>
        <v/>
      </c>
      <c r="Y312" s="35" t="str">
        <f>IF(H312&gt;0,'01_Global_Assumptions'!$B$18,"")</f>
        <v/>
      </c>
      <c r="Z312" s="34" t="str">
        <f t="shared" si="3"/>
        <v/>
      </c>
      <c r="AA312" s="34" t="str">
        <f t="shared" si="4"/>
        <v/>
      </c>
      <c r="AB312" s="34" t="str">
        <f t="shared" si="5"/>
        <v/>
      </c>
      <c r="AC312" s="35" t="str">
        <f t="shared" si="6"/>
        <v/>
      </c>
      <c r="AD312" s="34" t="str">
        <f t="shared" si="7"/>
        <v/>
      </c>
      <c r="AE312" s="34" t="str">
        <f t="shared" si="8"/>
        <v/>
      </c>
      <c r="AF312" s="34" t="str">
        <f t="shared" si="9"/>
        <v/>
      </c>
      <c r="AG312" s="34" t="str">
        <f t="shared" si="10"/>
        <v/>
      </c>
      <c r="AH312" s="34" t="str">
        <f t="shared" si="11"/>
        <v/>
      </c>
      <c r="AI312" s="34" t="str">
        <f t="shared" si="12"/>
        <v/>
      </c>
      <c r="AJ312" s="34" t="str">
        <f t="shared" si="13"/>
        <v/>
      </c>
      <c r="AK312" s="11" t="str">
        <f t="shared" si="14"/>
        <v/>
      </c>
      <c r="AL312" s="11" t="str">
        <f>IF(H312&gt;0,H312*(1-'01_Global_Assumptions'!$B$16),"")</f>
        <v/>
      </c>
      <c r="AM312" s="11" t="str">
        <f>IF(H312&gt;0,'01_Global_Assumptions'!$B$13*'01_Global_Assumptions'!$B$15,"")</f>
        <v/>
      </c>
      <c r="AN312" s="11" t="str">
        <f t="shared" si="15"/>
        <v/>
      </c>
      <c r="AO312" s="11" t="str">
        <f t="shared" si="16"/>
        <v/>
      </c>
      <c r="AP312" s="11" t="str">
        <f t="shared" si="17"/>
        <v/>
      </c>
      <c r="AQ312" s="11" t="str">
        <f t="shared" si="18"/>
        <v/>
      </c>
      <c r="AR312" s="37" t="str">
        <f t="shared" si="19"/>
        <v/>
      </c>
      <c r="AS312" s="11" t="str">
        <f t="shared" si="20"/>
        <v/>
      </c>
      <c r="AT312" s="11" t="str">
        <f t="shared" si="21"/>
        <v/>
      </c>
      <c r="AU312" s="11" t="str">
        <f t="shared" si="22"/>
        <v/>
      </c>
      <c r="AV312" s="11" t="str">
        <f t="shared" si="23"/>
        <v/>
      </c>
      <c r="AW312" s="11" t="str">
        <f t="shared" si="24"/>
        <v/>
      </c>
      <c r="AX312" s="11" t="str">
        <f t="shared" si="25"/>
        <v/>
      </c>
      <c r="AY312" s="11" t="str">
        <f t="shared" si="26"/>
        <v/>
      </c>
      <c r="AZ312" s="11" t="str">
        <f t="array" ref="AZ312">INDEX('10_Redfin_Source_Data'!$X:$X,$A312+4)</f>
        <v/>
      </c>
    </row>
    <row r="313" ht="15.75" customHeight="1">
      <c r="A313" s="11">
        <v>309.0</v>
      </c>
      <c r="B313" s="11" t="str">
        <f t="array" ref="B313">IF(INDEX('10_Redfin_Source_Data'!$E:$E,$A313+4)="","","SF-"&amp;TEXT($A313,"000"))</f>
        <v/>
      </c>
      <c r="C313" s="11" t="str">
        <f t="array" ref="C313">INDEX('10_Redfin_Source_Data'!$E:$E,$A313+4)</f>
        <v/>
      </c>
      <c r="D313" s="11" t="str">
        <f t="array" ref="D313">INDEX('10_Redfin_Source_Data'!$G:$G,$A313+4)</f>
        <v/>
      </c>
      <c r="E313" s="11" t="str">
        <f t="array" ref="E313">INDEX('10_Redfin_Source_Data'!$N:$N,$A313+4)</f>
        <v/>
      </c>
      <c r="F313" s="11" t="str">
        <f t="array" ref="F313">INDEX('10_Redfin_Source_Data'!$C:$C,$A313+4)</f>
        <v/>
      </c>
      <c r="G313" s="11" t="str">
        <f t="array" ref="G313">INDEX('10_Redfin_Source_Data'!$Z:$Z,$A313+4)</f>
        <v/>
      </c>
      <c r="H313" s="34">
        <f t="array" ref="H313">N(INDEX('10_Redfin_Source_Data'!$H:$H,$A313+4))</f>
        <v>0</v>
      </c>
      <c r="I313" s="34">
        <f t="array" ref="I313">N(INDEX('10_Redfin_Source_Data'!$M:$M,$A313+4))</f>
        <v>0</v>
      </c>
      <c r="J313" s="34" t="str">
        <f t="array" ref="J313">IF(H313&gt;0,MAX(I313,IFERROR(N(INDEX('10_Redfin_Source_Data'!$I:$I,$A313+4)),0)),"")</f>
        <v/>
      </c>
      <c r="K313" s="34">
        <f t="array" ref="K313">N(INDEX('10_Redfin_Source_Data'!$K:$K,$A313+4))</f>
        <v>0</v>
      </c>
      <c r="L313" s="34" t="str">
        <f t="array" ref="L313">IF(H313&gt;0,IFERROR(INDEX('09_Rent_Benchmarks'!$C:$C,MATCH(D313,'09_Rent_Benchmarks'!$A:$A,0)),'01_Global_Assumptions'!$B$10),"")</f>
        <v/>
      </c>
      <c r="M313" s="34" t="str">
        <f t="shared" si="1"/>
        <v/>
      </c>
      <c r="N313" s="34" t="str">
        <f>IF(H313&gt;0,'01_Global_Assumptions'!$B$11,"")</f>
        <v/>
      </c>
      <c r="O313" s="34" t="str">
        <f t="shared" si="2"/>
        <v/>
      </c>
      <c r="P313" s="35" t="str">
        <f>IF(H313&gt;0,'01_Global_Assumptions'!$B$7,"")</f>
        <v/>
      </c>
      <c r="Q313" s="35" t="str">
        <f>IF(H313&gt;0,'01_Global_Assumptions'!$B$8,"")</f>
        <v/>
      </c>
      <c r="R313" s="35" t="str">
        <f>IF(H313&gt;0,'01_Global_Assumptions'!$B$9,"")</f>
        <v/>
      </c>
      <c r="S313" s="34" t="str">
        <f>IF(H313&gt;0,H313*'01_Global_Assumptions'!$B$12,"")</f>
        <v/>
      </c>
      <c r="T313" s="34" t="str">
        <f>IF(H313&gt;0,'01_Global_Assumptions'!$B$23,"")</f>
        <v/>
      </c>
      <c r="U313" s="34" t="str">
        <f>IF(H313&gt;0,S313/('01_Global_Assumptions'!$B$13*12),"")</f>
        <v/>
      </c>
      <c r="V313" s="34" t="str">
        <f>IF(H313&gt;0,I313*('01_Global_Assumptions'!$B$19+'01_Global_Assumptions'!$B$20+'01_Global_Assumptions'!$B$21)+'01_Global_Assumptions'!$B$22,"")</f>
        <v/>
      </c>
      <c r="W313" s="34" t="str">
        <f>IF(H313&gt;0,S313*'01_Global_Assumptions'!$B$14/12,"")</f>
        <v/>
      </c>
      <c r="X313" s="34" t="str">
        <f>IF(H313&gt;0,H313*'01_Global_Assumptions'!$B$16/('01_Global_Assumptions'!$B$17*12),"")</f>
        <v/>
      </c>
      <c r="Y313" s="35" t="str">
        <f>IF(H313&gt;0,'01_Global_Assumptions'!$B$18,"")</f>
        <v/>
      </c>
      <c r="Z313" s="34" t="str">
        <f t="shared" si="3"/>
        <v/>
      </c>
      <c r="AA313" s="34" t="str">
        <f t="shared" si="4"/>
        <v/>
      </c>
      <c r="AB313" s="34" t="str">
        <f t="shared" si="5"/>
        <v/>
      </c>
      <c r="AC313" s="35" t="str">
        <f t="shared" si="6"/>
        <v/>
      </c>
      <c r="AD313" s="34" t="str">
        <f t="shared" si="7"/>
        <v/>
      </c>
      <c r="AE313" s="34" t="str">
        <f t="shared" si="8"/>
        <v/>
      </c>
      <c r="AF313" s="34" t="str">
        <f t="shared" si="9"/>
        <v/>
      </c>
      <c r="AG313" s="34" t="str">
        <f t="shared" si="10"/>
        <v/>
      </c>
      <c r="AH313" s="34" t="str">
        <f t="shared" si="11"/>
        <v/>
      </c>
      <c r="AI313" s="34" t="str">
        <f t="shared" si="12"/>
        <v/>
      </c>
      <c r="AJ313" s="34" t="str">
        <f t="shared" si="13"/>
        <v/>
      </c>
      <c r="AK313" s="11" t="str">
        <f t="shared" si="14"/>
        <v/>
      </c>
      <c r="AL313" s="11" t="str">
        <f>IF(H313&gt;0,H313*(1-'01_Global_Assumptions'!$B$16),"")</f>
        <v/>
      </c>
      <c r="AM313" s="11" t="str">
        <f>IF(H313&gt;0,'01_Global_Assumptions'!$B$13*'01_Global_Assumptions'!$B$15,"")</f>
        <v/>
      </c>
      <c r="AN313" s="11" t="str">
        <f t="shared" si="15"/>
        <v/>
      </c>
      <c r="AO313" s="11" t="str">
        <f t="shared" si="16"/>
        <v/>
      </c>
      <c r="AP313" s="11" t="str">
        <f t="shared" si="17"/>
        <v/>
      </c>
      <c r="AQ313" s="11" t="str">
        <f t="shared" si="18"/>
        <v/>
      </c>
      <c r="AR313" s="37" t="str">
        <f t="shared" si="19"/>
        <v/>
      </c>
      <c r="AS313" s="11" t="str">
        <f t="shared" si="20"/>
        <v/>
      </c>
      <c r="AT313" s="11" t="str">
        <f t="shared" si="21"/>
        <v/>
      </c>
      <c r="AU313" s="11" t="str">
        <f t="shared" si="22"/>
        <v/>
      </c>
      <c r="AV313" s="11" t="str">
        <f t="shared" si="23"/>
        <v/>
      </c>
      <c r="AW313" s="11" t="str">
        <f t="shared" si="24"/>
        <v/>
      </c>
      <c r="AX313" s="11" t="str">
        <f t="shared" si="25"/>
        <v/>
      </c>
      <c r="AY313" s="11" t="str">
        <f t="shared" si="26"/>
        <v/>
      </c>
      <c r="AZ313" s="11" t="str">
        <f t="array" ref="AZ313">INDEX('10_Redfin_Source_Data'!$X:$X,$A313+4)</f>
        <v/>
      </c>
    </row>
    <row r="314" ht="15.75" customHeight="1">
      <c r="A314" s="11">
        <v>310.0</v>
      </c>
      <c r="B314" s="11" t="str">
        <f t="array" ref="B314">IF(INDEX('10_Redfin_Source_Data'!$E:$E,$A314+4)="","","SF-"&amp;TEXT($A314,"000"))</f>
        <v/>
      </c>
      <c r="C314" s="11" t="str">
        <f t="array" ref="C314">INDEX('10_Redfin_Source_Data'!$E:$E,$A314+4)</f>
        <v/>
      </c>
      <c r="D314" s="11" t="str">
        <f t="array" ref="D314">INDEX('10_Redfin_Source_Data'!$G:$G,$A314+4)</f>
        <v/>
      </c>
      <c r="E314" s="11" t="str">
        <f t="array" ref="E314">INDEX('10_Redfin_Source_Data'!$N:$N,$A314+4)</f>
        <v/>
      </c>
      <c r="F314" s="11" t="str">
        <f t="array" ref="F314">INDEX('10_Redfin_Source_Data'!$C:$C,$A314+4)</f>
        <v/>
      </c>
      <c r="G314" s="11" t="str">
        <f t="array" ref="G314">INDEX('10_Redfin_Source_Data'!$Z:$Z,$A314+4)</f>
        <v/>
      </c>
      <c r="H314" s="34">
        <f t="array" ref="H314">N(INDEX('10_Redfin_Source_Data'!$H:$H,$A314+4))</f>
        <v>0</v>
      </c>
      <c r="I314" s="34">
        <f t="array" ref="I314">N(INDEX('10_Redfin_Source_Data'!$M:$M,$A314+4))</f>
        <v>0</v>
      </c>
      <c r="J314" s="34" t="str">
        <f t="array" ref="J314">IF(H314&gt;0,MAX(I314,IFERROR(N(INDEX('10_Redfin_Source_Data'!$I:$I,$A314+4)),0)),"")</f>
        <v/>
      </c>
      <c r="K314" s="34">
        <f t="array" ref="K314">N(INDEX('10_Redfin_Source_Data'!$K:$K,$A314+4))</f>
        <v>0</v>
      </c>
      <c r="L314" s="34" t="str">
        <f t="array" ref="L314">IF(H314&gt;0,IFERROR(INDEX('09_Rent_Benchmarks'!$C:$C,MATCH(D314,'09_Rent_Benchmarks'!$A:$A,0)),'01_Global_Assumptions'!$B$10),"")</f>
        <v/>
      </c>
      <c r="M314" s="34" t="str">
        <f t="shared" si="1"/>
        <v/>
      </c>
      <c r="N314" s="34" t="str">
        <f>IF(H314&gt;0,'01_Global_Assumptions'!$B$11,"")</f>
        <v/>
      </c>
      <c r="O314" s="34" t="str">
        <f t="shared" si="2"/>
        <v/>
      </c>
      <c r="P314" s="35" t="str">
        <f>IF(H314&gt;0,'01_Global_Assumptions'!$B$7,"")</f>
        <v/>
      </c>
      <c r="Q314" s="35" t="str">
        <f>IF(H314&gt;0,'01_Global_Assumptions'!$B$8,"")</f>
        <v/>
      </c>
      <c r="R314" s="35" t="str">
        <f>IF(H314&gt;0,'01_Global_Assumptions'!$B$9,"")</f>
        <v/>
      </c>
      <c r="S314" s="34" t="str">
        <f>IF(H314&gt;0,H314*'01_Global_Assumptions'!$B$12,"")</f>
        <v/>
      </c>
      <c r="T314" s="34" t="str">
        <f>IF(H314&gt;0,'01_Global_Assumptions'!$B$23,"")</f>
        <v/>
      </c>
      <c r="U314" s="34" t="str">
        <f>IF(H314&gt;0,S314/('01_Global_Assumptions'!$B$13*12),"")</f>
        <v/>
      </c>
      <c r="V314" s="34" t="str">
        <f>IF(H314&gt;0,I314*('01_Global_Assumptions'!$B$19+'01_Global_Assumptions'!$B$20+'01_Global_Assumptions'!$B$21)+'01_Global_Assumptions'!$B$22,"")</f>
        <v/>
      </c>
      <c r="W314" s="34" t="str">
        <f>IF(H314&gt;0,S314*'01_Global_Assumptions'!$B$14/12,"")</f>
        <v/>
      </c>
      <c r="X314" s="34" t="str">
        <f>IF(H314&gt;0,H314*'01_Global_Assumptions'!$B$16/('01_Global_Assumptions'!$B$17*12),"")</f>
        <v/>
      </c>
      <c r="Y314" s="35" t="str">
        <f>IF(H314&gt;0,'01_Global_Assumptions'!$B$18,"")</f>
        <v/>
      </c>
      <c r="Z314" s="34" t="str">
        <f t="shared" si="3"/>
        <v/>
      </c>
      <c r="AA314" s="34" t="str">
        <f t="shared" si="4"/>
        <v/>
      </c>
      <c r="AB314" s="34" t="str">
        <f t="shared" si="5"/>
        <v/>
      </c>
      <c r="AC314" s="35" t="str">
        <f t="shared" si="6"/>
        <v/>
      </c>
      <c r="AD314" s="34" t="str">
        <f t="shared" si="7"/>
        <v/>
      </c>
      <c r="AE314" s="34" t="str">
        <f t="shared" si="8"/>
        <v/>
      </c>
      <c r="AF314" s="34" t="str">
        <f t="shared" si="9"/>
        <v/>
      </c>
      <c r="AG314" s="34" t="str">
        <f t="shared" si="10"/>
        <v/>
      </c>
      <c r="AH314" s="34" t="str">
        <f t="shared" si="11"/>
        <v/>
      </c>
      <c r="AI314" s="34" t="str">
        <f t="shared" si="12"/>
        <v/>
      </c>
      <c r="AJ314" s="34" t="str">
        <f t="shared" si="13"/>
        <v/>
      </c>
      <c r="AK314" s="11" t="str">
        <f t="shared" si="14"/>
        <v/>
      </c>
      <c r="AL314" s="11" t="str">
        <f>IF(H314&gt;0,H314*(1-'01_Global_Assumptions'!$B$16),"")</f>
        <v/>
      </c>
      <c r="AM314" s="11" t="str">
        <f>IF(H314&gt;0,'01_Global_Assumptions'!$B$13*'01_Global_Assumptions'!$B$15,"")</f>
        <v/>
      </c>
      <c r="AN314" s="11" t="str">
        <f t="shared" si="15"/>
        <v/>
      </c>
      <c r="AO314" s="11" t="str">
        <f t="shared" si="16"/>
        <v/>
      </c>
      <c r="AP314" s="11" t="str">
        <f t="shared" si="17"/>
        <v/>
      </c>
      <c r="AQ314" s="11" t="str">
        <f t="shared" si="18"/>
        <v/>
      </c>
      <c r="AR314" s="37" t="str">
        <f t="shared" si="19"/>
        <v/>
      </c>
      <c r="AS314" s="11" t="str">
        <f t="shared" si="20"/>
        <v/>
      </c>
      <c r="AT314" s="11" t="str">
        <f t="shared" si="21"/>
        <v/>
      </c>
      <c r="AU314" s="11" t="str">
        <f t="shared" si="22"/>
        <v/>
      </c>
      <c r="AV314" s="11" t="str">
        <f t="shared" si="23"/>
        <v/>
      </c>
      <c r="AW314" s="11" t="str">
        <f t="shared" si="24"/>
        <v/>
      </c>
      <c r="AX314" s="11" t="str">
        <f t="shared" si="25"/>
        <v/>
      </c>
      <c r="AY314" s="11" t="str">
        <f t="shared" si="26"/>
        <v/>
      </c>
      <c r="AZ314" s="11" t="str">
        <f t="array" ref="AZ314">INDEX('10_Redfin_Source_Data'!$X:$X,$A314+4)</f>
        <v/>
      </c>
    </row>
    <row r="315" ht="15.75" customHeight="1">
      <c r="A315" s="11">
        <v>311.0</v>
      </c>
      <c r="B315" s="11" t="str">
        <f t="array" ref="B315">IF(INDEX('10_Redfin_Source_Data'!$E:$E,$A315+4)="","","SF-"&amp;TEXT($A315,"000"))</f>
        <v/>
      </c>
      <c r="C315" s="11" t="str">
        <f t="array" ref="C315">INDEX('10_Redfin_Source_Data'!$E:$E,$A315+4)</f>
        <v/>
      </c>
      <c r="D315" s="11" t="str">
        <f t="array" ref="D315">INDEX('10_Redfin_Source_Data'!$G:$G,$A315+4)</f>
        <v/>
      </c>
      <c r="E315" s="11" t="str">
        <f t="array" ref="E315">INDEX('10_Redfin_Source_Data'!$N:$N,$A315+4)</f>
        <v/>
      </c>
      <c r="F315" s="11" t="str">
        <f t="array" ref="F315">INDEX('10_Redfin_Source_Data'!$C:$C,$A315+4)</f>
        <v/>
      </c>
      <c r="G315" s="11" t="str">
        <f t="array" ref="G315">INDEX('10_Redfin_Source_Data'!$Z:$Z,$A315+4)</f>
        <v/>
      </c>
      <c r="H315" s="34">
        <f t="array" ref="H315">N(INDEX('10_Redfin_Source_Data'!$H:$H,$A315+4))</f>
        <v>0</v>
      </c>
      <c r="I315" s="34">
        <f t="array" ref="I315">N(INDEX('10_Redfin_Source_Data'!$M:$M,$A315+4))</f>
        <v>0</v>
      </c>
      <c r="J315" s="34" t="str">
        <f t="array" ref="J315">IF(H315&gt;0,MAX(I315,IFERROR(N(INDEX('10_Redfin_Source_Data'!$I:$I,$A315+4)),0)),"")</f>
        <v/>
      </c>
      <c r="K315" s="34">
        <f t="array" ref="K315">N(INDEX('10_Redfin_Source_Data'!$K:$K,$A315+4))</f>
        <v>0</v>
      </c>
      <c r="L315" s="34" t="str">
        <f t="array" ref="L315">IF(H315&gt;0,IFERROR(INDEX('09_Rent_Benchmarks'!$C:$C,MATCH(D315,'09_Rent_Benchmarks'!$A:$A,0)),'01_Global_Assumptions'!$B$10),"")</f>
        <v/>
      </c>
      <c r="M315" s="34" t="str">
        <f t="shared" si="1"/>
        <v/>
      </c>
      <c r="N315" s="34" t="str">
        <f>IF(H315&gt;0,'01_Global_Assumptions'!$B$11,"")</f>
        <v/>
      </c>
      <c r="O315" s="34" t="str">
        <f t="shared" si="2"/>
        <v/>
      </c>
      <c r="P315" s="35" t="str">
        <f>IF(H315&gt;0,'01_Global_Assumptions'!$B$7,"")</f>
        <v/>
      </c>
      <c r="Q315" s="35" t="str">
        <f>IF(H315&gt;0,'01_Global_Assumptions'!$B$8,"")</f>
        <v/>
      </c>
      <c r="R315" s="35" t="str">
        <f>IF(H315&gt;0,'01_Global_Assumptions'!$B$9,"")</f>
        <v/>
      </c>
      <c r="S315" s="34" t="str">
        <f>IF(H315&gt;0,H315*'01_Global_Assumptions'!$B$12,"")</f>
        <v/>
      </c>
      <c r="T315" s="34" t="str">
        <f>IF(H315&gt;0,'01_Global_Assumptions'!$B$23,"")</f>
        <v/>
      </c>
      <c r="U315" s="34" t="str">
        <f>IF(H315&gt;0,S315/('01_Global_Assumptions'!$B$13*12),"")</f>
        <v/>
      </c>
      <c r="V315" s="34" t="str">
        <f>IF(H315&gt;0,I315*('01_Global_Assumptions'!$B$19+'01_Global_Assumptions'!$B$20+'01_Global_Assumptions'!$B$21)+'01_Global_Assumptions'!$B$22,"")</f>
        <v/>
      </c>
      <c r="W315" s="34" t="str">
        <f>IF(H315&gt;0,S315*'01_Global_Assumptions'!$B$14/12,"")</f>
        <v/>
      </c>
      <c r="X315" s="34" t="str">
        <f>IF(H315&gt;0,H315*'01_Global_Assumptions'!$B$16/('01_Global_Assumptions'!$B$17*12),"")</f>
        <v/>
      </c>
      <c r="Y315" s="35" t="str">
        <f>IF(H315&gt;0,'01_Global_Assumptions'!$B$18,"")</f>
        <v/>
      </c>
      <c r="Z315" s="34" t="str">
        <f t="shared" si="3"/>
        <v/>
      </c>
      <c r="AA315" s="34" t="str">
        <f t="shared" si="4"/>
        <v/>
      </c>
      <c r="AB315" s="34" t="str">
        <f t="shared" si="5"/>
        <v/>
      </c>
      <c r="AC315" s="35" t="str">
        <f t="shared" si="6"/>
        <v/>
      </c>
      <c r="AD315" s="34" t="str">
        <f t="shared" si="7"/>
        <v/>
      </c>
      <c r="AE315" s="34" t="str">
        <f t="shared" si="8"/>
        <v/>
      </c>
      <c r="AF315" s="34" t="str">
        <f t="shared" si="9"/>
        <v/>
      </c>
      <c r="AG315" s="34" t="str">
        <f t="shared" si="10"/>
        <v/>
      </c>
      <c r="AH315" s="34" t="str">
        <f t="shared" si="11"/>
        <v/>
      </c>
      <c r="AI315" s="34" t="str">
        <f t="shared" si="12"/>
        <v/>
      </c>
      <c r="AJ315" s="34" t="str">
        <f t="shared" si="13"/>
        <v/>
      </c>
      <c r="AK315" s="11" t="str">
        <f t="shared" si="14"/>
        <v/>
      </c>
      <c r="AL315" s="11" t="str">
        <f>IF(H315&gt;0,H315*(1-'01_Global_Assumptions'!$B$16),"")</f>
        <v/>
      </c>
      <c r="AM315" s="11" t="str">
        <f>IF(H315&gt;0,'01_Global_Assumptions'!$B$13*'01_Global_Assumptions'!$B$15,"")</f>
        <v/>
      </c>
      <c r="AN315" s="11" t="str">
        <f t="shared" si="15"/>
        <v/>
      </c>
      <c r="AO315" s="11" t="str">
        <f t="shared" si="16"/>
        <v/>
      </c>
      <c r="AP315" s="11" t="str">
        <f t="shared" si="17"/>
        <v/>
      </c>
      <c r="AQ315" s="11" t="str">
        <f t="shared" si="18"/>
        <v/>
      </c>
      <c r="AR315" s="37" t="str">
        <f t="shared" si="19"/>
        <v/>
      </c>
      <c r="AS315" s="11" t="str">
        <f t="shared" si="20"/>
        <v/>
      </c>
      <c r="AT315" s="11" t="str">
        <f t="shared" si="21"/>
        <v/>
      </c>
      <c r="AU315" s="11" t="str">
        <f t="shared" si="22"/>
        <v/>
      </c>
      <c r="AV315" s="11" t="str">
        <f t="shared" si="23"/>
        <v/>
      </c>
      <c r="AW315" s="11" t="str">
        <f t="shared" si="24"/>
        <v/>
      </c>
      <c r="AX315" s="11" t="str">
        <f t="shared" si="25"/>
        <v/>
      </c>
      <c r="AY315" s="11" t="str">
        <f t="shared" si="26"/>
        <v/>
      </c>
      <c r="AZ315" s="11" t="str">
        <f t="array" ref="AZ315">INDEX('10_Redfin_Source_Data'!$X:$X,$A315+4)</f>
        <v/>
      </c>
    </row>
    <row r="316" ht="15.75" customHeight="1">
      <c r="A316" s="11">
        <v>312.0</v>
      </c>
      <c r="B316" s="11" t="str">
        <f t="array" ref="B316">IF(INDEX('10_Redfin_Source_Data'!$E:$E,$A316+4)="","","SF-"&amp;TEXT($A316,"000"))</f>
        <v/>
      </c>
      <c r="C316" s="11" t="str">
        <f t="array" ref="C316">INDEX('10_Redfin_Source_Data'!$E:$E,$A316+4)</f>
        <v/>
      </c>
      <c r="D316" s="11" t="str">
        <f t="array" ref="D316">INDEX('10_Redfin_Source_Data'!$G:$G,$A316+4)</f>
        <v/>
      </c>
      <c r="E316" s="11" t="str">
        <f t="array" ref="E316">INDEX('10_Redfin_Source_Data'!$N:$N,$A316+4)</f>
        <v/>
      </c>
      <c r="F316" s="11" t="str">
        <f t="array" ref="F316">INDEX('10_Redfin_Source_Data'!$C:$C,$A316+4)</f>
        <v/>
      </c>
      <c r="G316" s="11" t="str">
        <f t="array" ref="G316">INDEX('10_Redfin_Source_Data'!$Z:$Z,$A316+4)</f>
        <v/>
      </c>
      <c r="H316" s="34">
        <f t="array" ref="H316">N(INDEX('10_Redfin_Source_Data'!$H:$H,$A316+4))</f>
        <v>0</v>
      </c>
      <c r="I316" s="34">
        <f t="array" ref="I316">N(INDEX('10_Redfin_Source_Data'!$M:$M,$A316+4))</f>
        <v>0</v>
      </c>
      <c r="J316" s="34" t="str">
        <f t="array" ref="J316">IF(H316&gt;0,MAX(I316,IFERROR(N(INDEX('10_Redfin_Source_Data'!$I:$I,$A316+4)),0)),"")</f>
        <v/>
      </c>
      <c r="K316" s="34">
        <f t="array" ref="K316">N(INDEX('10_Redfin_Source_Data'!$K:$K,$A316+4))</f>
        <v>0</v>
      </c>
      <c r="L316" s="34" t="str">
        <f t="array" ref="L316">IF(H316&gt;0,IFERROR(INDEX('09_Rent_Benchmarks'!$C:$C,MATCH(D316,'09_Rent_Benchmarks'!$A:$A,0)),'01_Global_Assumptions'!$B$10),"")</f>
        <v/>
      </c>
      <c r="M316" s="34" t="str">
        <f t="shared" si="1"/>
        <v/>
      </c>
      <c r="N316" s="34" t="str">
        <f>IF(H316&gt;0,'01_Global_Assumptions'!$B$11,"")</f>
        <v/>
      </c>
      <c r="O316" s="34" t="str">
        <f t="shared" si="2"/>
        <v/>
      </c>
      <c r="P316" s="35" t="str">
        <f>IF(H316&gt;0,'01_Global_Assumptions'!$B$7,"")</f>
        <v/>
      </c>
      <c r="Q316" s="35" t="str">
        <f>IF(H316&gt;0,'01_Global_Assumptions'!$B$8,"")</f>
        <v/>
      </c>
      <c r="R316" s="35" t="str">
        <f>IF(H316&gt;0,'01_Global_Assumptions'!$B$9,"")</f>
        <v/>
      </c>
      <c r="S316" s="34" t="str">
        <f>IF(H316&gt;0,H316*'01_Global_Assumptions'!$B$12,"")</f>
        <v/>
      </c>
      <c r="T316" s="34" t="str">
        <f>IF(H316&gt;0,'01_Global_Assumptions'!$B$23,"")</f>
        <v/>
      </c>
      <c r="U316" s="34" t="str">
        <f>IF(H316&gt;0,S316/('01_Global_Assumptions'!$B$13*12),"")</f>
        <v/>
      </c>
      <c r="V316" s="34" t="str">
        <f>IF(H316&gt;0,I316*('01_Global_Assumptions'!$B$19+'01_Global_Assumptions'!$B$20+'01_Global_Assumptions'!$B$21)+'01_Global_Assumptions'!$B$22,"")</f>
        <v/>
      </c>
      <c r="W316" s="34" t="str">
        <f>IF(H316&gt;0,S316*'01_Global_Assumptions'!$B$14/12,"")</f>
        <v/>
      </c>
      <c r="X316" s="34" t="str">
        <f>IF(H316&gt;0,H316*'01_Global_Assumptions'!$B$16/('01_Global_Assumptions'!$B$17*12),"")</f>
        <v/>
      </c>
      <c r="Y316" s="35" t="str">
        <f>IF(H316&gt;0,'01_Global_Assumptions'!$B$18,"")</f>
        <v/>
      </c>
      <c r="Z316" s="34" t="str">
        <f t="shared" si="3"/>
        <v/>
      </c>
      <c r="AA316" s="34" t="str">
        <f t="shared" si="4"/>
        <v/>
      </c>
      <c r="AB316" s="34" t="str">
        <f t="shared" si="5"/>
        <v/>
      </c>
      <c r="AC316" s="35" t="str">
        <f t="shared" si="6"/>
        <v/>
      </c>
      <c r="AD316" s="34" t="str">
        <f t="shared" si="7"/>
        <v/>
      </c>
      <c r="AE316" s="34" t="str">
        <f t="shared" si="8"/>
        <v/>
      </c>
      <c r="AF316" s="34" t="str">
        <f t="shared" si="9"/>
        <v/>
      </c>
      <c r="AG316" s="34" t="str">
        <f t="shared" si="10"/>
        <v/>
      </c>
      <c r="AH316" s="34" t="str">
        <f t="shared" si="11"/>
        <v/>
      </c>
      <c r="AI316" s="34" t="str">
        <f t="shared" si="12"/>
        <v/>
      </c>
      <c r="AJ316" s="34" t="str">
        <f t="shared" si="13"/>
        <v/>
      </c>
      <c r="AK316" s="11" t="str">
        <f t="shared" si="14"/>
        <v/>
      </c>
      <c r="AL316" s="11" t="str">
        <f>IF(H316&gt;0,H316*(1-'01_Global_Assumptions'!$B$16),"")</f>
        <v/>
      </c>
      <c r="AM316" s="11" t="str">
        <f>IF(H316&gt;0,'01_Global_Assumptions'!$B$13*'01_Global_Assumptions'!$B$15,"")</f>
        <v/>
      </c>
      <c r="AN316" s="11" t="str">
        <f t="shared" si="15"/>
        <v/>
      </c>
      <c r="AO316" s="11" t="str">
        <f t="shared" si="16"/>
        <v/>
      </c>
      <c r="AP316" s="11" t="str">
        <f t="shared" si="17"/>
        <v/>
      </c>
      <c r="AQ316" s="11" t="str">
        <f t="shared" si="18"/>
        <v/>
      </c>
      <c r="AR316" s="37" t="str">
        <f t="shared" si="19"/>
        <v/>
      </c>
      <c r="AS316" s="11" t="str">
        <f t="shared" si="20"/>
        <v/>
      </c>
      <c r="AT316" s="11" t="str">
        <f t="shared" si="21"/>
        <v/>
      </c>
      <c r="AU316" s="11" t="str">
        <f t="shared" si="22"/>
        <v/>
      </c>
      <c r="AV316" s="11" t="str">
        <f t="shared" si="23"/>
        <v/>
      </c>
      <c r="AW316" s="11" t="str">
        <f t="shared" si="24"/>
        <v/>
      </c>
      <c r="AX316" s="11" t="str">
        <f t="shared" si="25"/>
        <v/>
      </c>
      <c r="AY316" s="11" t="str">
        <f t="shared" si="26"/>
        <v/>
      </c>
      <c r="AZ316" s="11" t="str">
        <f t="array" ref="AZ316">INDEX('10_Redfin_Source_Data'!$X:$X,$A316+4)</f>
        <v/>
      </c>
    </row>
    <row r="317" ht="15.75" customHeight="1">
      <c r="A317" s="11">
        <v>313.0</v>
      </c>
      <c r="B317" s="11" t="str">
        <f t="array" ref="B317">IF(INDEX('10_Redfin_Source_Data'!$E:$E,$A317+4)="","","SF-"&amp;TEXT($A317,"000"))</f>
        <v/>
      </c>
      <c r="C317" s="11" t="str">
        <f t="array" ref="C317">INDEX('10_Redfin_Source_Data'!$E:$E,$A317+4)</f>
        <v/>
      </c>
      <c r="D317" s="11" t="str">
        <f t="array" ref="D317">INDEX('10_Redfin_Source_Data'!$G:$G,$A317+4)</f>
        <v/>
      </c>
      <c r="E317" s="11" t="str">
        <f t="array" ref="E317">INDEX('10_Redfin_Source_Data'!$N:$N,$A317+4)</f>
        <v/>
      </c>
      <c r="F317" s="11" t="str">
        <f t="array" ref="F317">INDEX('10_Redfin_Source_Data'!$C:$C,$A317+4)</f>
        <v/>
      </c>
      <c r="G317" s="11" t="str">
        <f t="array" ref="G317">INDEX('10_Redfin_Source_Data'!$Z:$Z,$A317+4)</f>
        <v/>
      </c>
      <c r="H317" s="34">
        <f t="array" ref="H317">N(INDEX('10_Redfin_Source_Data'!$H:$H,$A317+4))</f>
        <v>0</v>
      </c>
      <c r="I317" s="34">
        <f t="array" ref="I317">N(INDEX('10_Redfin_Source_Data'!$M:$M,$A317+4))</f>
        <v>0</v>
      </c>
      <c r="J317" s="34" t="str">
        <f t="array" ref="J317">IF(H317&gt;0,MAX(I317,IFERROR(N(INDEX('10_Redfin_Source_Data'!$I:$I,$A317+4)),0)),"")</f>
        <v/>
      </c>
      <c r="K317" s="34">
        <f t="array" ref="K317">N(INDEX('10_Redfin_Source_Data'!$K:$K,$A317+4))</f>
        <v>0</v>
      </c>
      <c r="L317" s="34" t="str">
        <f t="array" ref="L317">IF(H317&gt;0,IFERROR(INDEX('09_Rent_Benchmarks'!$C:$C,MATCH(D317,'09_Rent_Benchmarks'!$A:$A,0)),'01_Global_Assumptions'!$B$10),"")</f>
        <v/>
      </c>
      <c r="M317" s="34" t="str">
        <f t="shared" si="1"/>
        <v/>
      </c>
      <c r="N317" s="34" t="str">
        <f>IF(H317&gt;0,'01_Global_Assumptions'!$B$11,"")</f>
        <v/>
      </c>
      <c r="O317" s="34" t="str">
        <f t="shared" si="2"/>
        <v/>
      </c>
      <c r="P317" s="35" t="str">
        <f>IF(H317&gt;0,'01_Global_Assumptions'!$B$7,"")</f>
        <v/>
      </c>
      <c r="Q317" s="35" t="str">
        <f>IF(H317&gt;0,'01_Global_Assumptions'!$B$8,"")</f>
        <v/>
      </c>
      <c r="R317" s="35" t="str">
        <f>IF(H317&gt;0,'01_Global_Assumptions'!$B$9,"")</f>
        <v/>
      </c>
      <c r="S317" s="34" t="str">
        <f>IF(H317&gt;0,H317*'01_Global_Assumptions'!$B$12,"")</f>
        <v/>
      </c>
      <c r="T317" s="34" t="str">
        <f>IF(H317&gt;0,'01_Global_Assumptions'!$B$23,"")</f>
        <v/>
      </c>
      <c r="U317" s="34" t="str">
        <f>IF(H317&gt;0,S317/('01_Global_Assumptions'!$B$13*12),"")</f>
        <v/>
      </c>
      <c r="V317" s="34" t="str">
        <f>IF(H317&gt;0,I317*('01_Global_Assumptions'!$B$19+'01_Global_Assumptions'!$B$20+'01_Global_Assumptions'!$B$21)+'01_Global_Assumptions'!$B$22,"")</f>
        <v/>
      </c>
      <c r="W317" s="34" t="str">
        <f>IF(H317&gt;0,S317*'01_Global_Assumptions'!$B$14/12,"")</f>
        <v/>
      </c>
      <c r="X317" s="34" t="str">
        <f>IF(H317&gt;0,H317*'01_Global_Assumptions'!$B$16/('01_Global_Assumptions'!$B$17*12),"")</f>
        <v/>
      </c>
      <c r="Y317" s="35" t="str">
        <f>IF(H317&gt;0,'01_Global_Assumptions'!$B$18,"")</f>
        <v/>
      </c>
      <c r="Z317" s="34" t="str">
        <f t="shared" si="3"/>
        <v/>
      </c>
      <c r="AA317" s="34" t="str">
        <f t="shared" si="4"/>
        <v/>
      </c>
      <c r="AB317" s="34" t="str">
        <f t="shared" si="5"/>
        <v/>
      </c>
      <c r="AC317" s="35" t="str">
        <f t="shared" si="6"/>
        <v/>
      </c>
      <c r="AD317" s="34" t="str">
        <f t="shared" si="7"/>
        <v/>
      </c>
      <c r="AE317" s="34" t="str">
        <f t="shared" si="8"/>
        <v/>
      </c>
      <c r="AF317" s="34" t="str">
        <f t="shared" si="9"/>
        <v/>
      </c>
      <c r="AG317" s="34" t="str">
        <f t="shared" si="10"/>
        <v/>
      </c>
      <c r="AH317" s="34" t="str">
        <f t="shared" si="11"/>
        <v/>
      </c>
      <c r="AI317" s="34" t="str">
        <f t="shared" si="12"/>
        <v/>
      </c>
      <c r="AJ317" s="34" t="str">
        <f t="shared" si="13"/>
        <v/>
      </c>
      <c r="AK317" s="11" t="str">
        <f t="shared" si="14"/>
        <v/>
      </c>
      <c r="AL317" s="11" t="str">
        <f>IF(H317&gt;0,H317*(1-'01_Global_Assumptions'!$B$16),"")</f>
        <v/>
      </c>
      <c r="AM317" s="11" t="str">
        <f>IF(H317&gt;0,'01_Global_Assumptions'!$B$13*'01_Global_Assumptions'!$B$15,"")</f>
        <v/>
      </c>
      <c r="AN317" s="11" t="str">
        <f t="shared" si="15"/>
        <v/>
      </c>
      <c r="AO317" s="11" t="str">
        <f t="shared" si="16"/>
        <v/>
      </c>
      <c r="AP317" s="11" t="str">
        <f t="shared" si="17"/>
        <v/>
      </c>
      <c r="AQ317" s="11" t="str">
        <f t="shared" si="18"/>
        <v/>
      </c>
      <c r="AR317" s="37" t="str">
        <f t="shared" si="19"/>
        <v/>
      </c>
      <c r="AS317" s="11" t="str">
        <f t="shared" si="20"/>
        <v/>
      </c>
      <c r="AT317" s="11" t="str">
        <f t="shared" si="21"/>
        <v/>
      </c>
      <c r="AU317" s="11" t="str">
        <f t="shared" si="22"/>
        <v/>
      </c>
      <c r="AV317" s="11" t="str">
        <f t="shared" si="23"/>
        <v/>
      </c>
      <c r="AW317" s="11" t="str">
        <f t="shared" si="24"/>
        <v/>
      </c>
      <c r="AX317" s="11" t="str">
        <f t="shared" si="25"/>
        <v/>
      </c>
      <c r="AY317" s="11" t="str">
        <f t="shared" si="26"/>
        <v/>
      </c>
      <c r="AZ317" s="11" t="str">
        <f t="array" ref="AZ317">INDEX('10_Redfin_Source_Data'!$X:$X,$A317+4)</f>
        <v/>
      </c>
    </row>
    <row r="318" ht="15.75" customHeight="1">
      <c r="A318" s="11">
        <v>314.0</v>
      </c>
      <c r="B318" s="11" t="str">
        <f t="array" ref="B318">IF(INDEX('10_Redfin_Source_Data'!$E:$E,$A318+4)="","","SF-"&amp;TEXT($A318,"000"))</f>
        <v/>
      </c>
      <c r="C318" s="11" t="str">
        <f t="array" ref="C318">INDEX('10_Redfin_Source_Data'!$E:$E,$A318+4)</f>
        <v/>
      </c>
      <c r="D318" s="11" t="str">
        <f t="array" ref="D318">INDEX('10_Redfin_Source_Data'!$G:$G,$A318+4)</f>
        <v/>
      </c>
      <c r="E318" s="11" t="str">
        <f t="array" ref="E318">INDEX('10_Redfin_Source_Data'!$N:$N,$A318+4)</f>
        <v/>
      </c>
      <c r="F318" s="11" t="str">
        <f t="array" ref="F318">INDEX('10_Redfin_Source_Data'!$C:$C,$A318+4)</f>
        <v/>
      </c>
      <c r="G318" s="11" t="str">
        <f t="array" ref="G318">INDEX('10_Redfin_Source_Data'!$Z:$Z,$A318+4)</f>
        <v/>
      </c>
      <c r="H318" s="34">
        <f t="array" ref="H318">N(INDEX('10_Redfin_Source_Data'!$H:$H,$A318+4))</f>
        <v>0</v>
      </c>
      <c r="I318" s="34">
        <f t="array" ref="I318">N(INDEX('10_Redfin_Source_Data'!$M:$M,$A318+4))</f>
        <v>0</v>
      </c>
      <c r="J318" s="34" t="str">
        <f t="array" ref="J318">IF(H318&gt;0,MAX(I318,IFERROR(N(INDEX('10_Redfin_Source_Data'!$I:$I,$A318+4)),0)),"")</f>
        <v/>
      </c>
      <c r="K318" s="34">
        <f t="array" ref="K318">N(INDEX('10_Redfin_Source_Data'!$K:$K,$A318+4))</f>
        <v>0</v>
      </c>
      <c r="L318" s="34" t="str">
        <f t="array" ref="L318">IF(H318&gt;0,IFERROR(INDEX('09_Rent_Benchmarks'!$C:$C,MATCH(D318,'09_Rent_Benchmarks'!$A:$A,0)),'01_Global_Assumptions'!$B$10),"")</f>
        <v/>
      </c>
      <c r="M318" s="34" t="str">
        <f t="shared" si="1"/>
        <v/>
      </c>
      <c r="N318" s="34" t="str">
        <f>IF(H318&gt;0,'01_Global_Assumptions'!$B$11,"")</f>
        <v/>
      </c>
      <c r="O318" s="34" t="str">
        <f t="shared" si="2"/>
        <v/>
      </c>
      <c r="P318" s="35" t="str">
        <f>IF(H318&gt;0,'01_Global_Assumptions'!$B$7,"")</f>
        <v/>
      </c>
      <c r="Q318" s="35" t="str">
        <f>IF(H318&gt;0,'01_Global_Assumptions'!$B$8,"")</f>
        <v/>
      </c>
      <c r="R318" s="35" t="str">
        <f>IF(H318&gt;0,'01_Global_Assumptions'!$B$9,"")</f>
        <v/>
      </c>
      <c r="S318" s="34" t="str">
        <f>IF(H318&gt;0,H318*'01_Global_Assumptions'!$B$12,"")</f>
        <v/>
      </c>
      <c r="T318" s="34" t="str">
        <f>IF(H318&gt;0,'01_Global_Assumptions'!$B$23,"")</f>
        <v/>
      </c>
      <c r="U318" s="34" t="str">
        <f>IF(H318&gt;0,S318/('01_Global_Assumptions'!$B$13*12),"")</f>
        <v/>
      </c>
      <c r="V318" s="34" t="str">
        <f>IF(H318&gt;0,I318*('01_Global_Assumptions'!$B$19+'01_Global_Assumptions'!$B$20+'01_Global_Assumptions'!$B$21)+'01_Global_Assumptions'!$B$22,"")</f>
        <v/>
      </c>
      <c r="W318" s="34" t="str">
        <f>IF(H318&gt;0,S318*'01_Global_Assumptions'!$B$14/12,"")</f>
        <v/>
      </c>
      <c r="X318" s="34" t="str">
        <f>IF(H318&gt;0,H318*'01_Global_Assumptions'!$B$16/('01_Global_Assumptions'!$B$17*12),"")</f>
        <v/>
      </c>
      <c r="Y318" s="35" t="str">
        <f>IF(H318&gt;0,'01_Global_Assumptions'!$B$18,"")</f>
        <v/>
      </c>
      <c r="Z318" s="34" t="str">
        <f t="shared" si="3"/>
        <v/>
      </c>
      <c r="AA318" s="34" t="str">
        <f t="shared" si="4"/>
        <v/>
      </c>
      <c r="AB318" s="34" t="str">
        <f t="shared" si="5"/>
        <v/>
      </c>
      <c r="AC318" s="35" t="str">
        <f t="shared" si="6"/>
        <v/>
      </c>
      <c r="AD318" s="34" t="str">
        <f t="shared" si="7"/>
        <v/>
      </c>
      <c r="AE318" s="34" t="str">
        <f t="shared" si="8"/>
        <v/>
      </c>
      <c r="AF318" s="34" t="str">
        <f t="shared" si="9"/>
        <v/>
      </c>
      <c r="AG318" s="34" t="str">
        <f t="shared" si="10"/>
        <v/>
      </c>
      <c r="AH318" s="34" t="str">
        <f t="shared" si="11"/>
        <v/>
      </c>
      <c r="AI318" s="34" t="str">
        <f t="shared" si="12"/>
        <v/>
      </c>
      <c r="AJ318" s="34" t="str">
        <f t="shared" si="13"/>
        <v/>
      </c>
      <c r="AK318" s="11" t="str">
        <f t="shared" si="14"/>
        <v/>
      </c>
      <c r="AL318" s="11" t="str">
        <f>IF(H318&gt;0,H318*(1-'01_Global_Assumptions'!$B$16),"")</f>
        <v/>
      </c>
      <c r="AM318" s="11" t="str">
        <f>IF(H318&gt;0,'01_Global_Assumptions'!$B$13*'01_Global_Assumptions'!$B$15,"")</f>
        <v/>
      </c>
      <c r="AN318" s="11" t="str">
        <f t="shared" si="15"/>
        <v/>
      </c>
      <c r="AO318" s="11" t="str">
        <f t="shared" si="16"/>
        <v/>
      </c>
      <c r="AP318" s="11" t="str">
        <f t="shared" si="17"/>
        <v/>
      </c>
      <c r="AQ318" s="11" t="str">
        <f t="shared" si="18"/>
        <v/>
      </c>
      <c r="AR318" s="37" t="str">
        <f t="shared" si="19"/>
        <v/>
      </c>
      <c r="AS318" s="11" t="str">
        <f t="shared" si="20"/>
        <v/>
      </c>
      <c r="AT318" s="11" t="str">
        <f t="shared" si="21"/>
        <v/>
      </c>
      <c r="AU318" s="11" t="str">
        <f t="shared" si="22"/>
        <v/>
      </c>
      <c r="AV318" s="11" t="str">
        <f t="shared" si="23"/>
        <v/>
      </c>
      <c r="AW318" s="11" t="str">
        <f t="shared" si="24"/>
        <v/>
      </c>
      <c r="AX318" s="11" t="str">
        <f t="shared" si="25"/>
        <v/>
      </c>
      <c r="AY318" s="11" t="str">
        <f t="shared" si="26"/>
        <v/>
      </c>
      <c r="AZ318" s="11" t="str">
        <f t="array" ref="AZ318">INDEX('10_Redfin_Source_Data'!$X:$X,$A318+4)</f>
        <v/>
      </c>
    </row>
    <row r="319" ht="15.75" customHeight="1">
      <c r="A319" s="11">
        <v>315.0</v>
      </c>
      <c r="B319" s="11" t="str">
        <f t="array" ref="B319">IF(INDEX('10_Redfin_Source_Data'!$E:$E,$A319+4)="","","SF-"&amp;TEXT($A319,"000"))</f>
        <v/>
      </c>
      <c r="C319" s="11" t="str">
        <f t="array" ref="C319">INDEX('10_Redfin_Source_Data'!$E:$E,$A319+4)</f>
        <v/>
      </c>
      <c r="D319" s="11" t="str">
        <f t="array" ref="D319">INDEX('10_Redfin_Source_Data'!$G:$G,$A319+4)</f>
        <v/>
      </c>
      <c r="E319" s="11" t="str">
        <f t="array" ref="E319">INDEX('10_Redfin_Source_Data'!$N:$N,$A319+4)</f>
        <v/>
      </c>
      <c r="F319" s="11" t="str">
        <f t="array" ref="F319">INDEX('10_Redfin_Source_Data'!$C:$C,$A319+4)</f>
        <v/>
      </c>
      <c r="G319" s="11" t="str">
        <f t="array" ref="G319">INDEX('10_Redfin_Source_Data'!$Z:$Z,$A319+4)</f>
        <v/>
      </c>
      <c r="H319" s="34">
        <f t="array" ref="H319">N(INDEX('10_Redfin_Source_Data'!$H:$H,$A319+4))</f>
        <v>0</v>
      </c>
      <c r="I319" s="34">
        <f t="array" ref="I319">N(INDEX('10_Redfin_Source_Data'!$M:$M,$A319+4))</f>
        <v>0</v>
      </c>
      <c r="J319" s="34" t="str">
        <f t="array" ref="J319">IF(H319&gt;0,MAX(I319,IFERROR(N(INDEX('10_Redfin_Source_Data'!$I:$I,$A319+4)),0)),"")</f>
        <v/>
      </c>
      <c r="K319" s="34">
        <f t="array" ref="K319">N(INDEX('10_Redfin_Source_Data'!$K:$K,$A319+4))</f>
        <v>0</v>
      </c>
      <c r="L319" s="34" t="str">
        <f t="array" ref="L319">IF(H319&gt;0,IFERROR(INDEX('09_Rent_Benchmarks'!$C:$C,MATCH(D319,'09_Rent_Benchmarks'!$A:$A,0)),'01_Global_Assumptions'!$B$10),"")</f>
        <v/>
      </c>
      <c r="M319" s="34" t="str">
        <f t="shared" si="1"/>
        <v/>
      </c>
      <c r="N319" s="34" t="str">
        <f>IF(H319&gt;0,'01_Global_Assumptions'!$B$11,"")</f>
        <v/>
      </c>
      <c r="O319" s="34" t="str">
        <f t="shared" si="2"/>
        <v/>
      </c>
      <c r="P319" s="35" t="str">
        <f>IF(H319&gt;0,'01_Global_Assumptions'!$B$7,"")</f>
        <v/>
      </c>
      <c r="Q319" s="35" t="str">
        <f>IF(H319&gt;0,'01_Global_Assumptions'!$B$8,"")</f>
        <v/>
      </c>
      <c r="R319" s="35" t="str">
        <f>IF(H319&gt;0,'01_Global_Assumptions'!$B$9,"")</f>
        <v/>
      </c>
      <c r="S319" s="34" t="str">
        <f>IF(H319&gt;0,H319*'01_Global_Assumptions'!$B$12,"")</f>
        <v/>
      </c>
      <c r="T319" s="34" t="str">
        <f>IF(H319&gt;0,'01_Global_Assumptions'!$B$23,"")</f>
        <v/>
      </c>
      <c r="U319" s="34" t="str">
        <f>IF(H319&gt;0,S319/('01_Global_Assumptions'!$B$13*12),"")</f>
        <v/>
      </c>
      <c r="V319" s="34" t="str">
        <f>IF(H319&gt;0,I319*('01_Global_Assumptions'!$B$19+'01_Global_Assumptions'!$B$20+'01_Global_Assumptions'!$B$21)+'01_Global_Assumptions'!$B$22,"")</f>
        <v/>
      </c>
      <c r="W319" s="34" t="str">
        <f>IF(H319&gt;0,S319*'01_Global_Assumptions'!$B$14/12,"")</f>
        <v/>
      </c>
      <c r="X319" s="34" t="str">
        <f>IF(H319&gt;0,H319*'01_Global_Assumptions'!$B$16/('01_Global_Assumptions'!$B$17*12),"")</f>
        <v/>
      </c>
      <c r="Y319" s="35" t="str">
        <f>IF(H319&gt;0,'01_Global_Assumptions'!$B$18,"")</f>
        <v/>
      </c>
      <c r="Z319" s="34" t="str">
        <f t="shared" si="3"/>
        <v/>
      </c>
      <c r="AA319" s="34" t="str">
        <f t="shared" si="4"/>
        <v/>
      </c>
      <c r="AB319" s="34" t="str">
        <f t="shared" si="5"/>
        <v/>
      </c>
      <c r="AC319" s="35" t="str">
        <f t="shared" si="6"/>
        <v/>
      </c>
      <c r="AD319" s="34" t="str">
        <f t="shared" si="7"/>
        <v/>
      </c>
      <c r="AE319" s="34" t="str">
        <f t="shared" si="8"/>
        <v/>
      </c>
      <c r="AF319" s="34" t="str">
        <f t="shared" si="9"/>
        <v/>
      </c>
      <c r="AG319" s="34" t="str">
        <f t="shared" si="10"/>
        <v/>
      </c>
      <c r="AH319" s="34" t="str">
        <f t="shared" si="11"/>
        <v/>
      </c>
      <c r="AI319" s="34" t="str">
        <f t="shared" si="12"/>
        <v/>
      </c>
      <c r="AJ319" s="34" t="str">
        <f t="shared" si="13"/>
        <v/>
      </c>
      <c r="AK319" s="11" t="str">
        <f t="shared" si="14"/>
        <v/>
      </c>
      <c r="AL319" s="11" t="str">
        <f>IF(H319&gt;0,H319*(1-'01_Global_Assumptions'!$B$16),"")</f>
        <v/>
      </c>
      <c r="AM319" s="11" t="str">
        <f>IF(H319&gt;0,'01_Global_Assumptions'!$B$13*'01_Global_Assumptions'!$B$15,"")</f>
        <v/>
      </c>
      <c r="AN319" s="11" t="str">
        <f t="shared" si="15"/>
        <v/>
      </c>
      <c r="AO319" s="11" t="str">
        <f t="shared" si="16"/>
        <v/>
      </c>
      <c r="AP319" s="11" t="str">
        <f t="shared" si="17"/>
        <v/>
      </c>
      <c r="AQ319" s="11" t="str">
        <f t="shared" si="18"/>
        <v/>
      </c>
      <c r="AR319" s="37" t="str">
        <f t="shared" si="19"/>
        <v/>
      </c>
      <c r="AS319" s="11" t="str">
        <f t="shared" si="20"/>
        <v/>
      </c>
      <c r="AT319" s="11" t="str">
        <f t="shared" si="21"/>
        <v/>
      </c>
      <c r="AU319" s="11" t="str">
        <f t="shared" si="22"/>
        <v/>
      </c>
      <c r="AV319" s="11" t="str">
        <f t="shared" si="23"/>
        <v/>
      </c>
      <c r="AW319" s="11" t="str">
        <f t="shared" si="24"/>
        <v/>
      </c>
      <c r="AX319" s="11" t="str">
        <f t="shared" si="25"/>
        <v/>
      </c>
      <c r="AY319" s="11" t="str">
        <f t="shared" si="26"/>
        <v/>
      </c>
      <c r="AZ319" s="11" t="str">
        <f t="array" ref="AZ319">INDEX('10_Redfin_Source_Data'!$X:$X,$A319+4)</f>
        <v/>
      </c>
    </row>
    <row r="320" ht="15.75" customHeight="1">
      <c r="A320" s="11">
        <v>316.0</v>
      </c>
      <c r="B320" s="11" t="str">
        <f t="array" ref="B320">IF(INDEX('10_Redfin_Source_Data'!$E:$E,$A320+4)="","","SF-"&amp;TEXT($A320,"000"))</f>
        <v/>
      </c>
      <c r="C320" s="11" t="str">
        <f t="array" ref="C320">INDEX('10_Redfin_Source_Data'!$E:$E,$A320+4)</f>
        <v/>
      </c>
      <c r="D320" s="11" t="str">
        <f t="array" ref="D320">INDEX('10_Redfin_Source_Data'!$G:$G,$A320+4)</f>
        <v/>
      </c>
      <c r="E320" s="11" t="str">
        <f t="array" ref="E320">INDEX('10_Redfin_Source_Data'!$N:$N,$A320+4)</f>
        <v/>
      </c>
      <c r="F320" s="11" t="str">
        <f t="array" ref="F320">INDEX('10_Redfin_Source_Data'!$C:$C,$A320+4)</f>
        <v/>
      </c>
      <c r="G320" s="11" t="str">
        <f t="array" ref="G320">INDEX('10_Redfin_Source_Data'!$Z:$Z,$A320+4)</f>
        <v/>
      </c>
      <c r="H320" s="34">
        <f t="array" ref="H320">N(INDEX('10_Redfin_Source_Data'!$H:$H,$A320+4))</f>
        <v>0</v>
      </c>
      <c r="I320" s="34">
        <f t="array" ref="I320">N(INDEX('10_Redfin_Source_Data'!$M:$M,$A320+4))</f>
        <v>0</v>
      </c>
      <c r="J320" s="34" t="str">
        <f t="array" ref="J320">IF(H320&gt;0,MAX(I320,IFERROR(N(INDEX('10_Redfin_Source_Data'!$I:$I,$A320+4)),0)),"")</f>
        <v/>
      </c>
      <c r="K320" s="34">
        <f t="array" ref="K320">N(INDEX('10_Redfin_Source_Data'!$K:$K,$A320+4))</f>
        <v>0</v>
      </c>
      <c r="L320" s="34" t="str">
        <f t="array" ref="L320">IF(H320&gt;0,IFERROR(INDEX('09_Rent_Benchmarks'!$C:$C,MATCH(D320,'09_Rent_Benchmarks'!$A:$A,0)),'01_Global_Assumptions'!$B$10),"")</f>
        <v/>
      </c>
      <c r="M320" s="34" t="str">
        <f t="shared" si="1"/>
        <v/>
      </c>
      <c r="N320" s="34" t="str">
        <f>IF(H320&gt;0,'01_Global_Assumptions'!$B$11,"")</f>
        <v/>
      </c>
      <c r="O320" s="34" t="str">
        <f t="shared" si="2"/>
        <v/>
      </c>
      <c r="P320" s="35" t="str">
        <f>IF(H320&gt;0,'01_Global_Assumptions'!$B$7,"")</f>
        <v/>
      </c>
      <c r="Q320" s="35" t="str">
        <f>IF(H320&gt;0,'01_Global_Assumptions'!$B$8,"")</f>
        <v/>
      </c>
      <c r="R320" s="35" t="str">
        <f>IF(H320&gt;0,'01_Global_Assumptions'!$B$9,"")</f>
        <v/>
      </c>
      <c r="S320" s="34" t="str">
        <f>IF(H320&gt;0,H320*'01_Global_Assumptions'!$B$12,"")</f>
        <v/>
      </c>
      <c r="T320" s="34" t="str">
        <f>IF(H320&gt;0,'01_Global_Assumptions'!$B$23,"")</f>
        <v/>
      </c>
      <c r="U320" s="34" t="str">
        <f>IF(H320&gt;0,S320/('01_Global_Assumptions'!$B$13*12),"")</f>
        <v/>
      </c>
      <c r="V320" s="34" t="str">
        <f>IF(H320&gt;0,I320*('01_Global_Assumptions'!$B$19+'01_Global_Assumptions'!$B$20+'01_Global_Assumptions'!$B$21)+'01_Global_Assumptions'!$B$22,"")</f>
        <v/>
      </c>
      <c r="W320" s="34" t="str">
        <f>IF(H320&gt;0,S320*'01_Global_Assumptions'!$B$14/12,"")</f>
        <v/>
      </c>
      <c r="X320" s="34" t="str">
        <f>IF(H320&gt;0,H320*'01_Global_Assumptions'!$B$16/('01_Global_Assumptions'!$B$17*12),"")</f>
        <v/>
      </c>
      <c r="Y320" s="35" t="str">
        <f>IF(H320&gt;0,'01_Global_Assumptions'!$B$18,"")</f>
        <v/>
      </c>
      <c r="Z320" s="34" t="str">
        <f t="shared" si="3"/>
        <v/>
      </c>
      <c r="AA320" s="34" t="str">
        <f t="shared" si="4"/>
        <v/>
      </c>
      <c r="AB320" s="34" t="str">
        <f t="shared" si="5"/>
        <v/>
      </c>
      <c r="AC320" s="35" t="str">
        <f t="shared" si="6"/>
        <v/>
      </c>
      <c r="AD320" s="34" t="str">
        <f t="shared" si="7"/>
        <v/>
      </c>
      <c r="AE320" s="34" t="str">
        <f t="shared" si="8"/>
        <v/>
      </c>
      <c r="AF320" s="34" t="str">
        <f t="shared" si="9"/>
        <v/>
      </c>
      <c r="AG320" s="34" t="str">
        <f t="shared" si="10"/>
        <v/>
      </c>
      <c r="AH320" s="34" t="str">
        <f t="shared" si="11"/>
        <v/>
      </c>
      <c r="AI320" s="34" t="str">
        <f t="shared" si="12"/>
        <v/>
      </c>
      <c r="AJ320" s="34" t="str">
        <f t="shared" si="13"/>
        <v/>
      </c>
      <c r="AK320" s="11" t="str">
        <f t="shared" si="14"/>
        <v/>
      </c>
      <c r="AL320" s="11" t="str">
        <f>IF(H320&gt;0,H320*(1-'01_Global_Assumptions'!$B$16),"")</f>
        <v/>
      </c>
      <c r="AM320" s="11" t="str">
        <f>IF(H320&gt;0,'01_Global_Assumptions'!$B$13*'01_Global_Assumptions'!$B$15,"")</f>
        <v/>
      </c>
      <c r="AN320" s="11" t="str">
        <f t="shared" si="15"/>
        <v/>
      </c>
      <c r="AO320" s="11" t="str">
        <f t="shared" si="16"/>
        <v/>
      </c>
      <c r="AP320" s="11" t="str">
        <f t="shared" si="17"/>
        <v/>
      </c>
      <c r="AQ320" s="11" t="str">
        <f t="shared" si="18"/>
        <v/>
      </c>
      <c r="AR320" s="37" t="str">
        <f t="shared" si="19"/>
        <v/>
      </c>
      <c r="AS320" s="11" t="str">
        <f t="shared" si="20"/>
        <v/>
      </c>
      <c r="AT320" s="11" t="str">
        <f t="shared" si="21"/>
        <v/>
      </c>
      <c r="AU320" s="11" t="str">
        <f t="shared" si="22"/>
        <v/>
      </c>
      <c r="AV320" s="11" t="str">
        <f t="shared" si="23"/>
        <v/>
      </c>
      <c r="AW320" s="11" t="str">
        <f t="shared" si="24"/>
        <v/>
      </c>
      <c r="AX320" s="11" t="str">
        <f t="shared" si="25"/>
        <v/>
      </c>
      <c r="AY320" s="11" t="str">
        <f t="shared" si="26"/>
        <v/>
      </c>
      <c r="AZ320" s="11" t="str">
        <f t="array" ref="AZ320">INDEX('10_Redfin_Source_Data'!$X:$X,$A320+4)</f>
        <v/>
      </c>
    </row>
    <row r="321" ht="15.75" customHeight="1">
      <c r="A321" s="11">
        <v>317.0</v>
      </c>
      <c r="B321" s="11" t="str">
        <f t="array" ref="B321">IF(INDEX('10_Redfin_Source_Data'!$E:$E,$A321+4)="","","SF-"&amp;TEXT($A321,"000"))</f>
        <v/>
      </c>
      <c r="C321" s="11" t="str">
        <f t="array" ref="C321">INDEX('10_Redfin_Source_Data'!$E:$E,$A321+4)</f>
        <v/>
      </c>
      <c r="D321" s="11" t="str">
        <f t="array" ref="D321">INDEX('10_Redfin_Source_Data'!$G:$G,$A321+4)</f>
        <v/>
      </c>
      <c r="E321" s="11" t="str">
        <f t="array" ref="E321">INDEX('10_Redfin_Source_Data'!$N:$N,$A321+4)</f>
        <v/>
      </c>
      <c r="F321" s="11" t="str">
        <f t="array" ref="F321">INDEX('10_Redfin_Source_Data'!$C:$C,$A321+4)</f>
        <v/>
      </c>
      <c r="G321" s="11" t="str">
        <f t="array" ref="G321">INDEX('10_Redfin_Source_Data'!$Z:$Z,$A321+4)</f>
        <v/>
      </c>
      <c r="H321" s="34">
        <f t="array" ref="H321">N(INDEX('10_Redfin_Source_Data'!$H:$H,$A321+4))</f>
        <v>0</v>
      </c>
      <c r="I321" s="34">
        <f t="array" ref="I321">N(INDEX('10_Redfin_Source_Data'!$M:$M,$A321+4))</f>
        <v>0</v>
      </c>
      <c r="J321" s="34" t="str">
        <f t="array" ref="J321">IF(H321&gt;0,MAX(I321,IFERROR(N(INDEX('10_Redfin_Source_Data'!$I:$I,$A321+4)),0)),"")</f>
        <v/>
      </c>
      <c r="K321" s="34">
        <f t="array" ref="K321">N(INDEX('10_Redfin_Source_Data'!$K:$K,$A321+4))</f>
        <v>0</v>
      </c>
      <c r="L321" s="34" t="str">
        <f t="array" ref="L321">IF(H321&gt;0,IFERROR(INDEX('09_Rent_Benchmarks'!$C:$C,MATCH(D321,'09_Rent_Benchmarks'!$A:$A,0)),'01_Global_Assumptions'!$B$10),"")</f>
        <v/>
      </c>
      <c r="M321" s="34" t="str">
        <f t="shared" si="1"/>
        <v/>
      </c>
      <c r="N321" s="34" t="str">
        <f>IF(H321&gt;0,'01_Global_Assumptions'!$B$11,"")</f>
        <v/>
      </c>
      <c r="O321" s="34" t="str">
        <f t="shared" si="2"/>
        <v/>
      </c>
      <c r="P321" s="35" t="str">
        <f>IF(H321&gt;0,'01_Global_Assumptions'!$B$7,"")</f>
        <v/>
      </c>
      <c r="Q321" s="35" t="str">
        <f>IF(H321&gt;0,'01_Global_Assumptions'!$B$8,"")</f>
        <v/>
      </c>
      <c r="R321" s="35" t="str">
        <f>IF(H321&gt;0,'01_Global_Assumptions'!$B$9,"")</f>
        <v/>
      </c>
      <c r="S321" s="34" t="str">
        <f>IF(H321&gt;0,H321*'01_Global_Assumptions'!$B$12,"")</f>
        <v/>
      </c>
      <c r="T321" s="34" t="str">
        <f>IF(H321&gt;0,'01_Global_Assumptions'!$B$23,"")</f>
        <v/>
      </c>
      <c r="U321" s="34" t="str">
        <f>IF(H321&gt;0,S321/('01_Global_Assumptions'!$B$13*12),"")</f>
        <v/>
      </c>
      <c r="V321" s="34" t="str">
        <f>IF(H321&gt;0,I321*('01_Global_Assumptions'!$B$19+'01_Global_Assumptions'!$B$20+'01_Global_Assumptions'!$B$21)+'01_Global_Assumptions'!$B$22,"")</f>
        <v/>
      </c>
      <c r="W321" s="34" t="str">
        <f>IF(H321&gt;0,S321*'01_Global_Assumptions'!$B$14/12,"")</f>
        <v/>
      </c>
      <c r="X321" s="34" t="str">
        <f>IF(H321&gt;0,H321*'01_Global_Assumptions'!$B$16/('01_Global_Assumptions'!$B$17*12),"")</f>
        <v/>
      </c>
      <c r="Y321" s="35" t="str">
        <f>IF(H321&gt;0,'01_Global_Assumptions'!$B$18,"")</f>
        <v/>
      </c>
      <c r="Z321" s="34" t="str">
        <f t="shared" si="3"/>
        <v/>
      </c>
      <c r="AA321" s="34" t="str">
        <f t="shared" si="4"/>
        <v/>
      </c>
      <c r="AB321" s="34" t="str">
        <f t="shared" si="5"/>
        <v/>
      </c>
      <c r="AC321" s="35" t="str">
        <f t="shared" si="6"/>
        <v/>
      </c>
      <c r="AD321" s="34" t="str">
        <f t="shared" si="7"/>
        <v/>
      </c>
      <c r="AE321" s="34" t="str">
        <f t="shared" si="8"/>
        <v/>
      </c>
      <c r="AF321" s="34" t="str">
        <f t="shared" si="9"/>
        <v/>
      </c>
      <c r="AG321" s="34" t="str">
        <f t="shared" si="10"/>
        <v/>
      </c>
      <c r="AH321" s="34" t="str">
        <f t="shared" si="11"/>
        <v/>
      </c>
      <c r="AI321" s="34" t="str">
        <f t="shared" si="12"/>
        <v/>
      </c>
      <c r="AJ321" s="34" t="str">
        <f t="shared" si="13"/>
        <v/>
      </c>
      <c r="AK321" s="11" t="str">
        <f t="shared" si="14"/>
        <v/>
      </c>
      <c r="AL321" s="11" t="str">
        <f>IF(H321&gt;0,H321*(1-'01_Global_Assumptions'!$B$16),"")</f>
        <v/>
      </c>
      <c r="AM321" s="11" t="str">
        <f>IF(H321&gt;0,'01_Global_Assumptions'!$B$13*'01_Global_Assumptions'!$B$15,"")</f>
        <v/>
      </c>
      <c r="AN321" s="11" t="str">
        <f t="shared" si="15"/>
        <v/>
      </c>
      <c r="AO321" s="11" t="str">
        <f t="shared" si="16"/>
        <v/>
      </c>
      <c r="AP321" s="11" t="str">
        <f t="shared" si="17"/>
        <v/>
      </c>
      <c r="AQ321" s="11" t="str">
        <f t="shared" si="18"/>
        <v/>
      </c>
      <c r="AR321" s="37" t="str">
        <f t="shared" si="19"/>
        <v/>
      </c>
      <c r="AS321" s="11" t="str">
        <f t="shared" si="20"/>
        <v/>
      </c>
      <c r="AT321" s="11" t="str">
        <f t="shared" si="21"/>
        <v/>
      </c>
      <c r="AU321" s="11" t="str">
        <f t="shared" si="22"/>
        <v/>
      </c>
      <c r="AV321" s="11" t="str">
        <f t="shared" si="23"/>
        <v/>
      </c>
      <c r="AW321" s="11" t="str">
        <f t="shared" si="24"/>
        <v/>
      </c>
      <c r="AX321" s="11" t="str">
        <f t="shared" si="25"/>
        <v/>
      </c>
      <c r="AY321" s="11" t="str">
        <f t="shared" si="26"/>
        <v/>
      </c>
      <c r="AZ321" s="11" t="str">
        <f t="array" ref="AZ321">INDEX('10_Redfin_Source_Data'!$X:$X,$A321+4)</f>
        <v/>
      </c>
    </row>
    <row r="322" ht="15.75" customHeight="1">
      <c r="A322" s="11">
        <v>318.0</v>
      </c>
      <c r="B322" s="11" t="str">
        <f t="array" ref="B322">IF(INDEX('10_Redfin_Source_Data'!$E:$E,$A322+4)="","","SF-"&amp;TEXT($A322,"000"))</f>
        <v/>
      </c>
      <c r="C322" s="11" t="str">
        <f t="array" ref="C322">INDEX('10_Redfin_Source_Data'!$E:$E,$A322+4)</f>
        <v/>
      </c>
      <c r="D322" s="11" t="str">
        <f t="array" ref="D322">INDEX('10_Redfin_Source_Data'!$G:$G,$A322+4)</f>
        <v/>
      </c>
      <c r="E322" s="11" t="str">
        <f t="array" ref="E322">INDEX('10_Redfin_Source_Data'!$N:$N,$A322+4)</f>
        <v/>
      </c>
      <c r="F322" s="11" t="str">
        <f t="array" ref="F322">INDEX('10_Redfin_Source_Data'!$C:$C,$A322+4)</f>
        <v/>
      </c>
      <c r="G322" s="11" t="str">
        <f t="array" ref="G322">INDEX('10_Redfin_Source_Data'!$Z:$Z,$A322+4)</f>
        <v/>
      </c>
      <c r="H322" s="34">
        <f t="array" ref="H322">N(INDEX('10_Redfin_Source_Data'!$H:$H,$A322+4))</f>
        <v>0</v>
      </c>
      <c r="I322" s="34">
        <f t="array" ref="I322">N(INDEX('10_Redfin_Source_Data'!$M:$M,$A322+4))</f>
        <v>0</v>
      </c>
      <c r="J322" s="34" t="str">
        <f t="array" ref="J322">IF(H322&gt;0,MAX(I322,IFERROR(N(INDEX('10_Redfin_Source_Data'!$I:$I,$A322+4)),0)),"")</f>
        <v/>
      </c>
      <c r="K322" s="34">
        <f t="array" ref="K322">N(INDEX('10_Redfin_Source_Data'!$K:$K,$A322+4))</f>
        <v>0</v>
      </c>
      <c r="L322" s="34" t="str">
        <f t="array" ref="L322">IF(H322&gt;0,IFERROR(INDEX('09_Rent_Benchmarks'!$C:$C,MATCH(D322,'09_Rent_Benchmarks'!$A:$A,0)),'01_Global_Assumptions'!$B$10),"")</f>
        <v/>
      </c>
      <c r="M322" s="34" t="str">
        <f t="shared" si="1"/>
        <v/>
      </c>
      <c r="N322" s="34" t="str">
        <f>IF(H322&gt;0,'01_Global_Assumptions'!$B$11,"")</f>
        <v/>
      </c>
      <c r="O322" s="34" t="str">
        <f t="shared" si="2"/>
        <v/>
      </c>
      <c r="P322" s="35" t="str">
        <f>IF(H322&gt;0,'01_Global_Assumptions'!$B$7,"")</f>
        <v/>
      </c>
      <c r="Q322" s="35" t="str">
        <f>IF(H322&gt;0,'01_Global_Assumptions'!$B$8,"")</f>
        <v/>
      </c>
      <c r="R322" s="35" t="str">
        <f>IF(H322&gt;0,'01_Global_Assumptions'!$B$9,"")</f>
        <v/>
      </c>
      <c r="S322" s="34" t="str">
        <f>IF(H322&gt;0,H322*'01_Global_Assumptions'!$B$12,"")</f>
        <v/>
      </c>
      <c r="T322" s="34" t="str">
        <f>IF(H322&gt;0,'01_Global_Assumptions'!$B$23,"")</f>
        <v/>
      </c>
      <c r="U322" s="34" t="str">
        <f>IF(H322&gt;0,S322/('01_Global_Assumptions'!$B$13*12),"")</f>
        <v/>
      </c>
      <c r="V322" s="34" t="str">
        <f>IF(H322&gt;0,I322*('01_Global_Assumptions'!$B$19+'01_Global_Assumptions'!$B$20+'01_Global_Assumptions'!$B$21)+'01_Global_Assumptions'!$B$22,"")</f>
        <v/>
      </c>
      <c r="W322" s="34" t="str">
        <f>IF(H322&gt;0,S322*'01_Global_Assumptions'!$B$14/12,"")</f>
        <v/>
      </c>
      <c r="X322" s="34" t="str">
        <f>IF(H322&gt;0,H322*'01_Global_Assumptions'!$B$16/('01_Global_Assumptions'!$B$17*12),"")</f>
        <v/>
      </c>
      <c r="Y322" s="35" t="str">
        <f>IF(H322&gt;0,'01_Global_Assumptions'!$B$18,"")</f>
        <v/>
      </c>
      <c r="Z322" s="34" t="str">
        <f t="shared" si="3"/>
        <v/>
      </c>
      <c r="AA322" s="34" t="str">
        <f t="shared" si="4"/>
        <v/>
      </c>
      <c r="AB322" s="34" t="str">
        <f t="shared" si="5"/>
        <v/>
      </c>
      <c r="AC322" s="35" t="str">
        <f t="shared" si="6"/>
        <v/>
      </c>
      <c r="AD322" s="34" t="str">
        <f t="shared" si="7"/>
        <v/>
      </c>
      <c r="AE322" s="34" t="str">
        <f t="shared" si="8"/>
        <v/>
      </c>
      <c r="AF322" s="34" t="str">
        <f t="shared" si="9"/>
        <v/>
      </c>
      <c r="AG322" s="34" t="str">
        <f t="shared" si="10"/>
        <v/>
      </c>
      <c r="AH322" s="34" t="str">
        <f t="shared" si="11"/>
        <v/>
      </c>
      <c r="AI322" s="34" t="str">
        <f t="shared" si="12"/>
        <v/>
      </c>
      <c r="AJ322" s="34" t="str">
        <f t="shared" si="13"/>
        <v/>
      </c>
      <c r="AK322" s="11" t="str">
        <f t="shared" si="14"/>
        <v/>
      </c>
      <c r="AL322" s="11" t="str">
        <f>IF(H322&gt;0,H322*(1-'01_Global_Assumptions'!$B$16),"")</f>
        <v/>
      </c>
      <c r="AM322" s="11" t="str">
        <f>IF(H322&gt;0,'01_Global_Assumptions'!$B$13*'01_Global_Assumptions'!$B$15,"")</f>
        <v/>
      </c>
      <c r="AN322" s="11" t="str">
        <f t="shared" si="15"/>
        <v/>
      </c>
      <c r="AO322" s="11" t="str">
        <f t="shared" si="16"/>
        <v/>
      </c>
      <c r="AP322" s="11" t="str">
        <f t="shared" si="17"/>
        <v/>
      </c>
      <c r="AQ322" s="11" t="str">
        <f t="shared" si="18"/>
        <v/>
      </c>
      <c r="AR322" s="37" t="str">
        <f t="shared" si="19"/>
        <v/>
      </c>
      <c r="AS322" s="11" t="str">
        <f t="shared" si="20"/>
        <v/>
      </c>
      <c r="AT322" s="11" t="str">
        <f t="shared" si="21"/>
        <v/>
      </c>
      <c r="AU322" s="11" t="str">
        <f t="shared" si="22"/>
        <v/>
      </c>
      <c r="AV322" s="11" t="str">
        <f t="shared" si="23"/>
        <v/>
      </c>
      <c r="AW322" s="11" t="str">
        <f t="shared" si="24"/>
        <v/>
      </c>
      <c r="AX322" s="11" t="str">
        <f t="shared" si="25"/>
        <v/>
      </c>
      <c r="AY322" s="11" t="str">
        <f t="shared" si="26"/>
        <v/>
      </c>
      <c r="AZ322" s="11" t="str">
        <f t="array" ref="AZ322">INDEX('10_Redfin_Source_Data'!$X:$X,$A322+4)</f>
        <v/>
      </c>
    </row>
    <row r="323" ht="15.75" customHeight="1">
      <c r="A323" s="11">
        <v>319.0</v>
      </c>
      <c r="B323" s="11" t="str">
        <f t="array" ref="B323">IF(INDEX('10_Redfin_Source_Data'!$E:$E,$A323+4)="","","SF-"&amp;TEXT($A323,"000"))</f>
        <v/>
      </c>
      <c r="C323" s="11" t="str">
        <f t="array" ref="C323">INDEX('10_Redfin_Source_Data'!$E:$E,$A323+4)</f>
        <v/>
      </c>
      <c r="D323" s="11" t="str">
        <f t="array" ref="D323">INDEX('10_Redfin_Source_Data'!$G:$G,$A323+4)</f>
        <v/>
      </c>
      <c r="E323" s="11" t="str">
        <f t="array" ref="E323">INDEX('10_Redfin_Source_Data'!$N:$N,$A323+4)</f>
        <v/>
      </c>
      <c r="F323" s="11" t="str">
        <f t="array" ref="F323">INDEX('10_Redfin_Source_Data'!$C:$C,$A323+4)</f>
        <v/>
      </c>
      <c r="G323" s="11" t="str">
        <f t="array" ref="G323">INDEX('10_Redfin_Source_Data'!$Z:$Z,$A323+4)</f>
        <v/>
      </c>
      <c r="H323" s="34">
        <f t="array" ref="H323">N(INDEX('10_Redfin_Source_Data'!$H:$H,$A323+4))</f>
        <v>0</v>
      </c>
      <c r="I323" s="34">
        <f t="array" ref="I323">N(INDEX('10_Redfin_Source_Data'!$M:$M,$A323+4))</f>
        <v>0</v>
      </c>
      <c r="J323" s="34" t="str">
        <f t="array" ref="J323">IF(H323&gt;0,MAX(I323,IFERROR(N(INDEX('10_Redfin_Source_Data'!$I:$I,$A323+4)),0)),"")</f>
        <v/>
      </c>
      <c r="K323" s="34">
        <f t="array" ref="K323">N(INDEX('10_Redfin_Source_Data'!$K:$K,$A323+4))</f>
        <v>0</v>
      </c>
      <c r="L323" s="34" t="str">
        <f t="array" ref="L323">IF(H323&gt;0,IFERROR(INDEX('09_Rent_Benchmarks'!$C:$C,MATCH(D323,'09_Rent_Benchmarks'!$A:$A,0)),'01_Global_Assumptions'!$B$10),"")</f>
        <v/>
      </c>
      <c r="M323" s="34" t="str">
        <f t="shared" si="1"/>
        <v/>
      </c>
      <c r="N323" s="34" t="str">
        <f>IF(H323&gt;0,'01_Global_Assumptions'!$B$11,"")</f>
        <v/>
      </c>
      <c r="O323" s="34" t="str">
        <f t="shared" si="2"/>
        <v/>
      </c>
      <c r="P323" s="35" t="str">
        <f>IF(H323&gt;0,'01_Global_Assumptions'!$B$7,"")</f>
        <v/>
      </c>
      <c r="Q323" s="35" t="str">
        <f>IF(H323&gt;0,'01_Global_Assumptions'!$B$8,"")</f>
        <v/>
      </c>
      <c r="R323" s="35" t="str">
        <f>IF(H323&gt;0,'01_Global_Assumptions'!$B$9,"")</f>
        <v/>
      </c>
      <c r="S323" s="34" t="str">
        <f>IF(H323&gt;0,H323*'01_Global_Assumptions'!$B$12,"")</f>
        <v/>
      </c>
      <c r="T323" s="34" t="str">
        <f>IF(H323&gt;0,'01_Global_Assumptions'!$B$23,"")</f>
        <v/>
      </c>
      <c r="U323" s="34" t="str">
        <f>IF(H323&gt;0,S323/('01_Global_Assumptions'!$B$13*12),"")</f>
        <v/>
      </c>
      <c r="V323" s="34" t="str">
        <f>IF(H323&gt;0,I323*('01_Global_Assumptions'!$B$19+'01_Global_Assumptions'!$B$20+'01_Global_Assumptions'!$B$21)+'01_Global_Assumptions'!$B$22,"")</f>
        <v/>
      </c>
      <c r="W323" s="34" t="str">
        <f>IF(H323&gt;0,S323*'01_Global_Assumptions'!$B$14/12,"")</f>
        <v/>
      </c>
      <c r="X323" s="34" t="str">
        <f>IF(H323&gt;0,H323*'01_Global_Assumptions'!$B$16/('01_Global_Assumptions'!$B$17*12),"")</f>
        <v/>
      </c>
      <c r="Y323" s="35" t="str">
        <f>IF(H323&gt;0,'01_Global_Assumptions'!$B$18,"")</f>
        <v/>
      </c>
      <c r="Z323" s="34" t="str">
        <f t="shared" si="3"/>
        <v/>
      </c>
      <c r="AA323" s="34" t="str">
        <f t="shared" si="4"/>
        <v/>
      </c>
      <c r="AB323" s="34" t="str">
        <f t="shared" si="5"/>
        <v/>
      </c>
      <c r="AC323" s="35" t="str">
        <f t="shared" si="6"/>
        <v/>
      </c>
      <c r="AD323" s="34" t="str">
        <f t="shared" si="7"/>
        <v/>
      </c>
      <c r="AE323" s="34" t="str">
        <f t="shared" si="8"/>
        <v/>
      </c>
      <c r="AF323" s="34" t="str">
        <f t="shared" si="9"/>
        <v/>
      </c>
      <c r="AG323" s="34" t="str">
        <f t="shared" si="10"/>
        <v/>
      </c>
      <c r="AH323" s="34" t="str">
        <f t="shared" si="11"/>
        <v/>
      </c>
      <c r="AI323" s="34" t="str">
        <f t="shared" si="12"/>
        <v/>
      </c>
      <c r="AJ323" s="34" t="str">
        <f t="shared" si="13"/>
        <v/>
      </c>
      <c r="AK323" s="11" t="str">
        <f t="shared" si="14"/>
        <v/>
      </c>
      <c r="AL323" s="11" t="str">
        <f>IF(H323&gt;0,H323*(1-'01_Global_Assumptions'!$B$16),"")</f>
        <v/>
      </c>
      <c r="AM323" s="11" t="str">
        <f>IF(H323&gt;0,'01_Global_Assumptions'!$B$13*'01_Global_Assumptions'!$B$15,"")</f>
        <v/>
      </c>
      <c r="AN323" s="11" t="str">
        <f t="shared" si="15"/>
        <v/>
      </c>
      <c r="AO323" s="11" t="str">
        <f t="shared" si="16"/>
        <v/>
      </c>
      <c r="AP323" s="11" t="str">
        <f t="shared" si="17"/>
        <v/>
      </c>
      <c r="AQ323" s="11" t="str">
        <f t="shared" si="18"/>
        <v/>
      </c>
      <c r="AR323" s="37" t="str">
        <f t="shared" si="19"/>
        <v/>
      </c>
      <c r="AS323" s="11" t="str">
        <f t="shared" si="20"/>
        <v/>
      </c>
      <c r="AT323" s="11" t="str">
        <f t="shared" si="21"/>
        <v/>
      </c>
      <c r="AU323" s="11" t="str">
        <f t="shared" si="22"/>
        <v/>
      </c>
      <c r="AV323" s="11" t="str">
        <f t="shared" si="23"/>
        <v/>
      </c>
      <c r="AW323" s="11" t="str">
        <f t="shared" si="24"/>
        <v/>
      </c>
      <c r="AX323" s="11" t="str">
        <f t="shared" si="25"/>
        <v/>
      </c>
      <c r="AY323" s="11" t="str">
        <f t="shared" si="26"/>
        <v/>
      </c>
      <c r="AZ323" s="11" t="str">
        <f t="array" ref="AZ323">INDEX('10_Redfin_Source_Data'!$X:$X,$A323+4)</f>
        <v/>
      </c>
    </row>
    <row r="324" ht="15.75" customHeight="1">
      <c r="A324" s="11">
        <v>320.0</v>
      </c>
      <c r="B324" s="11" t="str">
        <f t="array" ref="B324">IF(INDEX('10_Redfin_Source_Data'!$E:$E,$A324+4)="","","SF-"&amp;TEXT($A324,"000"))</f>
        <v/>
      </c>
      <c r="C324" s="11" t="str">
        <f t="array" ref="C324">INDEX('10_Redfin_Source_Data'!$E:$E,$A324+4)</f>
        <v/>
      </c>
      <c r="D324" s="11" t="str">
        <f t="array" ref="D324">INDEX('10_Redfin_Source_Data'!$G:$G,$A324+4)</f>
        <v/>
      </c>
      <c r="E324" s="11" t="str">
        <f t="array" ref="E324">INDEX('10_Redfin_Source_Data'!$N:$N,$A324+4)</f>
        <v/>
      </c>
      <c r="F324" s="11" t="str">
        <f t="array" ref="F324">INDEX('10_Redfin_Source_Data'!$C:$C,$A324+4)</f>
        <v/>
      </c>
      <c r="G324" s="11" t="str">
        <f t="array" ref="G324">INDEX('10_Redfin_Source_Data'!$Z:$Z,$A324+4)</f>
        <v/>
      </c>
      <c r="H324" s="34">
        <f t="array" ref="H324">N(INDEX('10_Redfin_Source_Data'!$H:$H,$A324+4))</f>
        <v>0</v>
      </c>
      <c r="I324" s="34">
        <f t="array" ref="I324">N(INDEX('10_Redfin_Source_Data'!$M:$M,$A324+4))</f>
        <v>0</v>
      </c>
      <c r="J324" s="34" t="str">
        <f t="array" ref="J324">IF(H324&gt;0,MAX(I324,IFERROR(N(INDEX('10_Redfin_Source_Data'!$I:$I,$A324+4)),0)),"")</f>
        <v/>
      </c>
      <c r="K324" s="34">
        <f t="array" ref="K324">N(INDEX('10_Redfin_Source_Data'!$K:$K,$A324+4))</f>
        <v>0</v>
      </c>
      <c r="L324" s="34" t="str">
        <f t="array" ref="L324">IF(H324&gt;0,IFERROR(INDEX('09_Rent_Benchmarks'!$C:$C,MATCH(D324,'09_Rent_Benchmarks'!$A:$A,0)),'01_Global_Assumptions'!$B$10),"")</f>
        <v/>
      </c>
      <c r="M324" s="34" t="str">
        <f t="shared" si="1"/>
        <v/>
      </c>
      <c r="N324" s="34" t="str">
        <f>IF(H324&gt;0,'01_Global_Assumptions'!$B$11,"")</f>
        <v/>
      </c>
      <c r="O324" s="34" t="str">
        <f t="shared" si="2"/>
        <v/>
      </c>
      <c r="P324" s="35" t="str">
        <f>IF(H324&gt;0,'01_Global_Assumptions'!$B$7,"")</f>
        <v/>
      </c>
      <c r="Q324" s="35" t="str">
        <f>IF(H324&gt;0,'01_Global_Assumptions'!$B$8,"")</f>
        <v/>
      </c>
      <c r="R324" s="35" t="str">
        <f>IF(H324&gt;0,'01_Global_Assumptions'!$B$9,"")</f>
        <v/>
      </c>
      <c r="S324" s="34" t="str">
        <f>IF(H324&gt;0,H324*'01_Global_Assumptions'!$B$12,"")</f>
        <v/>
      </c>
      <c r="T324" s="34" t="str">
        <f>IF(H324&gt;0,'01_Global_Assumptions'!$B$23,"")</f>
        <v/>
      </c>
      <c r="U324" s="34" t="str">
        <f>IF(H324&gt;0,S324/('01_Global_Assumptions'!$B$13*12),"")</f>
        <v/>
      </c>
      <c r="V324" s="34" t="str">
        <f>IF(H324&gt;0,I324*('01_Global_Assumptions'!$B$19+'01_Global_Assumptions'!$B$20+'01_Global_Assumptions'!$B$21)+'01_Global_Assumptions'!$B$22,"")</f>
        <v/>
      </c>
      <c r="W324" s="34" t="str">
        <f>IF(H324&gt;0,S324*'01_Global_Assumptions'!$B$14/12,"")</f>
        <v/>
      </c>
      <c r="X324" s="34" t="str">
        <f>IF(H324&gt;0,H324*'01_Global_Assumptions'!$B$16/('01_Global_Assumptions'!$B$17*12),"")</f>
        <v/>
      </c>
      <c r="Y324" s="35" t="str">
        <f>IF(H324&gt;0,'01_Global_Assumptions'!$B$18,"")</f>
        <v/>
      </c>
      <c r="Z324" s="34" t="str">
        <f t="shared" si="3"/>
        <v/>
      </c>
      <c r="AA324" s="34" t="str">
        <f t="shared" si="4"/>
        <v/>
      </c>
      <c r="AB324" s="34" t="str">
        <f t="shared" si="5"/>
        <v/>
      </c>
      <c r="AC324" s="35" t="str">
        <f t="shared" si="6"/>
        <v/>
      </c>
      <c r="AD324" s="34" t="str">
        <f t="shared" si="7"/>
        <v/>
      </c>
      <c r="AE324" s="34" t="str">
        <f t="shared" si="8"/>
        <v/>
      </c>
      <c r="AF324" s="34" t="str">
        <f t="shared" si="9"/>
        <v/>
      </c>
      <c r="AG324" s="34" t="str">
        <f t="shared" si="10"/>
        <v/>
      </c>
      <c r="AH324" s="34" t="str">
        <f t="shared" si="11"/>
        <v/>
      </c>
      <c r="AI324" s="34" t="str">
        <f t="shared" si="12"/>
        <v/>
      </c>
      <c r="AJ324" s="34" t="str">
        <f t="shared" si="13"/>
        <v/>
      </c>
      <c r="AK324" s="11" t="str">
        <f t="shared" si="14"/>
        <v/>
      </c>
      <c r="AL324" s="11" t="str">
        <f>IF(H324&gt;0,H324*(1-'01_Global_Assumptions'!$B$16),"")</f>
        <v/>
      </c>
      <c r="AM324" s="11" t="str">
        <f>IF(H324&gt;0,'01_Global_Assumptions'!$B$13*'01_Global_Assumptions'!$B$15,"")</f>
        <v/>
      </c>
      <c r="AN324" s="11" t="str">
        <f t="shared" si="15"/>
        <v/>
      </c>
      <c r="AO324" s="11" t="str">
        <f t="shared" si="16"/>
        <v/>
      </c>
      <c r="AP324" s="11" t="str">
        <f t="shared" si="17"/>
        <v/>
      </c>
      <c r="AQ324" s="11" t="str">
        <f t="shared" si="18"/>
        <v/>
      </c>
      <c r="AR324" s="37" t="str">
        <f t="shared" si="19"/>
        <v/>
      </c>
      <c r="AS324" s="11" t="str">
        <f t="shared" si="20"/>
        <v/>
      </c>
      <c r="AT324" s="11" t="str">
        <f t="shared" si="21"/>
        <v/>
      </c>
      <c r="AU324" s="11" t="str">
        <f t="shared" si="22"/>
        <v/>
      </c>
      <c r="AV324" s="11" t="str">
        <f t="shared" si="23"/>
        <v/>
      </c>
      <c r="AW324" s="11" t="str">
        <f t="shared" si="24"/>
        <v/>
      </c>
      <c r="AX324" s="11" t="str">
        <f t="shared" si="25"/>
        <v/>
      </c>
      <c r="AY324" s="11" t="str">
        <f t="shared" si="26"/>
        <v/>
      </c>
      <c r="AZ324" s="11" t="str">
        <f t="array" ref="AZ324">INDEX('10_Redfin_Source_Data'!$X:$X,$A324+4)</f>
        <v/>
      </c>
    </row>
    <row r="325" ht="15.75" customHeight="1">
      <c r="A325" s="11">
        <v>321.0</v>
      </c>
      <c r="B325" s="11" t="str">
        <f t="array" ref="B325">IF(INDEX('10_Redfin_Source_Data'!$E:$E,$A325+4)="","","SF-"&amp;TEXT($A325,"000"))</f>
        <v/>
      </c>
      <c r="C325" s="11" t="str">
        <f t="array" ref="C325">INDEX('10_Redfin_Source_Data'!$E:$E,$A325+4)</f>
        <v/>
      </c>
      <c r="D325" s="11" t="str">
        <f t="array" ref="D325">INDEX('10_Redfin_Source_Data'!$G:$G,$A325+4)</f>
        <v/>
      </c>
      <c r="E325" s="11" t="str">
        <f t="array" ref="E325">INDEX('10_Redfin_Source_Data'!$N:$N,$A325+4)</f>
        <v/>
      </c>
      <c r="F325" s="11" t="str">
        <f t="array" ref="F325">INDEX('10_Redfin_Source_Data'!$C:$C,$A325+4)</f>
        <v/>
      </c>
      <c r="G325" s="11" t="str">
        <f t="array" ref="G325">INDEX('10_Redfin_Source_Data'!$Z:$Z,$A325+4)</f>
        <v/>
      </c>
      <c r="H325" s="34">
        <f t="array" ref="H325">N(INDEX('10_Redfin_Source_Data'!$H:$H,$A325+4))</f>
        <v>0</v>
      </c>
      <c r="I325" s="34">
        <f t="array" ref="I325">N(INDEX('10_Redfin_Source_Data'!$M:$M,$A325+4))</f>
        <v>0</v>
      </c>
      <c r="J325" s="34" t="str">
        <f t="array" ref="J325">IF(H325&gt;0,MAX(I325,IFERROR(N(INDEX('10_Redfin_Source_Data'!$I:$I,$A325+4)),0)),"")</f>
        <v/>
      </c>
      <c r="K325" s="34">
        <f t="array" ref="K325">N(INDEX('10_Redfin_Source_Data'!$K:$K,$A325+4))</f>
        <v>0</v>
      </c>
      <c r="L325" s="34" t="str">
        <f t="array" ref="L325">IF(H325&gt;0,IFERROR(INDEX('09_Rent_Benchmarks'!$C:$C,MATCH(D325,'09_Rent_Benchmarks'!$A:$A,0)),'01_Global_Assumptions'!$B$10),"")</f>
        <v/>
      </c>
      <c r="M325" s="34" t="str">
        <f t="shared" si="1"/>
        <v/>
      </c>
      <c r="N325" s="34" t="str">
        <f>IF(H325&gt;0,'01_Global_Assumptions'!$B$11,"")</f>
        <v/>
      </c>
      <c r="O325" s="34" t="str">
        <f t="shared" si="2"/>
        <v/>
      </c>
      <c r="P325" s="35" t="str">
        <f>IF(H325&gt;0,'01_Global_Assumptions'!$B$7,"")</f>
        <v/>
      </c>
      <c r="Q325" s="35" t="str">
        <f>IF(H325&gt;0,'01_Global_Assumptions'!$B$8,"")</f>
        <v/>
      </c>
      <c r="R325" s="35" t="str">
        <f>IF(H325&gt;0,'01_Global_Assumptions'!$B$9,"")</f>
        <v/>
      </c>
      <c r="S325" s="34" t="str">
        <f>IF(H325&gt;0,H325*'01_Global_Assumptions'!$B$12,"")</f>
        <v/>
      </c>
      <c r="T325" s="34" t="str">
        <f>IF(H325&gt;0,'01_Global_Assumptions'!$B$23,"")</f>
        <v/>
      </c>
      <c r="U325" s="34" t="str">
        <f>IF(H325&gt;0,S325/('01_Global_Assumptions'!$B$13*12),"")</f>
        <v/>
      </c>
      <c r="V325" s="34" t="str">
        <f>IF(H325&gt;0,I325*('01_Global_Assumptions'!$B$19+'01_Global_Assumptions'!$B$20+'01_Global_Assumptions'!$B$21)+'01_Global_Assumptions'!$B$22,"")</f>
        <v/>
      </c>
      <c r="W325" s="34" t="str">
        <f>IF(H325&gt;0,S325*'01_Global_Assumptions'!$B$14/12,"")</f>
        <v/>
      </c>
      <c r="X325" s="34" t="str">
        <f>IF(H325&gt;0,H325*'01_Global_Assumptions'!$B$16/('01_Global_Assumptions'!$B$17*12),"")</f>
        <v/>
      </c>
      <c r="Y325" s="35" t="str">
        <f>IF(H325&gt;0,'01_Global_Assumptions'!$B$18,"")</f>
        <v/>
      </c>
      <c r="Z325" s="34" t="str">
        <f t="shared" si="3"/>
        <v/>
      </c>
      <c r="AA325" s="34" t="str">
        <f t="shared" si="4"/>
        <v/>
      </c>
      <c r="AB325" s="34" t="str">
        <f t="shared" si="5"/>
        <v/>
      </c>
      <c r="AC325" s="35" t="str">
        <f t="shared" si="6"/>
        <v/>
      </c>
      <c r="AD325" s="34" t="str">
        <f t="shared" si="7"/>
        <v/>
      </c>
      <c r="AE325" s="34" t="str">
        <f t="shared" si="8"/>
        <v/>
      </c>
      <c r="AF325" s="34" t="str">
        <f t="shared" si="9"/>
        <v/>
      </c>
      <c r="AG325" s="34" t="str">
        <f t="shared" si="10"/>
        <v/>
      </c>
      <c r="AH325" s="34" t="str">
        <f t="shared" si="11"/>
        <v/>
      </c>
      <c r="AI325" s="34" t="str">
        <f t="shared" si="12"/>
        <v/>
      </c>
      <c r="AJ325" s="34" t="str">
        <f t="shared" si="13"/>
        <v/>
      </c>
      <c r="AK325" s="11" t="str">
        <f t="shared" si="14"/>
        <v/>
      </c>
      <c r="AL325" s="11" t="str">
        <f>IF(H325&gt;0,H325*(1-'01_Global_Assumptions'!$B$16),"")</f>
        <v/>
      </c>
      <c r="AM325" s="11" t="str">
        <f>IF(H325&gt;0,'01_Global_Assumptions'!$B$13*'01_Global_Assumptions'!$B$15,"")</f>
        <v/>
      </c>
      <c r="AN325" s="11" t="str">
        <f t="shared" si="15"/>
        <v/>
      </c>
      <c r="AO325" s="11" t="str">
        <f t="shared" si="16"/>
        <v/>
      </c>
      <c r="AP325" s="11" t="str">
        <f t="shared" si="17"/>
        <v/>
      </c>
      <c r="AQ325" s="11" t="str">
        <f t="shared" si="18"/>
        <v/>
      </c>
      <c r="AR325" s="37" t="str">
        <f t="shared" si="19"/>
        <v/>
      </c>
      <c r="AS325" s="11" t="str">
        <f t="shared" si="20"/>
        <v/>
      </c>
      <c r="AT325" s="11" t="str">
        <f t="shared" si="21"/>
        <v/>
      </c>
      <c r="AU325" s="11" t="str">
        <f t="shared" si="22"/>
        <v/>
      </c>
      <c r="AV325" s="11" t="str">
        <f t="shared" si="23"/>
        <v/>
      </c>
      <c r="AW325" s="11" t="str">
        <f t="shared" si="24"/>
        <v/>
      </c>
      <c r="AX325" s="11" t="str">
        <f t="shared" si="25"/>
        <v/>
      </c>
      <c r="AY325" s="11" t="str">
        <f t="shared" si="26"/>
        <v/>
      </c>
      <c r="AZ325" s="11" t="str">
        <f t="array" ref="AZ325">INDEX('10_Redfin_Source_Data'!$X:$X,$A325+4)</f>
        <v/>
      </c>
    </row>
    <row r="326" ht="15.75" customHeight="1">
      <c r="A326" s="11">
        <v>322.0</v>
      </c>
      <c r="B326" s="11" t="str">
        <f t="array" ref="B326">IF(INDEX('10_Redfin_Source_Data'!$E:$E,$A326+4)="","","SF-"&amp;TEXT($A326,"000"))</f>
        <v/>
      </c>
      <c r="C326" s="11" t="str">
        <f t="array" ref="C326">INDEX('10_Redfin_Source_Data'!$E:$E,$A326+4)</f>
        <v/>
      </c>
      <c r="D326" s="11" t="str">
        <f t="array" ref="D326">INDEX('10_Redfin_Source_Data'!$G:$G,$A326+4)</f>
        <v/>
      </c>
      <c r="E326" s="11" t="str">
        <f t="array" ref="E326">INDEX('10_Redfin_Source_Data'!$N:$N,$A326+4)</f>
        <v/>
      </c>
      <c r="F326" s="11" t="str">
        <f t="array" ref="F326">INDEX('10_Redfin_Source_Data'!$C:$C,$A326+4)</f>
        <v/>
      </c>
      <c r="G326" s="11" t="str">
        <f t="array" ref="G326">INDEX('10_Redfin_Source_Data'!$Z:$Z,$A326+4)</f>
        <v/>
      </c>
      <c r="H326" s="34">
        <f t="array" ref="H326">N(INDEX('10_Redfin_Source_Data'!$H:$H,$A326+4))</f>
        <v>0</v>
      </c>
      <c r="I326" s="34">
        <f t="array" ref="I326">N(INDEX('10_Redfin_Source_Data'!$M:$M,$A326+4))</f>
        <v>0</v>
      </c>
      <c r="J326" s="34" t="str">
        <f t="array" ref="J326">IF(H326&gt;0,MAX(I326,IFERROR(N(INDEX('10_Redfin_Source_Data'!$I:$I,$A326+4)),0)),"")</f>
        <v/>
      </c>
      <c r="K326" s="34">
        <f t="array" ref="K326">N(INDEX('10_Redfin_Source_Data'!$K:$K,$A326+4))</f>
        <v>0</v>
      </c>
      <c r="L326" s="34" t="str">
        <f t="array" ref="L326">IF(H326&gt;0,IFERROR(INDEX('09_Rent_Benchmarks'!$C:$C,MATCH(D326,'09_Rent_Benchmarks'!$A:$A,0)),'01_Global_Assumptions'!$B$10),"")</f>
        <v/>
      </c>
      <c r="M326" s="34" t="str">
        <f t="shared" si="1"/>
        <v/>
      </c>
      <c r="N326" s="34" t="str">
        <f>IF(H326&gt;0,'01_Global_Assumptions'!$B$11,"")</f>
        <v/>
      </c>
      <c r="O326" s="34" t="str">
        <f t="shared" si="2"/>
        <v/>
      </c>
      <c r="P326" s="35" t="str">
        <f>IF(H326&gt;0,'01_Global_Assumptions'!$B$7,"")</f>
        <v/>
      </c>
      <c r="Q326" s="35" t="str">
        <f>IF(H326&gt;0,'01_Global_Assumptions'!$B$8,"")</f>
        <v/>
      </c>
      <c r="R326" s="35" t="str">
        <f>IF(H326&gt;0,'01_Global_Assumptions'!$B$9,"")</f>
        <v/>
      </c>
      <c r="S326" s="34" t="str">
        <f>IF(H326&gt;0,H326*'01_Global_Assumptions'!$B$12,"")</f>
        <v/>
      </c>
      <c r="T326" s="34" t="str">
        <f>IF(H326&gt;0,'01_Global_Assumptions'!$B$23,"")</f>
        <v/>
      </c>
      <c r="U326" s="34" t="str">
        <f>IF(H326&gt;0,S326/('01_Global_Assumptions'!$B$13*12),"")</f>
        <v/>
      </c>
      <c r="V326" s="34" t="str">
        <f>IF(H326&gt;0,I326*('01_Global_Assumptions'!$B$19+'01_Global_Assumptions'!$B$20+'01_Global_Assumptions'!$B$21)+'01_Global_Assumptions'!$B$22,"")</f>
        <v/>
      </c>
      <c r="W326" s="34" t="str">
        <f>IF(H326&gt;0,S326*'01_Global_Assumptions'!$B$14/12,"")</f>
        <v/>
      </c>
      <c r="X326" s="34" t="str">
        <f>IF(H326&gt;0,H326*'01_Global_Assumptions'!$B$16/('01_Global_Assumptions'!$B$17*12),"")</f>
        <v/>
      </c>
      <c r="Y326" s="35" t="str">
        <f>IF(H326&gt;0,'01_Global_Assumptions'!$B$18,"")</f>
        <v/>
      </c>
      <c r="Z326" s="34" t="str">
        <f t="shared" si="3"/>
        <v/>
      </c>
      <c r="AA326" s="34" t="str">
        <f t="shared" si="4"/>
        <v/>
      </c>
      <c r="AB326" s="34" t="str">
        <f t="shared" si="5"/>
        <v/>
      </c>
      <c r="AC326" s="35" t="str">
        <f t="shared" si="6"/>
        <v/>
      </c>
      <c r="AD326" s="34" t="str">
        <f t="shared" si="7"/>
        <v/>
      </c>
      <c r="AE326" s="34" t="str">
        <f t="shared" si="8"/>
        <v/>
      </c>
      <c r="AF326" s="34" t="str">
        <f t="shared" si="9"/>
        <v/>
      </c>
      <c r="AG326" s="34" t="str">
        <f t="shared" si="10"/>
        <v/>
      </c>
      <c r="AH326" s="34" t="str">
        <f t="shared" si="11"/>
        <v/>
      </c>
      <c r="AI326" s="34" t="str">
        <f t="shared" si="12"/>
        <v/>
      </c>
      <c r="AJ326" s="34" t="str">
        <f t="shared" si="13"/>
        <v/>
      </c>
      <c r="AK326" s="11" t="str">
        <f t="shared" si="14"/>
        <v/>
      </c>
      <c r="AL326" s="11" t="str">
        <f>IF(H326&gt;0,H326*(1-'01_Global_Assumptions'!$B$16),"")</f>
        <v/>
      </c>
      <c r="AM326" s="11" t="str">
        <f>IF(H326&gt;0,'01_Global_Assumptions'!$B$13*'01_Global_Assumptions'!$B$15,"")</f>
        <v/>
      </c>
      <c r="AN326" s="11" t="str">
        <f t="shared" si="15"/>
        <v/>
      </c>
      <c r="AO326" s="11" t="str">
        <f t="shared" si="16"/>
        <v/>
      </c>
      <c r="AP326" s="11" t="str">
        <f t="shared" si="17"/>
        <v/>
      </c>
      <c r="AQ326" s="11" t="str">
        <f t="shared" si="18"/>
        <v/>
      </c>
      <c r="AR326" s="37" t="str">
        <f t="shared" si="19"/>
        <v/>
      </c>
      <c r="AS326" s="11" t="str">
        <f t="shared" si="20"/>
        <v/>
      </c>
      <c r="AT326" s="11" t="str">
        <f t="shared" si="21"/>
        <v/>
      </c>
      <c r="AU326" s="11" t="str">
        <f t="shared" si="22"/>
        <v/>
      </c>
      <c r="AV326" s="11" t="str">
        <f t="shared" si="23"/>
        <v/>
      </c>
      <c r="AW326" s="11" t="str">
        <f t="shared" si="24"/>
        <v/>
      </c>
      <c r="AX326" s="11" t="str">
        <f t="shared" si="25"/>
        <v/>
      </c>
      <c r="AY326" s="11" t="str">
        <f t="shared" si="26"/>
        <v/>
      </c>
      <c r="AZ326" s="11" t="str">
        <f t="array" ref="AZ326">INDEX('10_Redfin_Source_Data'!$X:$X,$A326+4)</f>
        <v/>
      </c>
    </row>
    <row r="327" ht="15.75" customHeight="1">
      <c r="A327" s="11">
        <v>323.0</v>
      </c>
      <c r="B327" s="11" t="str">
        <f t="array" ref="B327">IF(INDEX('10_Redfin_Source_Data'!$E:$E,$A327+4)="","","SF-"&amp;TEXT($A327,"000"))</f>
        <v/>
      </c>
      <c r="C327" s="11" t="str">
        <f t="array" ref="C327">INDEX('10_Redfin_Source_Data'!$E:$E,$A327+4)</f>
        <v/>
      </c>
      <c r="D327" s="11" t="str">
        <f t="array" ref="D327">INDEX('10_Redfin_Source_Data'!$G:$G,$A327+4)</f>
        <v/>
      </c>
      <c r="E327" s="11" t="str">
        <f t="array" ref="E327">INDEX('10_Redfin_Source_Data'!$N:$N,$A327+4)</f>
        <v/>
      </c>
      <c r="F327" s="11" t="str">
        <f t="array" ref="F327">INDEX('10_Redfin_Source_Data'!$C:$C,$A327+4)</f>
        <v/>
      </c>
      <c r="G327" s="11" t="str">
        <f t="array" ref="G327">INDEX('10_Redfin_Source_Data'!$Z:$Z,$A327+4)</f>
        <v/>
      </c>
      <c r="H327" s="34">
        <f t="array" ref="H327">N(INDEX('10_Redfin_Source_Data'!$H:$H,$A327+4))</f>
        <v>0</v>
      </c>
      <c r="I327" s="34">
        <f t="array" ref="I327">N(INDEX('10_Redfin_Source_Data'!$M:$M,$A327+4))</f>
        <v>0</v>
      </c>
      <c r="J327" s="34" t="str">
        <f t="array" ref="J327">IF(H327&gt;0,MAX(I327,IFERROR(N(INDEX('10_Redfin_Source_Data'!$I:$I,$A327+4)),0)),"")</f>
        <v/>
      </c>
      <c r="K327" s="34">
        <f t="array" ref="K327">N(INDEX('10_Redfin_Source_Data'!$K:$K,$A327+4))</f>
        <v>0</v>
      </c>
      <c r="L327" s="34" t="str">
        <f t="array" ref="L327">IF(H327&gt;0,IFERROR(INDEX('09_Rent_Benchmarks'!$C:$C,MATCH(D327,'09_Rent_Benchmarks'!$A:$A,0)),'01_Global_Assumptions'!$B$10),"")</f>
        <v/>
      </c>
      <c r="M327" s="34" t="str">
        <f t="shared" si="1"/>
        <v/>
      </c>
      <c r="N327" s="34" t="str">
        <f>IF(H327&gt;0,'01_Global_Assumptions'!$B$11,"")</f>
        <v/>
      </c>
      <c r="O327" s="34" t="str">
        <f t="shared" si="2"/>
        <v/>
      </c>
      <c r="P327" s="35" t="str">
        <f>IF(H327&gt;0,'01_Global_Assumptions'!$B$7,"")</f>
        <v/>
      </c>
      <c r="Q327" s="35" t="str">
        <f>IF(H327&gt;0,'01_Global_Assumptions'!$B$8,"")</f>
        <v/>
      </c>
      <c r="R327" s="35" t="str">
        <f>IF(H327&gt;0,'01_Global_Assumptions'!$B$9,"")</f>
        <v/>
      </c>
      <c r="S327" s="34" t="str">
        <f>IF(H327&gt;0,H327*'01_Global_Assumptions'!$B$12,"")</f>
        <v/>
      </c>
      <c r="T327" s="34" t="str">
        <f>IF(H327&gt;0,'01_Global_Assumptions'!$B$23,"")</f>
        <v/>
      </c>
      <c r="U327" s="34" t="str">
        <f>IF(H327&gt;0,S327/('01_Global_Assumptions'!$B$13*12),"")</f>
        <v/>
      </c>
      <c r="V327" s="34" t="str">
        <f>IF(H327&gt;0,I327*('01_Global_Assumptions'!$B$19+'01_Global_Assumptions'!$B$20+'01_Global_Assumptions'!$B$21)+'01_Global_Assumptions'!$B$22,"")</f>
        <v/>
      </c>
      <c r="W327" s="34" t="str">
        <f>IF(H327&gt;0,S327*'01_Global_Assumptions'!$B$14/12,"")</f>
        <v/>
      </c>
      <c r="X327" s="34" t="str">
        <f>IF(H327&gt;0,H327*'01_Global_Assumptions'!$B$16/('01_Global_Assumptions'!$B$17*12),"")</f>
        <v/>
      </c>
      <c r="Y327" s="35" t="str">
        <f>IF(H327&gt;0,'01_Global_Assumptions'!$B$18,"")</f>
        <v/>
      </c>
      <c r="Z327" s="34" t="str">
        <f t="shared" si="3"/>
        <v/>
      </c>
      <c r="AA327" s="34" t="str">
        <f t="shared" si="4"/>
        <v/>
      </c>
      <c r="AB327" s="34" t="str">
        <f t="shared" si="5"/>
        <v/>
      </c>
      <c r="AC327" s="35" t="str">
        <f t="shared" si="6"/>
        <v/>
      </c>
      <c r="AD327" s="34" t="str">
        <f t="shared" si="7"/>
        <v/>
      </c>
      <c r="AE327" s="34" t="str">
        <f t="shared" si="8"/>
        <v/>
      </c>
      <c r="AF327" s="34" t="str">
        <f t="shared" si="9"/>
        <v/>
      </c>
      <c r="AG327" s="34" t="str">
        <f t="shared" si="10"/>
        <v/>
      </c>
      <c r="AH327" s="34" t="str">
        <f t="shared" si="11"/>
        <v/>
      </c>
      <c r="AI327" s="34" t="str">
        <f t="shared" si="12"/>
        <v/>
      </c>
      <c r="AJ327" s="34" t="str">
        <f t="shared" si="13"/>
        <v/>
      </c>
      <c r="AK327" s="11" t="str">
        <f t="shared" si="14"/>
        <v/>
      </c>
      <c r="AL327" s="11" t="str">
        <f>IF(H327&gt;0,H327*(1-'01_Global_Assumptions'!$B$16),"")</f>
        <v/>
      </c>
      <c r="AM327" s="11" t="str">
        <f>IF(H327&gt;0,'01_Global_Assumptions'!$B$13*'01_Global_Assumptions'!$B$15,"")</f>
        <v/>
      </c>
      <c r="AN327" s="11" t="str">
        <f t="shared" si="15"/>
        <v/>
      </c>
      <c r="AO327" s="11" t="str">
        <f t="shared" si="16"/>
        <v/>
      </c>
      <c r="AP327" s="11" t="str">
        <f t="shared" si="17"/>
        <v/>
      </c>
      <c r="AQ327" s="11" t="str">
        <f t="shared" si="18"/>
        <v/>
      </c>
      <c r="AR327" s="37" t="str">
        <f t="shared" si="19"/>
        <v/>
      </c>
      <c r="AS327" s="11" t="str">
        <f t="shared" si="20"/>
        <v/>
      </c>
      <c r="AT327" s="11" t="str">
        <f t="shared" si="21"/>
        <v/>
      </c>
      <c r="AU327" s="11" t="str">
        <f t="shared" si="22"/>
        <v/>
      </c>
      <c r="AV327" s="11" t="str">
        <f t="shared" si="23"/>
        <v/>
      </c>
      <c r="AW327" s="11" t="str">
        <f t="shared" si="24"/>
        <v/>
      </c>
      <c r="AX327" s="11" t="str">
        <f t="shared" si="25"/>
        <v/>
      </c>
      <c r="AY327" s="11" t="str">
        <f t="shared" si="26"/>
        <v/>
      </c>
      <c r="AZ327" s="11" t="str">
        <f t="array" ref="AZ327">INDEX('10_Redfin_Source_Data'!$X:$X,$A327+4)</f>
        <v/>
      </c>
    </row>
    <row r="328" ht="15.75" customHeight="1">
      <c r="A328" s="11">
        <v>324.0</v>
      </c>
      <c r="B328" s="11" t="str">
        <f t="array" ref="B328">IF(INDEX('10_Redfin_Source_Data'!$E:$E,$A328+4)="","","SF-"&amp;TEXT($A328,"000"))</f>
        <v/>
      </c>
      <c r="C328" s="11" t="str">
        <f t="array" ref="C328">INDEX('10_Redfin_Source_Data'!$E:$E,$A328+4)</f>
        <v/>
      </c>
      <c r="D328" s="11" t="str">
        <f t="array" ref="D328">INDEX('10_Redfin_Source_Data'!$G:$G,$A328+4)</f>
        <v/>
      </c>
      <c r="E328" s="11" t="str">
        <f t="array" ref="E328">INDEX('10_Redfin_Source_Data'!$N:$N,$A328+4)</f>
        <v/>
      </c>
      <c r="F328" s="11" t="str">
        <f t="array" ref="F328">INDEX('10_Redfin_Source_Data'!$C:$C,$A328+4)</f>
        <v/>
      </c>
      <c r="G328" s="11" t="str">
        <f t="array" ref="G328">INDEX('10_Redfin_Source_Data'!$Z:$Z,$A328+4)</f>
        <v/>
      </c>
      <c r="H328" s="34">
        <f t="array" ref="H328">N(INDEX('10_Redfin_Source_Data'!$H:$H,$A328+4))</f>
        <v>0</v>
      </c>
      <c r="I328" s="34">
        <f t="array" ref="I328">N(INDEX('10_Redfin_Source_Data'!$M:$M,$A328+4))</f>
        <v>0</v>
      </c>
      <c r="J328" s="34" t="str">
        <f t="array" ref="J328">IF(H328&gt;0,MAX(I328,IFERROR(N(INDEX('10_Redfin_Source_Data'!$I:$I,$A328+4)),0)),"")</f>
        <v/>
      </c>
      <c r="K328" s="34">
        <f t="array" ref="K328">N(INDEX('10_Redfin_Source_Data'!$K:$K,$A328+4))</f>
        <v>0</v>
      </c>
      <c r="L328" s="34" t="str">
        <f t="array" ref="L328">IF(H328&gt;0,IFERROR(INDEX('09_Rent_Benchmarks'!$C:$C,MATCH(D328,'09_Rent_Benchmarks'!$A:$A,0)),'01_Global_Assumptions'!$B$10),"")</f>
        <v/>
      </c>
      <c r="M328" s="34" t="str">
        <f t="shared" si="1"/>
        <v/>
      </c>
      <c r="N328" s="34" t="str">
        <f>IF(H328&gt;0,'01_Global_Assumptions'!$B$11,"")</f>
        <v/>
      </c>
      <c r="O328" s="34" t="str">
        <f t="shared" si="2"/>
        <v/>
      </c>
      <c r="P328" s="35" t="str">
        <f>IF(H328&gt;0,'01_Global_Assumptions'!$B$7,"")</f>
        <v/>
      </c>
      <c r="Q328" s="35" t="str">
        <f>IF(H328&gt;0,'01_Global_Assumptions'!$B$8,"")</f>
        <v/>
      </c>
      <c r="R328" s="35" t="str">
        <f>IF(H328&gt;0,'01_Global_Assumptions'!$B$9,"")</f>
        <v/>
      </c>
      <c r="S328" s="34" t="str">
        <f>IF(H328&gt;0,H328*'01_Global_Assumptions'!$B$12,"")</f>
        <v/>
      </c>
      <c r="T328" s="34" t="str">
        <f>IF(H328&gt;0,'01_Global_Assumptions'!$B$23,"")</f>
        <v/>
      </c>
      <c r="U328" s="34" t="str">
        <f>IF(H328&gt;0,S328/('01_Global_Assumptions'!$B$13*12),"")</f>
        <v/>
      </c>
      <c r="V328" s="34" t="str">
        <f>IF(H328&gt;0,I328*('01_Global_Assumptions'!$B$19+'01_Global_Assumptions'!$B$20+'01_Global_Assumptions'!$B$21)+'01_Global_Assumptions'!$B$22,"")</f>
        <v/>
      </c>
      <c r="W328" s="34" t="str">
        <f>IF(H328&gt;0,S328*'01_Global_Assumptions'!$B$14/12,"")</f>
        <v/>
      </c>
      <c r="X328" s="34" t="str">
        <f>IF(H328&gt;0,H328*'01_Global_Assumptions'!$B$16/('01_Global_Assumptions'!$B$17*12),"")</f>
        <v/>
      </c>
      <c r="Y328" s="35" t="str">
        <f>IF(H328&gt;0,'01_Global_Assumptions'!$B$18,"")</f>
        <v/>
      </c>
      <c r="Z328" s="34" t="str">
        <f t="shared" si="3"/>
        <v/>
      </c>
      <c r="AA328" s="34" t="str">
        <f t="shared" si="4"/>
        <v/>
      </c>
      <c r="AB328" s="34" t="str">
        <f t="shared" si="5"/>
        <v/>
      </c>
      <c r="AC328" s="35" t="str">
        <f t="shared" si="6"/>
        <v/>
      </c>
      <c r="AD328" s="34" t="str">
        <f t="shared" si="7"/>
        <v/>
      </c>
      <c r="AE328" s="34" t="str">
        <f t="shared" si="8"/>
        <v/>
      </c>
      <c r="AF328" s="34" t="str">
        <f t="shared" si="9"/>
        <v/>
      </c>
      <c r="AG328" s="34" t="str">
        <f t="shared" si="10"/>
        <v/>
      </c>
      <c r="AH328" s="34" t="str">
        <f t="shared" si="11"/>
        <v/>
      </c>
      <c r="AI328" s="34" t="str">
        <f t="shared" si="12"/>
        <v/>
      </c>
      <c r="AJ328" s="34" t="str">
        <f t="shared" si="13"/>
        <v/>
      </c>
      <c r="AK328" s="11" t="str">
        <f t="shared" si="14"/>
        <v/>
      </c>
      <c r="AL328" s="11" t="str">
        <f>IF(H328&gt;0,H328*(1-'01_Global_Assumptions'!$B$16),"")</f>
        <v/>
      </c>
      <c r="AM328" s="11" t="str">
        <f>IF(H328&gt;0,'01_Global_Assumptions'!$B$13*'01_Global_Assumptions'!$B$15,"")</f>
        <v/>
      </c>
      <c r="AN328" s="11" t="str">
        <f t="shared" si="15"/>
        <v/>
      </c>
      <c r="AO328" s="11" t="str">
        <f t="shared" si="16"/>
        <v/>
      </c>
      <c r="AP328" s="11" t="str">
        <f t="shared" si="17"/>
        <v/>
      </c>
      <c r="AQ328" s="11" t="str">
        <f t="shared" si="18"/>
        <v/>
      </c>
      <c r="AR328" s="37" t="str">
        <f t="shared" si="19"/>
        <v/>
      </c>
      <c r="AS328" s="11" t="str">
        <f t="shared" si="20"/>
        <v/>
      </c>
      <c r="AT328" s="11" t="str">
        <f t="shared" si="21"/>
        <v/>
      </c>
      <c r="AU328" s="11" t="str">
        <f t="shared" si="22"/>
        <v/>
      </c>
      <c r="AV328" s="11" t="str">
        <f t="shared" si="23"/>
        <v/>
      </c>
      <c r="AW328" s="11" t="str">
        <f t="shared" si="24"/>
        <v/>
      </c>
      <c r="AX328" s="11" t="str">
        <f t="shared" si="25"/>
        <v/>
      </c>
      <c r="AY328" s="11" t="str">
        <f t="shared" si="26"/>
        <v/>
      </c>
      <c r="AZ328" s="11" t="str">
        <f t="array" ref="AZ328">INDEX('10_Redfin_Source_Data'!$X:$X,$A328+4)</f>
        <v/>
      </c>
    </row>
    <row r="329" ht="15.75" customHeight="1">
      <c r="A329" s="11">
        <v>325.0</v>
      </c>
      <c r="B329" s="11" t="str">
        <f t="array" ref="B329">IF(INDEX('10_Redfin_Source_Data'!$E:$E,$A329+4)="","","SF-"&amp;TEXT($A329,"000"))</f>
        <v/>
      </c>
      <c r="C329" s="11" t="str">
        <f t="array" ref="C329">INDEX('10_Redfin_Source_Data'!$E:$E,$A329+4)</f>
        <v/>
      </c>
      <c r="D329" s="11" t="str">
        <f t="array" ref="D329">INDEX('10_Redfin_Source_Data'!$G:$G,$A329+4)</f>
        <v/>
      </c>
      <c r="E329" s="11" t="str">
        <f t="array" ref="E329">INDEX('10_Redfin_Source_Data'!$N:$N,$A329+4)</f>
        <v/>
      </c>
      <c r="F329" s="11" t="str">
        <f t="array" ref="F329">INDEX('10_Redfin_Source_Data'!$C:$C,$A329+4)</f>
        <v/>
      </c>
      <c r="G329" s="11" t="str">
        <f t="array" ref="G329">INDEX('10_Redfin_Source_Data'!$Z:$Z,$A329+4)</f>
        <v/>
      </c>
      <c r="H329" s="34">
        <f t="array" ref="H329">N(INDEX('10_Redfin_Source_Data'!$H:$H,$A329+4))</f>
        <v>0</v>
      </c>
      <c r="I329" s="34">
        <f t="array" ref="I329">N(INDEX('10_Redfin_Source_Data'!$M:$M,$A329+4))</f>
        <v>0</v>
      </c>
      <c r="J329" s="34" t="str">
        <f t="array" ref="J329">IF(H329&gt;0,MAX(I329,IFERROR(N(INDEX('10_Redfin_Source_Data'!$I:$I,$A329+4)),0)),"")</f>
        <v/>
      </c>
      <c r="K329" s="34">
        <f t="array" ref="K329">N(INDEX('10_Redfin_Source_Data'!$K:$K,$A329+4))</f>
        <v>0</v>
      </c>
      <c r="L329" s="34" t="str">
        <f t="array" ref="L329">IF(H329&gt;0,IFERROR(INDEX('09_Rent_Benchmarks'!$C:$C,MATCH(D329,'09_Rent_Benchmarks'!$A:$A,0)),'01_Global_Assumptions'!$B$10),"")</f>
        <v/>
      </c>
      <c r="M329" s="34" t="str">
        <f t="shared" si="1"/>
        <v/>
      </c>
      <c r="N329" s="34" t="str">
        <f>IF(H329&gt;0,'01_Global_Assumptions'!$B$11,"")</f>
        <v/>
      </c>
      <c r="O329" s="34" t="str">
        <f t="shared" si="2"/>
        <v/>
      </c>
      <c r="P329" s="35" t="str">
        <f>IF(H329&gt;0,'01_Global_Assumptions'!$B$7,"")</f>
        <v/>
      </c>
      <c r="Q329" s="35" t="str">
        <f>IF(H329&gt;0,'01_Global_Assumptions'!$B$8,"")</f>
        <v/>
      </c>
      <c r="R329" s="35" t="str">
        <f>IF(H329&gt;0,'01_Global_Assumptions'!$B$9,"")</f>
        <v/>
      </c>
      <c r="S329" s="34" t="str">
        <f>IF(H329&gt;0,H329*'01_Global_Assumptions'!$B$12,"")</f>
        <v/>
      </c>
      <c r="T329" s="34" t="str">
        <f>IF(H329&gt;0,'01_Global_Assumptions'!$B$23,"")</f>
        <v/>
      </c>
      <c r="U329" s="34" t="str">
        <f>IF(H329&gt;0,S329/('01_Global_Assumptions'!$B$13*12),"")</f>
        <v/>
      </c>
      <c r="V329" s="34" t="str">
        <f>IF(H329&gt;0,I329*('01_Global_Assumptions'!$B$19+'01_Global_Assumptions'!$B$20+'01_Global_Assumptions'!$B$21)+'01_Global_Assumptions'!$B$22,"")</f>
        <v/>
      </c>
      <c r="W329" s="34" t="str">
        <f>IF(H329&gt;0,S329*'01_Global_Assumptions'!$B$14/12,"")</f>
        <v/>
      </c>
      <c r="X329" s="34" t="str">
        <f>IF(H329&gt;0,H329*'01_Global_Assumptions'!$B$16/('01_Global_Assumptions'!$B$17*12),"")</f>
        <v/>
      </c>
      <c r="Y329" s="35" t="str">
        <f>IF(H329&gt;0,'01_Global_Assumptions'!$B$18,"")</f>
        <v/>
      </c>
      <c r="Z329" s="34" t="str">
        <f t="shared" si="3"/>
        <v/>
      </c>
      <c r="AA329" s="34" t="str">
        <f t="shared" si="4"/>
        <v/>
      </c>
      <c r="AB329" s="34" t="str">
        <f t="shared" si="5"/>
        <v/>
      </c>
      <c r="AC329" s="35" t="str">
        <f t="shared" si="6"/>
        <v/>
      </c>
      <c r="AD329" s="34" t="str">
        <f t="shared" si="7"/>
        <v/>
      </c>
      <c r="AE329" s="34" t="str">
        <f t="shared" si="8"/>
        <v/>
      </c>
      <c r="AF329" s="34" t="str">
        <f t="shared" si="9"/>
        <v/>
      </c>
      <c r="AG329" s="34" t="str">
        <f t="shared" si="10"/>
        <v/>
      </c>
      <c r="AH329" s="34" t="str">
        <f t="shared" si="11"/>
        <v/>
      </c>
      <c r="AI329" s="34" t="str">
        <f t="shared" si="12"/>
        <v/>
      </c>
      <c r="AJ329" s="34" t="str">
        <f t="shared" si="13"/>
        <v/>
      </c>
      <c r="AK329" s="11" t="str">
        <f t="shared" si="14"/>
        <v/>
      </c>
      <c r="AL329" s="11" t="str">
        <f>IF(H329&gt;0,H329*(1-'01_Global_Assumptions'!$B$16),"")</f>
        <v/>
      </c>
      <c r="AM329" s="11" t="str">
        <f>IF(H329&gt;0,'01_Global_Assumptions'!$B$13*'01_Global_Assumptions'!$B$15,"")</f>
        <v/>
      </c>
      <c r="AN329" s="11" t="str">
        <f t="shared" si="15"/>
        <v/>
      </c>
      <c r="AO329" s="11" t="str">
        <f t="shared" si="16"/>
        <v/>
      </c>
      <c r="AP329" s="11" t="str">
        <f t="shared" si="17"/>
        <v/>
      </c>
      <c r="AQ329" s="11" t="str">
        <f t="shared" si="18"/>
        <v/>
      </c>
      <c r="AR329" s="37" t="str">
        <f t="shared" si="19"/>
        <v/>
      </c>
      <c r="AS329" s="11" t="str">
        <f t="shared" si="20"/>
        <v/>
      </c>
      <c r="AT329" s="11" t="str">
        <f t="shared" si="21"/>
        <v/>
      </c>
      <c r="AU329" s="11" t="str">
        <f t="shared" si="22"/>
        <v/>
      </c>
      <c r="AV329" s="11" t="str">
        <f t="shared" si="23"/>
        <v/>
      </c>
      <c r="AW329" s="11" t="str">
        <f t="shared" si="24"/>
        <v/>
      </c>
      <c r="AX329" s="11" t="str">
        <f t="shared" si="25"/>
        <v/>
      </c>
      <c r="AY329" s="11" t="str">
        <f t="shared" si="26"/>
        <v/>
      </c>
      <c r="AZ329" s="11" t="str">
        <f t="array" ref="AZ329">INDEX('10_Redfin_Source_Data'!$X:$X,$A329+4)</f>
        <v/>
      </c>
    </row>
    <row r="330" ht="15.75" customHeight="1">
      <c r="A330" s="11">
        <v>326.0</v>
      </c>
      <c r="B330" s="11" t="str">
        <f t="array" ref="B330">IF(INDEX('10_Redfin_Source_Data'!$E:$E,$A330+4)="","","SF-"&amp;TEXT($A330,"000"))</f>
        <v/>
      </c>
      <c r="C330" s="11" t="str">
        <f t="array" ref="C330">INDEX('10_Redfin_Source_Data'!$E:$E,$A330+4)</f>
        <v/>
      </c>
      <c r="D330" s="11" t="str">
        <f t="array" ref="D330">INDEX('10_Redfin_Source_Data'!$G:$G,$A330+4)</f>
        <v/>
      </c>
      <c r="E330" s="11" t="str">
        <f t="array" ref="E330">INDEX('10_Redfin_Source_Data'!$N:$N,$A330+4)</f>
        <v/>
      </c>
      <c r="F330" s="11" t="str">
        <f t="array" ref="F330">INDEX('10_Redfin_Source_Data'!$C:$C,$A330+4)</f>
        <v/>
      </c>
      <c r="G330" s="11" t="str">
        <f t="array" ref="G330">INDEX('10_Redfin_Source_Data'!$Z:$Z,$A330+4)</f>
        <v/>
      </c>
      <c r="H330" s="34">
        <f t="array" ref="H330">N(INDEX('10_Redfin_Source_Data'!$H:$H,$A330+4))</f>
        <v>0</v>
      </c>
      <c r="I330" s="34">
        <f t="array" ref="I330">N(INDEX('10_Redfin_Source_Data'!$M:$M,$A330+4))</f>
        <v>0</v>
      </c>
      <c r="J330" s="34" t="str">
        <f t="array" ref="J330">IF(H330&gt;0,MAX(I330,IFERROR(N(INDEX('10_Redfin_Source_Data'!$I:$I,$A330+4)),0)),"")</f>
        <v/>
      </c>
      <c r="K330" s="34">
        <f t="array" ref="K330">N(INDEX('10_Redfin_Source_Data'!$K:$K,$A330+4))</f>
        <v>0</v>
      </c>
      <c r="L330" s="34" t="str">
        <f t="array" ref="L330">IF(H330&gt;0,IFERROR(INDEX('09_Rent_Benchmarks'!$C:$C,MATCH(D330,'09_Rent_Benchmarks'!$A:$A,0)),'01_Global_Assumptions'!$B$10),"")</f>
        <v/>
      </c>
      <c r="M330" s="34" t="str">
        <f t="shared" si="1"/>
        <v/>
      </c>
      <c r="N330" s="34" t="str">
        <f>IF(H330&gt;0,'01_Global_Assumptions'!$B$11,"")</f>
        <v/>
      </c>
      <c r="O330" s="34" t="str">
        <f t="shared" si="2"/>
        <v/>
      </c>
      <c r="P330" s="35" t="str">
        <f>IF(H330&gt;0,'01_Global_Assumptions'!$B$7,"")</f>
        <v/>
      </c>
      <c r="Q330" s="35" t="str">
        <f>IF(H330&gt;0,'01_Global_Assumptions'!$B$8,"")</f>
        <v/>
      </c>
      <c r="R330" s="35" t="str">
        <f>IF(H330&gt;0,'01_Global_Assumptions'!$B$9,"")</f>
        <v/>
      </c>
      <c r="S330" s="34" t="str">
        <f>IF(H330&gt;0,H330*'01_Global_Assumptions'!$B$12,"")</f>
        <v/>
      </c>
      <c r="T330" s="34" t="str">
        <f>IF(H330&gt;0,'01_Global_Assumptions'!$B$23,"")</f>
        <v/>
      </c>
      <c r="U330" s="34" t="str">
        <f>IF(H330&gt;0,S330/('01_Global_Assumptions'!$B$13*12),"")</f>
        <v/>
      </c>
      <c r="V330" s="34" t="str">
        <f>IF(H330&gt;0,I330*('01_Global_Assumptions'!$B$19+'01_Global_Assumptions'!$B$20+'01_Global_Assumptions'!$B$21)+'01_Global_Assumptions'!$B$22,"")</f>
        <v/>
      </c>
      <c r="W330" s="34" t="str">
        <f>IF(H330&gt;0,S330*'01_Global_Assumptions'!$B$14/12,"")</f>
        <v/>
      </c>
      <c r="X330" s="34" t="str">
        <f>IF(H330&gt;0,H330*'01_Global_Assumptions'!$B$16/('01_Global_Assumptions'!$B$17*12),"")</f>
        <v/>
      </c>
      <c r="Y330" s="35" t="str">
        <f>IF(H330&gt;0,'01_Global_Assumptions'!$B$18,"")</f>
        <v/>
      </c>
      <c r="Z330" s="34" t="str">
        <f t="shared" si="3"/>
        <v/>
      </c>
      <c r="AA330" s="34" t="str">
        <f t="shared" si="4"/>
        <v/>
      </c>
      <c r="AB330" s="34" t="str">
        <f t="shared" si="5"/>
        <v/>
      </c>
      <c r="AC330" s="35" t="str">
        <f t="shared" si="6"/>
        <v/>
      </c>
      <c r="AD330" s="34" t="str">
        <f t="shared" si="7"/>
        <v/>
      </c>
      <c r="AE330" s="34" t="str">
        <f t="shared" si="8"/>
        <v/>
      </c>
      <c r="AF330" s="34" t="str">
        <f t="shared" si="9"/>
        <v/>
      </c>
      <c r="AG330" s="34" t="str">
        <f t="shared" si="10"/>
        <v/>
      </c>
      <c r="AH330" s="34" t="str">
        <f t="shared" si="11"/>
        <v/>
      </c>
      <c r="AI330" s="34" t="str">
        <f t="shared" si="12"/>
        <v/>
      </c>
      <c r="AJ330" s="34" t="str">
        <f t="shared" si="13"/>
        <v/>
      </c>
      <c r="AK330" s="11" t="str">
        <f t="shared" si="14"/>
        <v/>
      </c>
      <c r="AL330" s="11" t="str">
        <f>IF(H330&gt;0,H330*(1-'01_Global_Assumptions'!$B$16),"")</f>
        <v/>
      </c>
      <c r="AM330" s="11" t="str">
        <f>IF(H330&gt;0,'01_Global_Assumptions'!$B$13*'01_Global_Assumptions'!$B$15,"")</f>
        <v/>
      </c>
      <c r="AN330" s="11" t="str">
        <f t="shared" si="15"/>
        <v/>
      </c>
      <c r="AO330" s="11" t="str">
        <f t="shared" si="16"/>
        <v/>
      </c>
      <c r="AP330" s="11" t="str">
        <f t="shared" si="17"/>
        <v/>
      </c>
      <c r="AQ330" s="11" t="str">
        <f t="shared" si="18"/>
        <v/>
      </c>
      <c r="AR330" s="37" t="str">
        <f t="shared" si="19"/>
        <v/>
      </c>
      <c r="AS330" s="11" t="str">
        <f t="shared" si="20"/>
        <v/>
      </c>
      <c r="AT330" s="11" t="str">
        <f t="shared" si="21"/>
        <v/>
      </c>
      <c r="AU330" s="11" t="str">
        <f t="shared" si="22"/>
        <v/>
      </c>
      <c r="AV330" s="11" t="str">
        <f t="shared" si="23"/>
        <v/>
      </c>
      <c r="AW330" s="11" t="str">
        <f t="shared" si="24"/>
        <v/>
      </c>
      <c r="AX330" s="11" t="str">
        <f t="shared" si="25"/>
        <v/>
      </c>
      <c r="AY330" s="11" t="str">
        <f t="shared" si="26"/>
        <v/>
      </c>
      <c r="AZ330" s="11" t="str">
        <f t="array" ref="AZ330">INDEX('10_Redfin_Source_Data'!$X:$X,$A330+4)</f>
        <v/>
      </c>
    </row>
    <row r="331" ht="15.75" customHeight="1">
      <c r="A331" s="11">
        <v>327.0</v>
      </c>
      <c r="B331" s="11" t="str">
        <f t="array" ref="B331">IF(INDEX('10_Redfin_Source_Data'!$E:$E,$A331+4)="","","SF-"&amp;TEXT($A331,"000"))</f>
        <v/>
      </c>
      <c r="C331" s="11" t="str">
        <f t="array" ref="C331">INDEX('10_Redfin_Source_Data'!$E:$E,$A331+4)</f>
        <v/>
      </c>
      <c r="D331" s="11" t="str">
        <f t="array" ref="D331">INDEX('10_Redfin_Source_Data'!$G:$G,$A331+4)</f>
        <v/>
      </c>
      <c r="E331" s="11" t="str">
        <f t="array" ref="E331">INDEX('10_Redfin_Source_Data'!$N:$N,$A331+4)</f>
        <v/>
      </c>
      <c r="F331" s="11" t="str">
        <f t="array" ref="F331">INDEX('10_Redfin_Source_Data'!$C:$C,$A331+4)</f>
        <v/>
      </c>
      <c r="G331" s="11" t="str">
        <f t="array" ref="G331">INDEX('10_Redfin_Source_Data'!$Z:$Z,$A331+4)</f>
        <v/>
      </c>
      <c r="H331" s="34">
        <f t="array" ref="H331">N(INDEX('10_Redfin_Source_Data'!$H:$H,$A331+4))</f>
        <v>0</v>
      </c>
      <c r="I331" s="34">
        <f t="array" ref="I331">N(INDEX('10_Redfin_Source_Data'!$M:$M,$A331+4))</f>
        <v>0</v>
      </c>
      <c r="J331" s="34" t="str">
        <f t="array" ref="J331">IF(H331&gt;0,MAX(I331,IFERROR(N(INDEX('10_Redfin_Source_Data'!$I:$I,$A331+4)),0)),"")</f>
        <v/>
      </c>
      <c r="K331" s="34">
        <f t="array" ref="K331">N(INDEX('10_Redfin_Source_Data'!$K:$K,$A331+4))</f>
        <v>0</v>
      </c>
      <c r="L331" s="34" t="str">
        <f t="array" ref="L331">IF(H331&gt;0,IFERROR(INDEX('09_Rent_Benchmarks'!$C:$C,MATCH(D331,'09_Rent_Benchmarks'!$A:$A,0)),'01_Global_Assumptions'!$B$10),"")</f>
        <v/>
      </c>
      <c r="M331" s="34" t="str">
        <f t="shared" si="1"/>
        <v/>
      </c>
      <c r="N331" s="34" t="str">
        <f>IF(H331&gt;0,'01_Global_Assumptions'!$B$11,"")</f>
        <v/>
      </c>
      <c r="O331" s="34" t="str">
        <f t="shared" si="2"/>
        <v/>
      </c>
      <c r="P331" s="35" t="str">
        <f>IF(H331&gt;0,'01_Global_Assumptions'!$B$7,"")</f>
        <v/>
      </c>
      <c r="Q331" s="35" t="str">
        <f>IF(H331&gt;0,'01_Global_Assumptions'!$B$8,"")</f>
        <v/>
      </c>
      <c r="R331" s="35" t="str">
        <f>IF(H331&gt;0,'01_Global_Assumptions'!$B$9,"")</f>
        <v/>
      </c>
      <c r="S331" s="34" t="str">
        <f>IF(H331&gt;0,H331*'01_Global_Assumptions'!$B$12,"")</f>
        <v/>
      </c>
      <c r="T331" s="34" t="str">
        <f>IF(H331&gt;0,'01_Global_Assumptions'!$B$23,"")</f>
        <v/>
      </c>
      <c r="U331" s="34" t="str">
        <f>IF(H331&gt;0,S331/('01_Global_Assumptions'!$B$13*12),"")</f>
        <v/>
      </c>
      <c r="V331" s="34" t="str">
        <f>IF(H331&gt;0,I331*('01_Global_Assumptions'!$B$19+'01_Global_Assumptions'!$B$20+'01_Global_Assumptions'!$B$21)+'01_Global_Assumptions'!$B$22,"")</f>
        <v/>
      </c>
      <c r="W331" s="34" t="str">
        <f>IF(H331&gt;0,S331*'01_Global_Assumptions'!$B$14/12,"")</f>
        <v/>
      </c>
      <c r="X331" s="34" t="str">
        <f>IF(H331&gt;0,H331*'01_Global_Assumptions'!$B$16/('01_Global_Assumptions'!$B$17*12),"")</f>
        <v/>
      </c>
      <c r="Y331" s="35" t="str">
        <f>IF(H331&gt;0,'01_Global_Assumptions'!$B$18,"")</f>
        <v/>
      </c>
      <c r="Z331" s="34" t="str">
        <f t="shared" si="3"/>
        <v/>
      </c>
      <c r="AA331" s="34" t="str">
        <f t="shared" si="4"/>
        <v/>
      </c>
      <c r="AB331" s="34" t="str">
        <f t="shared" si="5"/>
        <v/>
      </c>
      <c r="AC331" s="35" t="str">
        <f t="shared" si="6"/>
        <v/>
      </c>
      <c r="AD331" s="34" t="str">
        <f t="shared" si="7"/>
        <v/>
      </c>
      <c r="AE331" s="34" t="str">
        <f t="shared" si="8"/>
        <v/>
      </c>
      <c r="AF331" s="34" t="str">
        <f t="shared" si="9"/>
        <v/>
      </c>
      <c r="AG331" s="34" t="str">
        <f t="shared" si="10"/>
        <v/>
      </c>
      <c r="AH331" s="34" t="str">
        <f t="shared" si="11"/>
        <v/>
      </c>
      <c r="AI331" s="34" t="str">
        <f t="shared" si="12"/>
        <v/>
      </c>
      <c r="AJ331" s="34" t="str">
        <f t="shared" si="13"/>
        <v/>
      </c>
      <c r="AK331" s="11" t="str">
        <f t="shared" si="14"/>
        <v/>
      </c>
      <c r="AL331" s="11" t="str">
        <f>IF(H331&gt;0,H331*(1-'01_Global_Assumptions'!$B$16),"")</f>
        <v/>
      </c>
      <c r="AM331" s="11" t="str">
        <f>IF(H331&gt;0,'01_Global_Assumptions'!$B$13*'01_Global_Assumptions'!$B$15,"")</f>
        <v/>
      </c>
      <c r="AN331" s="11" t="str">
        <f t="shared" si="15"/>
        <v/>
      </c>
      <c r="AO331" s="11" t="str">
        <f t="shared" si="16"/>
        <v/>
      </c>
      <c r="AP331" s="11" t="str">
        <f t="shared" si="17"/>
        <v/>
      </c>
      <c r="AQ331" s="11" t="str">
        <f t="shared" si="18"/>
        <v/>
      </c>
      <c r="AR331" s="37" t="str">
        <f t="shared" si="19"/>
        <v/>
      </c>
      <c r="AS331" s="11" t="str">
        <f t="shared" si="20"/>
        <v/>
      </c>
      <c r="AT331" s="11" t="str">
        <f t="shared" si="21"/>
        <v/>
      </c>
      <c r="AU331" s="11" t="str">
        <f t="shared" si="22"/>
        <v/>
      </c>
      <c r="AV331" s="11" t="str">
        <f t="shared" si="23"/>
        <v/>
      </c>
      <c r="AW331" s="11" t="str">
        <f t="shared" si="24"/>
        <v/>
      </c>
      <c r="AX331" s="11" t="str">
        <f t="shared" si="25"/>
        <v/>
      </c>
      <c r="AY331" s="11" t="str">
        <f t="shared" si="26"/>
        <v/>
      </c>
      <c r="AZ331" s="11" t="str">
        <f t="array" ref="AZ331">INDEX('10_Redfin_Source_Data'!$X:$X,$A331+4)</f>
        <v/>
      </c>
    </row>
    <row r="332" ht="15.75" customHeight="1">
      <c r="A332" s="11">
        <v>328.0</v>
      </c>
      <c r="B332" s="11" t="str">
        <f t="array" ref="B332">IF(INDEX('10_Redfin_Source_Data'!$E:$E,$A332+4)="","","SF-"&amp;TEXT($A332,"000"))</f>
        <v/>
      </c>
      <c r="C332" s="11" t="str">
        <f t="array" ref="C332">INDEX('10_Redfin_Source_Data'!$E:$E,$A332+4)</f>
        <v/>
      </c>
      <c r="D332" s="11" t="str">
        <f t="array" ref="D332">INDEX('10_Redfin_Source_Data'!$G:$G,$A332+4)</f>
        <v/>
      </c>
      <c r="E332" s="11" t="str">
        <f t="array" ref="E332">INDEX('10_Redfin_Source_Data'!$N:$N,$A332+4)</f>
        <v/>
      </c>
      <c r="F332" s="11" t="str">
        <f t="array" ref="F332">INDEX('10_Redfin_Source_Data'!$C:$C,$A332+4)</f>
        <v/>
      </c>
      <c r="G332" s="11" t="str">
        <f t="array" ref="G332">INDEX('10_Redfin_Source_Data'!$Z:$Z,$A332+4)</f>
        <v/>
      </c>
      <c r="H332" s="34">
        <f t="array" ref="H332">N(INDEX('10_Redfin_Source_Data'!$H:$H,$A332+4))</f>
        <v>0</v>
      </c>
      <c r="I332" s="34">
        <f t="array" ref="I332">N(INDEX('10_Redfin_Source_Data'!$M:$M,$A332+4))</f>
        <v>0</v>
      </c>
      <c r="J332" s="34" t="str">
        <f t="array" ref="J332">IF(H332&gt;0,MAX(I332,IFERROR(N(INDEX('10_Redfin_Source_Data'!$I:$I,$A332+4)),0)),"")</f>
        <v/>
      </c>
      <c r="K332" s="34">
        <f t="array" ref="K332">N(INDEX('10_Redfin_Source_Data'!$K:$K,$A332+4))</f>
        <v>0</v>
      </c>
      <c r="L332" s="34" t="str">
        <f t="array" ref="L332">IF(H332&gt;0,IFERROR(INDEX('09_Rent_Benchmarks'!$C:$C,MATCH(D332,'09_Rent_Benchmarks'!$A:$A,0)),'01_Global_Assumptions'!$B$10),"")</f>
        <v/>
      </c>
      <c r="M332" s="34" t="str">
        <f t="shared" si="1"/>
        <v/>
      </c>
      <c r="N332" s="34" t="str">
        <f>IF(H332&gt;0,'01_Global_Assumptions'!$B$11,"")</f>
        <v/>
      </c>
      <c r="O332" s="34" t="str">
        <f t="shared" si="2"/>
        <v/>
      </c>
      <c r="P332" s="35" t="str">
        <f>IF(H332&gt;0,'01_Global_Assumptions'!$B$7,"")</f>
        <v/>
      </c>
      <c r="Q332" s="35" t="str">
        <f>IF(H332&gt;0,'01_Global_Assumptions'!$B$8,"")</f>
        <v/>
      </c>
      <c r="R332" s="35" t="str">
        <f>IF(H332&gt;0,'01_Global_Assumptions'!$B$9,"")</f>
        <v/>
      </c>
      <c r="S332" s="34" t="str">
        <f>IF(H332&gt;0,H332*'01_Global_Assumptions'!$B$12,"")</f>
        <v/>
      </c>
      <c r="T332" s="34" t="str">
        <f>IF(H332&gt;0,'01_Global_Assumptions'!$B$23,"")</f>
        <v/>
      </c>
      <c r="U332" s="34" t="str">
        <f>IF(H332&gt;0,S332/('01_Global_Assumptions'!$B$13*12),"")</f>
        <v/>
      </c>
      <c r="V332" s="34" t="str">
        <f>IF(H332&gt;0,I332*('01_Global_Assumptions'!$B$19+'01_Global_Assumptions'!$B$20+'01_Global_Assumptions'!$B$21)+'01_Global_Assumptions'!$B$22,"")</f>
        <v/>
      </c>
      <c r="W332" s="34" t="str">
        <f>IF(H332&gt;0,S332*'01_Global_Assumptions'!$B$14/12,"")</f>
        <v/>
      </c>
      <c r="X332" s="34" t="str">
        <f>IF(H332&gt;0,H332*'01_Global_Assumptions'!$B$16/('01_Global_Assumptions'!$B$17*12),"")</f>
        <v/>
      </c>
      <c r="Y332" s="35" t="str">
        <f>IF(H332&gt;0,'01_Global_Assumptions'!$B$18,"")</f>
        <v/>
      </c>
      <c r="Z332" s="34" t="str">
        <f t="shared" si="3"/>
        <v/>
      </c>
      <c r="AA332" s="34" t="str">
        <f t="shared" si="4"/>
        <v/>
      </c>
      <c r="AB332" s="34" t="str">
        <f t="shared" si="5"/>
        <v/>
      </c>
      <c r="AC332" s="35" t="str">
        <f t="shared" si="6"/>
        <v/>
      </c>
      <c r="AD332" s="34" t="str">
        <f t="shared" si="7"/>
        <v/>
      </c>
      <c r="AE332" s="34" t="str">
        <f t="shared" si="8"/>
        <v/>
      </c>
      <c r="AF332" s="34" t="str">
        <f t="shared" si="9"/>
        <v/>
      </c>
      <c r="AG332" s="34" t="str">
        <f t="shared" si="10"/>
        <v/>
      </c>
      <c r="AH332" s="34" t="str">
        <f t="shared" si="11"/>
        <v/>
      </c>
      <c r="AI332" s="34" t="str">
        <f t="shared" si="12"/>
        <v/>
      </c>
      <c r="AJ332" s="34" t="str">
        <f t="shared" si="13"/>
        <v/>
      </c>
      <c r="AK332" s="11" t="str">
        <f t="shared" si="14"/>
        <v/>
      </c>
      <c r="AL332" s="11" t="str">
        <f>IF(H332&gt;0,H332*(1-'01_Global_Assumptions'!$B$16),"")</f>
        <v/>
      </c>
      <c r="AM332" s="11" t="str">
        <f>IF(H332&gt;0,'01_Global_Assumptions'!$B$13*'01_Global_Assumptions'!$B$15,"")</f>
        <v/>
      </c>
      <c r="AN332" s="11" t="str">
        <f t="shared" si="15"/>
        <v/>
      </c>
      <c r="AO332" s="11" t="str">
        <f t="shared" si="16"/>
        <v/>
      </c>
      <c r="AP332" s="11" t="str">
        <f t="shared" si="17"/>
        <v/>
      </c>
      <c r="AQ332" s="11" t="str">
        <f t="shared" si="18"/>
        <v/>
      </c>
      <c r="AR332" s="37" t="str">
        <f t="shared" si="19"/>
        <v/>
      </c>
      <c r="AS332" s="11" t="str">
        <f t="shared" si="20"/>
        <v/>
      </c>
      <c r="AT332" s="11" t="str">
        <f t="shared" si="21"/>
        <v/>
      </c>
      <c r="AU332" s="11" t="str">
        <f t="shared" si="22"/>
        <v/>
      </c>
      <c r="AV332" s="11" t="str">
        <f t="shared" si="23"/>
        <v/>
      </c>
      <c r="AW332" s="11" t="str">
        <f t="shared" si="24"/>
        <v/>
      </c>
      <c r="AX332" s="11" t="str">
        <f t="shared" si="25"/>
        <v/>
      </c>
      <c r="AY332" s="11" t="str">
        <f t="shared" si="26"/>
        <v/>
      </c>
      <c r="AZ332" s="11" t="str">
        <f t="array" ref="AZ332">INDEX('10_Redfin_Source_Data'!$X:$X,$A332+4)</f>
        <v/>
      </c>
    </row>
    <row r="333" ht="15.75" customHeight="1">
      <c r="A333" s="11">
        <v>329.0</v>
      </c>
      <c r="B333" s="11" t="str">
        <f t="array" ref="B333">IF(INDEX('10_Redfin_Source_Data'!$E:$E,$A333+4)="","","SF-"&amp;TEXT($A333,"000"))</f>
        <v/>
      </c>
      <c r="C333" s="11" t="str">
        <f t="array" ref="C333">INDEX('10_Redfin_Source_Data'!$E:$E,$A333+4)</f>
        <v/>
      </c>
      <c r="D333" s="11" t="str">
        <f t="array" ref="D333">INDEX('10_Redfin_Source_Data'!$G:$G,$A333+4)</f>
        <v/>
      </c>
      <c r="E333" s="11" t="str">
        <f t="array" ref="E333">INDEX('10_Redfin_Source_Data'!$N:$N,$A333+4)</f>
        <v/>
      </c>
      <c r="F333" s="11" t="str">
        <f t="array" ref="F333">INDEX('10_Redfin_Source_Data'!$C:$C,$A333+4)</f>
        <v/>
      </c>
      <c r="G333" s="11" t="str">
        <f t="array" ref="G333">INDEX('10_Redfin_Source_Data'!$Z:$Z,$A333+4)</f>
        <v/>
      </c>
      <c r="H333" s="34">
        <f t="array" ref="H333">N(INDEX('10_Redfin_Source_Data'!$H:$H,$A333+4))</f>
        <v>0</v>
      </c>
      <c r="I333" s="34">
        <f t="array" ref="I333">N(INDEX('10_Redfin_Source_Data'!$M:$M,$A333+4))</f>
        <v>0</v>
      </c>
      <c r="J333" s="34" t="str">
        <f t="array" ref="J333">IF(H333&gt;0,MAX(I333,IFERROR(N(INDEX('10_Redfin_Source_Data'!$I:$I,$A333+4)),0)),"")</f>
        <v/>
      </c>
      <c r="K333" s="34">
        <f t="array" ref="K333">N(INDEX('10_Redfin_Source_Data'!$K:$K,$A333+4))</f>
        <v>0</v>
      </c>
      <c r="L333" s="34" t="str">
        <f t="array" ref="L333">IF(H333&gt;0,IFERROR(INDEX('09_Rent_Benchmarks'!$C:$C,MATCH(D333,'09_Rent_Benchmarks'!$A:$A,0)),'01_Global_Assumptions'!$B$10),"")</f>
        <v/>
      </c>
      <c r="M333" s="34" t="str">
        <f t="shared" si="1"/>
        <v/>
      </c>
      <c r="N333" s="34" t="str">
        <f>IF(H333&gt;0,'01_Global_Assumptions'!$B$11,"")</f>
        <v/>
      </c>
      <c r="O333" s="34" t="str">
        <f t="shared" si="2"/>
        <v/>
      </c>
      <c r="P333" s="35" t="str">
        <f>IF(H333&gt;0,'01_Global_Assumptions'!$B$7,"")</f>
        <v/>
      </c>
      <c r="Q333" s="35" t="str">
        <f>IF(H333&gt;0,'01_Global_Assumptions'!$B$8,"")</f>
        <v/>
      </c>
      <c r="R333" s="35" t="str">
        <f>IF(H333&gt;0,'01_Global_Assumptions'!$B$9,"")</f>
        <v/>
      </c>
      <c r="S333" s="34" t="str">
        <f>IF(H333&gt;0,H333*'01_Global_Assumptions'!$B$12,"")</f>
        <v/>
      </c>
      <c r="T333" s="34" t="str">
        <f>IF(H333&gt;0,'01_Global_Assumptions'!$B$23,"")</f>
        <v/>
      </c>
      <c r="U333" s="34" t="str">
        <f>IF(H333&gt;0,S333/('01_Global_Assumptions'!$B$13*12),"")</f>
        <v/>
      </c>
      <c r="V333" s="34" t="str">
        <f>IF(H333&gt;0,I333*('01_Global_Assumptions'!$B$19+'01_Global_Assumptions'!$B$20+'01_Global_Assumptions'!$B$21)+'01_Global_Assumptions'!$B$22,"")</f>
        <v/>
      </c>
      <c r="W333" s="34" t="str">
        <f>IF(H333&gt;0,S333*'01_Global_Assumptions'!$B$14/12,"")</f>
        <v/>
      </c>
      <c r="X333" s="34" t="str">
        <f>IF(H333&gt;0,H333*'01_Global_Assumptions'!$B$16/('01_Global_Assumptions'!$B$17*12),"")</f>
        <v/>
      </c>
      <c r="Y333" s="35" t="str">
        <f>IF(H333&gt;0,'01_Global_Assumptions'!$B$18,"")</f>
        <v/>
      </c>
      <c r="Z333" s="34" t="str">
        <f t="shared" si="3"/>
        <v/>
      </c>
      <c r="AA333" s="34" t="str">
        <f t="shared" si="4"/>
        <v/>
      </c>
      <c r="AB333" s="34" t="str">
        <f t="shared" si="5"/>
        <v/>
      </c>
      <c r="AC333" s="35" t="str">
        <f t="shared" si="6"/>
        <v/>
      </c>
      <c r="AD333" s="34" t="str">
        <f t="shared" si="7"/>
        <v/>
      </c>
      <c r="AE333" s="34" t="str">
        <f t="shared" si="8"/>
        <v/>
      </c>
      <c r="AF333" s="34" t="str">
        <f t="shared" si="9"/>
        <v/>
      </c>
      <c r="AG333" s="34" t="str">
        <f t="shared" si="10"/>
        <v/>
      </c>
      <c r="AH333" s="34" t="str">
        <f t="shared" si="11"/>
        <v/>
      </c>
      <c r="AI333" s="34" t="str">
        <f t="shared" si="12"/>
        <v/>
      </c>
      <c r="AJ333" s="34" t="str">
        <f t="shared" si="13"/>
        <v/>
      </c>
      <c r="AK333" s="11" t="str">
        <f t="shared" si="14"/>
        <v/>
      </c>
      <c r="AL333" s="11" t="str">
        <f>IF(H333&gt;0,H333*(1-'01_Global_Assumptions'!$B$16),"")</f>
        <v/>
      </c>
      <c r="AM333" s="11" t="str">
        <f>IF(H333&gt;0,'01_Global_Assumptions'!$B$13*'01_Global_Assumptions'!$B$15,"")</f>
        <v/>
      </c>
      <c r="AN333" s="11" t="str">
        <f t="shared" si="15"/>
        <v/>
      </c>
      <c r="AO333" s="11" t="str">
        <f t="shared" si="16"/>
        <v/>
      </c>
      <c r="AP333" s="11" t="str">
        <f t="shared" si="17"/>
        <v/>
      </c>
      <c r="AQ333" s="11" t="str">
        <f t="shared" si="18"/>
        <v/>
      </c>
      <c r="AR333" s="37" t="str">
        <f t="shared" si="19"/>
        <v/>
      </c>
      <c r="AS333" s="11" t="str">
        <f t="shared" si="20"/>
        <v/>
      </c>
      <c r="AT333" s="11" t="str">
        <f t="shared" si="21"/>
        <v/>
      </c>
      <c r="AU333" s="11" t="str">
        <f t="shared" si="22"/>
        <v/>
      </c>
      <c r="AV333" s="11" t="str">
        <f t="shared" si="23"/>
        <v/>
      </c>
      <c r="AW333" s="11" t="str">
        <f t="shared" si="24"/>
        <v/>
      </c>
      <c r="AX333" s="11" t="str">
        <f t="shared" si="25"/>
        <v/>
      </c>
      <c r="AY333" s="11" t="str">
        <f t="shared" si="26"/>
        <v/>
      </c>
      <c r="AZ333" s="11" t="str">
        <f t="array" ref="AZ333">INDEX('10_Redfin_Source_Data'!$X:$X,$A333+4)</f>
        <v/>
      </c>
    </row>
    <row r="334" ht="15.75" customHeight="1">
      <c r="A334" s="11">
        <v>330.0</v>
      </c>
      <c r="B334" s="11" t="str">
        <f t="array" ref="B334">IF(INDEX('10_Redfin_Source_Data'!$E:$E,$A334+4)="","","SF-"&amp;TEXT($A334,"000"))</f>
        <v/>
      </c>
      <c r="C334" s="11" t="str">
        <f t="array" ref="C334">INDEX('10_Redfin_Source_Data'!$E:$E,$A334+4)</f>
        <v/>
      </c>
      <c r="D334" s="11" t="str">
        <f t="array" ref="D334">INDEX('10_Redfin_Source_Data'!$G:$G,$A334+4)</f>
        <v/>
      </c>
      <c r="E334" s="11" t="str">
        <f t="array" ref="E334">INDEX('10_Redfin_Source_Data'!$N:$N,$A334+4)</f>
        <v/>
      </c>
      <c r="F334" s="11" t="str">
        <f t="array" ref="F334">INDEX('10_Redfin_Source_Data'!$C:$C,$A334+4)</f>
        <v/>
      </c>
      <c r="G334" s="11" t="str">
        <f t="array" ref="G334">INDEX('10_Redfin_Source_Data'!$Z:$Z,$A334+4)</f>
        <v/>
      </c>
      <c r="H334" s="34">
        <f t="array" ref="H334">N(INDEX('10_Redfin_Source_Data'!$H:$H,$A334+4))</f>
        <v>0</v>
      </c>
      <c r="I334" s="34">
        <f t="array" ref="I334">N(INDEX('10_Redfin_Source_Data'!$M:$M,$A334+4))</f>
        <v>0</v>
      </c>
      <c r="J334" s="34" t="str">
        <f t="array" ref="J334">IF(H334&gt;0,MAX(I334,IFERROR(N(INDEX('10_Redfin_Source_Data'!$I:$I,$A334+4)),0)),"")</f>
        <v/>
      </c>
      <c r="K334" s="34">
        <f t="array" ref="K334">N(INDEX('10_Redfin_Source_Data'!$K:$K,$A334+4))</f>
        <v>0</v>
      </c>
      <c r="L334" s="34" t="str">
        <f t="array" ref="L334">IF(H334&gt;0,IFERROR(INDEX('09_Rent_Benchmarks'!$C:$C,MATCH(D334,'09_Rent_Benchmarks'!$A:$A,0)),'01_Global_Assumptions'!$B$10),"")</f>
        <v/>
      </c>
      <c r="M334" s="34" t="str">
        <f t="shared" si="1"/>
        <v/>
      </c>
      <c r="N334" s="34" t="str">
        <f>IF(H334&gt;0,'01_Global_Assumptions'!$B$11,"")</f>
        <v/>
      </c>
      <c r="O334" s="34" t="str">
        <f t="shared" si="2"/>
        <v/>
      </c>
      <c r="P334" s="35" t="str">
        <f>IF(H334&gt;0,'01_Global_Assumptions'!$B$7,"")</f>
        <v/>
      </c>
      <c r="Q334" s="35" t="str">
        <f>IF(H334&gt;0,'01_Global_Assumptions'!$B$8,"")</f>
        <v/>
      </c>
      <c r="R334" s="35" t="str">
        <f>IF(H334&gt;0,'01_Global_Assumptions'!$B$9,"")</f>
        <v/>
      </c>
      <c r="S334" s="34" t="str">
        <f>IF(H334&gt;0,H334*'01_Global_Assumptions'!$B$12,"")</f>
        <v/>
      </c>
      <c r="T334" s="34" t="str">
        <f>IF(H334&gt;0,'01_Global_Assumptions'!$B$23,"")</f>
        <v/>
      </c>
      <c r="U334" s="34" t="str">
        <f>IF(H334&gt;0,S334/('01_Global_Assumptions'!$B$13*12),"")</f>
        <v/>
      </c>
      <c r="V334" s="34" t="str">
        <f>IF(H334&gt;0,I334*('01_Global_Assumptions'!$B$19+'01_Global_Assumptions'!$B$20+'01_Global_Assumptions'!$B$21)+'01_Global_Assumptions'!$B$22,"")</f>
        <v/>
      </c>
      <c r="W334" s="34" t="str">
        <f>IF(H334&gt;0,S334*'01_Global_Assumptions'!$B$14/12,"")</f>
        <v/>
      </c>
      <c r="X334" s="34" t="str">
        <f>IF(H334&gt;0,H334*'01_Global_Assumptions'!$B$16/('01_Global_Assumptions'!$B$17*12),"")</f>
        <v/>
      </c>
      <c r="Y334" s="35" t="str">
        <f>IF(H334&gt;0,'01_Global_Assumptions'!$B$18,"")</f>
        <v/>
      </c>
      <c r="Z334" s="34" t="str">
        <f t="shared" si="3"/>
        <v/>
      </c>
      <c r="AA334" s="34" t="str">
        <f t="shared" si="4"/>
        <v/>
      </c>
      <c r="AB334" s="34" t="str">
        <f t="shared" si="5"/>
        <v/>
      </c>
      <c r="AC334" s="35" t="str">
        <f t="shared" si="6"/>
        <v/>
      </c>
      <c r="AD334" s="34" t="str">
        <f t="shared" si="7"/>
        <v/>
      </c>
      <c r="AE334" s="34" t="str">
        <f t="shared" si="8"/>
        <v/>
      </c>
      <c r="AF334" s="34" t="str">
        <f t="shared" si="9"/>
        <v/>
      </c>
      <c r="AG334" s="34" t="str">
        <f t="shared" si="10"/>
        <v/>
      </c>
      <c r="AH334" s="34" t="str">
        <f t="shared" si="11"/>
        <v/>
      </c>
      <c r="AI334" s="34" t="str">
        <f t="shared" si="12"/>
        <v/>
      </c>
      <c r="AJ334" s="34" t="str">
        <f t="shared" si="13"/>
        <v/>
      </c>
      <c r="AK334" s="11" t="str">
        <f t="shared" si="14"/>
        <v/>
      </c>
      <c r="AL334" s="11" t="str">
        <f>IF(H334&gt;0,H334*(1-'01_Global_Assumptions'!$B$16),"")</f>
        <v/>
      </c>
      <c r="AM334" s="11" t="str">
        <f>IF(H334&gt;0,'01_Global_Assumptions'!$B$13*'01_Global_Assumptions'!$B$15,"")</f>
        <v/>
      </c>
      <c r="AN334" s="11" t="str">
        <f t="shared" si="15"/>
        <v/>
      </c>
      <c r="AO334" s="11" t="str">
        <f t="shared" si="16"/>
        <v/>
      </c>
      <c r="AP334" s="11" t="str">
        <f t="shared" si="17"/>
        <v/>
      </c>
      <c r="AQ334" s="11" t="str">
        <f t="shared" si="18"/>
        <v/>
      </c>
      <c r="AR334" s="37" t="str">
        <f t="shared" si="19"/>
        <v/>
      </c>
      <c r="AS334" s="11" t="str">
        <f t="shared" si="20"/>
        <v/>
      </c>
      <c r="AT334" s="11" t="str">
        <f t="shared" si="21"/>
        <v/>
      </c>
      <c r="AU334" s="11" t="str">
        <f t="shared" si="22"/>
        <v/>
      </c>
      <c r="AV334" s="11" t="str">
        <f t="shared" si="23"/>
        <v/>
      </c>
      <c r="AW334" s="11" t="str">
        <f t="shared" si="24"/>
        <v/>
      </c>
      <c r="AX334" s="11" t="str">
        <f t="shared" si="25"/>
        <v/>
      </c>
      <c r="AY334" s="11" t="str">
        <f t="shared" si="26"/>
        <v/>
      </c>
      <c r="AZ334" s="11" t="str">
        <f t="array" ref="AZ334">INDEX('10_Redfin_Source_Data'!$X:$X,$A334+4)</f>
        <v/>
      </c>
    </row>
    <row r="335" ht="15.75" customHeight="1">
      <c r="A335" s="11">
        <v>331.0</v>
      </c>
      <c r="B335" s="11" t="str">
        <f t="array" ref="B335">IF(INDEX('10_Redfin_Source_Data'!$E:$E,$A335+4)="","","SF-"&amp;TEXT($A335,"000"))</f>
        <v/>
      </c>
      <c r="C335" s="11" t="str">
        <f t="array" ref="C335">INDEX('10_Redfin_Source_Data'!$E:$E,$A335+4)</f>
        <v/>
      </c>
      <c r="D335" s="11" t="str">
        <f t="array" ref="D335">INDEX('10_Redfin_Source_Data'!$G:$G,$A335+4)</f>
        <v/>
      </c>
      <c r="E335" s="11" t="str">
        <f t="array" ref="E335">INDEX('10_Redfin_Source_Data'!$N:$N,$A335+4)</f>
        <v/>
      </c>
      <c r="F335" s="11" t="str">
        <f t="array" ref="F335">INDEX('10_Redfin_Source_Data'!$C:$C,$A335+4)</f>
        <v/>
      </c>
      <c r="G335" s="11" t="str">
        <f t="array" ref="G335">INDEX('10_Redfin_Source_Data'!$Z:$Z,$A335+4)</f>
        <v/>
      </c>
      <c r="H335" s="34">
        <f t="array" ref="H335">N(INDEX('10_Redfin_Source_Data'!$H:$H,$A335+4))</f>
        <v>0</v>
      </c>
      <c r="I335" s="34">
        <f t="array" ref="I335">N(INDEX('10_Redfin_Source_Data'!$M:$M,$A335+4))</f>
        <v>0</v>
      </c>
      <c r="J335" s="34" t="str">
        <f t="array" ref="J335">IF(H335&gt;0,MAX(I335,IFERROR(N(INDEX('10_Redfin_Source_Data'!$I:$I,$A335+4)),0)),"")</f>
        <v/>
      </c>
      <c r="K335" s="34">
        <f t="array" ref="K335">N(INDEX('10_Redfin_Source_Data'!$K:$K,$A335+4))</f>
        <v>0</v>
      </c>
      <c r="L335" s="34" t="str">
        <f t="array" ref="L335">IF(H335&gt;0,IFERROR(INDEX('09_Rent_Benchmarks'!$C:$C,MATCH(D335,'09_Rent_Benchmarks'!$A:$A,0)),'01_Global_Assumptions'!$B$10),"")</f>
        <v/>
      </c>
      <c r="M335" s="34" t="str">
        <f t="shared" si="1"/>
        <v/>
      </c>
      <c r="N335" s="34" t="str">
        <f>IF(H335&gt;0,'01_Global_Assumptions'!$B$11,"")</f>
        <v/>
      </c>
      <c r="O335" s="34" t="str">
        <f t="shared" si="2"/>
        <v/>
      </c>
      <c r="P335" s="35" t="str">
        <f>IF(H335&gt;0,'01_Global_Assumptions'!$B$7,"")</f>
        <v/>
      </c>
      <c r="Q335" s="35" t="str">
        <f>IF(H335&gt;0,'01_Global_Assumptions'!$B$8,"")</f>
        <v/>
      </c>
      <c r="R335" s="35" t="str">
        <f>IF(H335&gt;0,'01_Global_Assumptions'!$B$9,"")</f>
        <v/>
      </c>
      <c r="S335" s="34" t="str">
        <f>IF(H335&gt;0,H335*'01_Global_Assumptions'!$B$12,"")</f>
        <v/>
      </c>
      <c r="T335" s="34" t="str">
        <f>IF(H335&gt;0,'01_Global_Assumptions'!$B$23,"")</f>
        <v/>
      </c>
      <c r="U335" s="34" t="str">
        <f>IF(H335&gt;0,S335/('01_Global_Assumptions'!$B$13*12),"")</f>
        <v/>
      </c>
      <c r="V335" s="34" t="str">
        <f>IF(H335&gt;0,I335*('01_Global_Assumptions'!$B$19+'01_Global_Assumptions'!$B$20+'01_Global_Assumptions'!$B$21)+'01_Global_Assumptions'!$B$22,"")</f>
        <v/>
      </c>
      <c r="W335" s="34" t="str">
        <f>IF(H335&gt;0,S335*'01_Global_Assumptions'!$B$14/12,"")</f>
        <v/>
      </c>
      <c r="X335" s="34" t="str">
        <f>IF(H335&gt;0,H335*'01_Global_Assumptions'!$B$16/('01_Global_Assumptions'!$B$17*12),"")</f>
        <v/>
      </c>
      <c r="Y335" s="35" t="str">
        <f>IF(H335&gt;0,'01_Global_Assumptions'!$B$18,"")</f>
        <v/>
      </c>
      <c r="Z335" s="34" t="str">
        <f t="shared" si="3"/>
        <v/>
      </c>
      <c r="AA335" s="34" t="str">
        <f t="shared" si="4"/>
        <v/>
      </c>
      <c r="AB335" s="34" t="str">
        <f t="shared" si="5"/>
        <v/>
      </c>
      <c r="AC335" s="35" t="str">
        <f t="shared" si="6"/>
        <v/>
      </c>
      <c r="AD335" s="34" t="str">
        <f t="shared" si="7"/>
        <v/>
      </c>
      <c r="AE335" s="34" t="str">
        <f t="shared" si="8"/>
        <v/>
      </c>
      <c r="AF335" s="34" t="str">
        <f t="shared" si="9"/>
        <v/>
      </c>
      <c r="AG335" s="34" t="str">
        <f t="shared" si="10"/>
        <v/>
      </c>
      <c r="AH335" s="34" t="str">
        <f t="shared" si="11"/>
        <v/>
      </c>
      <c r="AI335" s="34" t="str">
        <f t="shared" si="12"/>
        <v/>
      </c>
      <c r="AJ335" s="34" t="str">
        <f t="shared" si="13"/>
        <v/>
      </c>
      <c r="AK335" s="11" t="str">
        <f t="shared" si="14"/>
        <v/>
      </c>
      <c r="AL335" s="11" t="str">
        <f>IF(H335&gt;0,H335*(1-'01_Global_Assumptions'!$B$16),"")</f>
        <v/>
      </c>
      <c r="AM335" s="11" t="str">
        <f>IF(H335&gt;0,'01_Global_Assumptions'!$B$13*'01_Global_Assumptions'!$B$15,"")</f>
        <v/>
      </c>
      <c r="AN335" s="11" t="str">
        <f t="shared" si="15"/>
        <v/>
      </c>
      <c r="AO335" s="11" t="str">
        <f t="shared" si="16"/>
        <v/>
      </c>
      <c r="AP335" s="11" t="str">
        <f t="shared" si="17"/>
        <v/>
      </c>
      <c r="AQ335" s="11" t="str">
        <f t="shared" si="18"/>
        <v/>
      </c>
      <c r="AR335" s="37" t="str">
        <f t="shared" si="19"/>
        <v/>
      </c>
      <c r="AS335" s="11" t="str">
        <f t="shared" si="20"/>
        <v/>
      </c>
      <c r="AT335" s="11" t="str">
        <f t="shared" si="21"/>
        <v/>
      </c>
      <c r="AU335" s="11" t="str">
        <f t="shared" si="22"/>
        <v/>
      </c>
      <c r="AV335" s="11" t="str">
        <f t="shared" si="23"/>
        <v/>
      </c>
      <c r="AW335" s="11" t="str">
        <f t="shared" si="24"/>
        <v/>
      </c>
      <c r="AX335" s="11" t="str">
        <f t="shared" si="25"/>
        <v/>
      </c>
      <c r="AY335" s="11" t="str">
        <f t="shared" si="26"/>
        <v/>
      </c>
      <c r="AZ335" s="11" t="str">
        <f t="array" ref="AZ335">INDEX('10_Redfin_Source_Data'!$X:$X,$A335+4)</f>
        <v/>
      </c>
    </row>
    <row r="336" ht="15.75" customHeight="1">
      <c r="A336" s="11">
        <v>332.0</v>
      </c>
      <c r="B336" s="11" t="str">
        <f t="array" ref="B336">IF(INDEX('10_Redfin_Source_Data'!$E:$E,$A336+4)="","","SF-"&amp;TEXT($A336,"000"))</f>
        <v/>
      </c>
      <c r="C336" s="11" t="str">
        <f t="array" ref="C336">INDEX('10_Redfin_Source_Data'!$E:$E,$A336+4)</f>
        <v/>
      </c>
      <c r="D336" s="11" t="str">
        <f t="array" ref="D336">INDEX('10_Redfin_Source_Data'!$G:$G,$A336+4)</f>
        <v/>
      </c>
      <c r="E336" s="11" t="str">
        <f t="array" ref="E336">INDEX('10_Redfin_Source_Data'!$N:$N,$A336+4)</f>
        <v/>
      </c>
      <c r="F336" s="11" t="str">
        <f t="array" ref="F336">INDEX('10_Redfin_Source_Data'!$C:$C,$A336+4)</f>
        <v/>
      </c>
      <c r="G336" s="11" t="str">
        <f t="array" ref="G336">INDEX('10_Redfin_Source_Data'!$Z:$Z,$A336+4)</f>
        <v/>
      </c>
      <c r="H336" s="34">
        <f t="array" ref="H336">N(INDEX('10_Redfin_Source_Data'!$H:$H,$A336+4))</f>
        <v>0</v>
      </c>
      <c r="I336" s="34">
        <f t="array" ref="I336">N(INDEX('10_Redfin_Source_Data'!$M:$M,$A336+4))</f>
        <v>0</v>
      </c>
      <c r="J336" s="34" t="str">
        <f t="array" ref="J336">IF(H336&gt;0,MAX(I336,IFERROR(N(INDEX('10_Redfin_Source_Data'!$I:$I,$A336+4)),0)),"")</f>
        <v/>
      </c>
      <c r="K336" s="34">
        <f t="array" ref="K336">N(INDEX('10_Redfin_Source_Data'!$K:$K,$A336+4))</f>
        <v>0</v>
      </c>
      <c r="L336" s="34" t="str">
        <f t="array" ref="L336">IF(H336&gt;0,IFERROR(INDEX('09_Rent_Benchmarks'!$C:$C,MATCH(D336,'09_Rent_Benchmarks'!$A:$A,0)),'01_Global_Assumptions'!$B$10),"")</f>
        <v/>
      </c>
      <c r="M336" s="34" t="str">
        <f t="shared" si="1"/>
        <v/>
      </c>
      <c r="N336" s="34" t="str">
        <f>IF(H336&gt;0,'01_Global_Assumptions'!$B$11,"")</f>
        <v/>
      </c>
      <c r="O336" s="34" t="str">
        <f t="shared" si="2"/>
        <v/>
      </c>
      <c r="P336" s="35" t="str">
        <f>IF(H336&gt;0,'01_Global_Assumptions'!$B$7,"")</f>
        <v/>
      </c>
      <c r="Q336" s="35" t="str">
        <f>IF(H336&gt;0,'01_Global_Assumptions'!$B$8,"")</f>
        <v/>
      </c>
      <c r="R336" s="35" t="str">
        <f>IF(H336&gt;0,'01_Global_Assumptions'!$B$9,"")</f>
        <v/>
      </c>
      <c r="S336" s="34" t="str">
        <f>IF(H336&gt;0,H336*'01_Global_Assumptions'!$B$12,"")</f>
        <v/>
      </c>
      <c r="T336" s="34" t="str">
        <f>IF(H336&gt;0,'01_Global_Assumptions'!$B$23,"")</f>
        <v/>
      </c>
      <c r="U336" s="34" t="str">
        <f>IF(H336&gt;0,S336/('01_Global_Assumptions'!$B$13*12),"")</f>
        <v/>
      </c>
      <c r="V336" s="34" t="str">
        <f>IF(H336&gt;0,I336*('01_Global_Assumptions'!$B$19+'01_Global_Assumptions'!$B$20+'01_Global_Assumptions'!$B$21)+'01_Global_Assumptions'!$B$22,"")</f>
        <v/>
      </c>
      <c r="W336" s="34" t="str">
        <f>IF(H336&gt;0,S336*'01_Global_Assumptions'!$B$14/12,"")</f>
        <v/>
      </c>
      <c r="X336" s="34" t="str">
        <f>IF(H336&gt;0,H336*'01_Global_Assumptions'!$B$16/('01_Global_Assumptions'!$B$17*12),"")</f>
        <v/>
      </c>
      <c r="Y336" s="35" t="str">
        <f>IF(H336&gt;0,'01_Global_Assumptions'!$B$18,"")</f>
        <v/>
      </c>
      <c r="Z336" s="34" t="str">
        <f t="shared" si="3"/>
        <v/>
      </c>
      <c r="AA336" s="34" t="str">
        <f t="shared" si="4"/>
        <v/>
      </c>
      <c r="AB336" s="34" t="str">
        <f t="shared" si="5"/>
        <v/>
      </c>
      <c r="AC336" s="35" t="str">
        <f t="shared" si="6"/>
        <v/>
      </c>
      <c r="AD336" s="34" t="str">
        <f t="shared" si="7"/>
        <v/>
      </c>
      <c r="AE336" s="34" t="str">
        <f t="shared" si="8"/>
        <v/>
      </c>
      <c r="AF336" s="34" t="str">
        <f t="shared" si="9"/>
        <v/>
      </c>
      <c r="AG336" s="34" t="str">
        <f t="shared" si="10"/>
        <v/>
      </c>
      <c r="AH336" s="34" t="str">
        <f t="shared" si="11"/>
        <v/>
      </c>
      <c r="AI336" s="34" t="str">
        <f t="shared" si="12"/>
        <v/>
      </c>
      <c r="AJ336" s="34" t="str">
        <f t="shared" si="13"/>
        <v/>
      </c>
      <c r="AK336" s="11" t="str">
        <f t="shared" si="14"/>
        <v/>
      </c>
      <c r="AL336" s="11" t="str">
        <f>IF(H336&gt;0,H336*(1-'01_Global_Assumptions'!$B$16),"")</f>
        <v/>
      </c>
      <c r="AM336" s="11" t="str">
        <f>IF(H336&gt;0,'01_Global_Assumptions'!$B$13*'01_Global_Assumptions'!$B$15,"")</f>
        <v/>
      </c>
      <c r="AN336" s="11" t="str">
        <f t="shared" si="15"/>
        <v/>
      </c>
      <c r="AO336" s="11" t="str">
        <f t="shared" si="16"/>
        <v/>
      </c>
      <c r="AP336" s="11" t="str">
        <f t="shared" si="17"/>
        <v/>
      </c>
      <c r="AQ336" s="11" t="str">
        <f t="shared" si="18"/>
        <v/>
      </c>
      <c r="AR336" s="37" t="str">
        <f t="shared" si="19"/>
        <v/>
      </c>
      <c r="AS336" s="11" t="str">
        <f t="shared" si="20"/>
        <v/>
      </c>
      <c r="AT336" s="11" t="str">
        <f t="shared" si="21"/>
        <v/>
      </c>
      <c r="AU336" s="11" t="str">
        <f t="shared" si="22"/>
        <v/>
      </c>
      <c r="AV336" s="11" t="str">
        <f t="shared" si="23"/>
        <v/>
      </c>
      <c r="AW336" s="11" t="str">
        <f t="shared" si="24"/>
        <v/>
      </c>
      <c r="AX336" s="11" t="str">
        <f t="shared" si="25"/>
        <v/>
      </c>
      <c r="AY336" s="11" t="str">
        <f t="shared" si="26"/>
        <v/>
      </c>
      <c r="AZ336" s="11" t="str">
        <f t="array" ref="AZ336">INDEX('10_Redfin_Source_Data'!$X:$X,$A336+4)</f>
        <v/>
      </c>
    </row>
    <row r="337" ht="15.75" customHeight="1">
      <c r="A337" s="11">
        <v>333.0</v>
      </c>
      <c r="B337" s="11" t="str">
        <f t="array" ref="B337">IF(INDEX('10_Redfin_Source_Data'!$E:$E,$A337+4)="","","SF-"&amp;TEXT($A337,"000"))</f>
        <v/>
      </c>
      <c r="C337" s="11" t="str">
        <f t="array" ref="C337">INDEX('10_Redfin_Source_Data'!$E:$E,$A337+4)</f>
        <v/>
      </c>
      <c r="D337" s="11" t="str">
        <f t="array" ref="D337">INDEX('10_Redfin_Source_Data'!$G:$G,$A337+4)</f>
        <v/>
      </c>
      <c r="E337" s="11" t="str">
        <f t="array" ref="E337">INDEX('10_Redfin_Source_Data'!$N:$N,$A337+4)</f>
        <v/>
      </c>
      <c r="F337" s="11" t="str">
        <f t="array" ref="F337">INDEX('10_Redfin_Source_Data'!$C:$C,$A337+4)</f>
        <v/>
      </c>
      <c r="G337" s="11" t="str">
        <f t="array" ref="G337">INDEX('10_Redfin_Source_Data'!$Z:$Z,$A337+4)</f>
        <v/>
      </c>
      <c r="H337" s="34">
        <f t="array" ref="H337">N(INDEX('10_Redfin_Source_Data'!$H:$H,$A337+4))</f>
        <v>0</v>
      </c>
      <c r="I337" s="34">
        <f t="array" ref="I337">N(INDEX('10_Redfin_Source_Data'!$M:$M,$A337+4))</f>
        <v>0</v>
      </c>
      <c r="J337" s="34" t="str">
        <f t="array" ref="J337">IF(H337&gt;0,MAX(I337,IFERROR(N(INDEX('10_Redfin_Source_Data'!$I:$I,$A337+4)),0)),"")</f>
        <v/>
      </c>
      <c r="K337" s="34">
        <f t="array" ref="K337">N(INDEX('10_Redfin_Source_Data'!$K:$K,$A337+4))</f>
        <v>0</v>
      </c>
      <c r="L337" s="34" t="str">
        <f t="array" ref="L337">IF(H337&gt;0,IFERROR(INDEX('09_Rent_Benchmarks'!$C:$C,MATCH(D337,'09_Rent_Benchmarks'!$A:$A,0)),'01_Global_Assumptions'!$B$10),"")</f>
        <v/>
      </c>
      <c r="M337" s="34" t="str">
        <f t="shared" si="1"/>
        <v/>
      </c>
      <c r="N337" s="34" t="str">
        <f>IF(H337&gt;0,'01_Global_Assumptions'!$B$11,"")</f>
        <v/>
      </c>
      <c r="O337" s="34" t="str">
        <f t="shared" si="2"/>
        <v/>
      </c>
      <c r="P337" s="35" t="str">
        <f>IF(H337&gt;0,'01_Global_Assumptions'!$B$7,"")</f>
        <v/>
      </c>
      <c r="Q337" s="35" t="str">
        <f>IF(H337&gt;0,'01_Global_Assumptions'!$B$8,"")</f>
        <v/>
      </c>
      <c r="R337" s="35" t="str">
        <f>IF(H337&gt;0,'01_Global_Assumptions'!$B$9,"")</f>
        <v/>
      </c>
      <c r="S337" s="34" t="str">
        <f>IF(H337&gt;0,H337*'01_Global_Assumptions'!$B$12,"")</f>
        <v/>
      </c>
      <c r="T337" s="34" t="str">
        <f>IF(H337&gt;0,'01_Global_Assumptions'!$B$23,"")</f>
        <v/>
      </c>
      <c r="U337" s="34" t="str">
        <f>IF(H337&gt;0,S337/('01_Global_Assumptions'!$B$13*12),"")</f>
        <v/>
      </c>
      <c r="V337" s="34" t="str">
        <f>IF(H337&gt;0,I337*('01_Global_Assumptions'!$B$19+'01_Global_Assumptions'!$B$20+'01_Global_Assumptions'!$B$21)+'01_Global_Assumptions'!$B$22,"")</f>
        <v/>
      </c>
      <c r="W337" s="34" t="str">
        <f>IF(H337&gt;0,S337*'01_Global_Assumptions'!$B$14/12,"")</f>
        <v/>
      </c>
      <c r="X337" s="34" t="str">
        <f>IF(H337&gt;0,H337*'01_Global_Assumptions'!$B$16/('01_Global_Assumptions'!$B$17*12),"")</f>
        <v/>
      </c>
      <c r="Y337" s="35" t="str">
        <f>IF(H337&gt;0,'01_Global_Assumptions'!$B$18,"")</f>
        <v/>
      </c>
      <c r="Z337" s="34" t="str">
        <f t="shared" si="3"/>
        <v/>
      </c>
      <c r="AA337" s="34" t="str">
        <f t="shared" si="4"/>
        <v/>
      </c>
      <c r="AB337" s="34" t="str">
        <f t="shared" si="5"/>
        <v/>
      </c>
      <c r="AC337" s="35" t="str">
        <f t="shared" si="6"/>
        <v/>
      </c>
      <c r="AD337" s="34" t="str">
        <f t="shared" si="7"/>
        <v/>
      </c>
      <c r="AE337" s="34" t="str">
        <f t="shared" si="8"/>
        <v/>
      </c>
      <c r="AF337" s="34" t="str">
        <f t="shared" si="9"/>
        <v/>
      </c>
      <c r="AG337" s="34" t="str">
        <f t="shared" si="10"/>
        <v/>
      </c>
      <c r="AH337" s="34" t="str">
        <f t="shared" si="11"/>
        <v/>
      </c>
      <c r="AI337" s="34" t="str">
        <f t="shared" si="12"/>
        <v/>
      </c>
      <c r="AJ337" s="34" t="str">
        <f t="shared" si="13"/>
        <v/>
      </c>
      <c r="AK337" s="11" t="str">
        <f t="shared" si="14"/>
        <v/>
      </c>
      <c r="AL337" s="11" t="str">
        <f>IF(H337&gt;0,H337*(1-'01_Global_Assumptions'!$B$16),"")</f>
        <v/>
      </c>
      <c r="AM337" s="11" t="str">
        <f>IF(H337&gt;0,'01_Global_Assumptions'!$B$13*'01_Global_Assumptions'!$B$15,"")</f>
        <v/>
      </c>
      <c r="AN337" s="11" t="str">
        <f t="shared" si="15"/>
        <v/>
      </c>
      <c r="AO337" s="11" t="str">
        <f t="shared" si="16"/>
        <v/>
      </c>
      <c r="AP337" s="11" t="str">
        <f t="shared" si="17"/>
        <v/>
      </c>
      <c r="AQ337" s="11" t="str">
        <f t="shared" si="18"/>
        <v/>
      </c>
      <c r="AR337" s="37" t="str">
        <f t="shared" si="19"/>
        <v/>
      </c>
      <c r="AS337" s="11" t="str">
        <f t="shared" si="20"/>
        <v/>
      </c>
      <c r="AT337" s="11" t="str">
        <f t="shared" si="21"/>
        <v/>
      </c>
      <c r="AU337" s="11" t="str">
        <f t="shared" si="22"/>
        <v/>
      </c>
      <c r="AV337" s="11" t="str">
        <f t="shared" si="23"/>
        <v/>
      </c>
      <c r="AW337" s="11" t="str">
        <f t="shared" si="24"/>
        <v/>
      </c>
      <c r="AX337" s="11" t="str">
        <f t="shared" si="25"/>
        <v/>
      </c>
      <c r="AY337" s="11" t="str">
        <f t="shared" si="26"/>
        <v/>
      </c>
      <c r="AZ337" s="11" t="str">
        <f t="array" ref="AZ337">INDEX('10_Redfin_Source_Data'!$X:$X,$A337+4)</f>
        <v/>
      </c>
    </row>
    <row r="338" ht="15.75" customHeight="1">
      <c r="A338" s="11">
        <v>334.0</v>
      </c>
      <c r="B338" s="11" t="str">
        <f t="array" ref="B338">IF(INDEX('10_Redfin_Source_Data'!$E:$E,$A338+4)="","","SF-"&amp;TEXT($A338,"000"))</f>
        <v/>
      </c>
      <c r="C338" s="11" t="str">
        <f t="array" ref="C338">INDEX('10_Redfin_Source_Data'!$E:$E,$A338+4)</f>
        <v/>
      </c>
      <c r="D338" s="11" t="str">
        <f t="array" ref="D338">INDEX('10_Redfin_Source_Data'!$G:$G,$A338+4)</f>
        <v/>
      </c>
      <c r="E338" s="11" t="str">
        <f t="array" ref="E338">INDEX('10_Redfin_Source_Data'!$N:$N,$A338+4)</f>
        <v/>
      </c>
      <c r="F338" s="11" t="str">
        <f t="array" ref="F338">INDEX('10_Redfin_Source_Data'!$C:$C,$A338+4)</f>
        <v/>
      </c>
      <c r="G338" s="11" t="str">
        <f t="array" ref="G338">INDEX('10_Redfin_Source_Data'!$Z:$Z,$A338+4)</f>
        <v/>
      </c>
      <c r="H338" s="34">
        <f t="array" ref="H338">N(INDEX('10_Redfin_Source_Data'!$H:$H,$A338+4))</f>
        <v>0</v>
      </c>
      <c r="I338" s="34">
        <f t="array" ref="I338">N(INDEX('10_Redfin_Source_Data'!$M:$M,$A338+4))</f>
        <v>0</v>
      </c>
      <c r="J338" s="34" t="str">
        <f t="array" ref="J338">IF(H338&gt;0,MAX(I338,IFERROR(N(INDEX('10_Redfin_Source_Data'!$I:$I,$A338+4)),0)),"")</f>
        <v/>
      </c>
      <c r="K338" s="34">
        <f t="array" ref="K338">N(INDEX('10_Redfin_Source_Data'!$K:$K,$A338+4))</f>
        <v>0</v>
      </c>
      <c r="L338" s="34" t="str">
        <f t="array" ref="L338">IF(H338&gt;0,IFERROR(INDEX('09_Rent_Benchmarks'!$C:$C,MATCH(D338,'09_Rent_Benchmarks'!$A:$A,0)),'01_Global_Assumptions'!$B$10),"")</f>
        <v/>
      </c>
      <c r="M338" s="34" t="str">
        <f t="shared" si="1"/>
        <v/>
      </c>
      <c r="N338" s="34" t="str">
        <f>IF(H338&gt;0,'01_Global_Assumptions'!$B$11,"")</f>
        <v/>
      </c>
      <c r="O338" s="34" t="str">
        <f t="shared" si="2"/>
        <v/>
      </c>
      <c r="P338" s="35" t="str">
        <f>IF(H338&gt;0,'01_Global_Assumptions'!$B$7,"")</f>
        <v/>
      </c>
      <c r="Q338" s="35" t="str">
        <f>IF(H338&gt;0,'01_Global_Assumptions'!$B$8,"")</f>
        <v/>
      </c>
      <c r="R338" s="35" t="str">
        <f>IF(H338&gt;0,'01_Global_Assumptions'!$B$9,"")</f>
        <v/>
      </c>
      <c r="S338" s="34" t="str">
        <f>IF(H338&gt;0,H338*'01_Global_Assumptions'!$B$12,"")</f>
        <v/>
      </c>
      <c r="T338" s="34" t="str">
        <f>IF(H338&gt;0,'01_Global_Assumptions'!$B$23,"")</f>
        <v/>
      </c>
      <c r="U338" s="34" t="str">
        <f>IF(H338&gt;0,S338/('01_Global_Assumptions'!$B$13*12),"")</f>
        <v/>
      </c>
      <c r="V338" s="34" t="str">
        <f>IF(H338&gt;0,I338*('01_Global_Assumptions'!$B$19+'01_Global_Assumptions'!$B$20+'01_Global_Assumptions'!$B$21)+'01_Global_Assumptions'!$B$22,"")</f>
        <v/>
      </c>
      <c r="W338" s="34" t="str">
        <f>IF(H338&gt;0,S338*'01_Global_Assumptions'!$B$14/12,"")</f>
        <v/>
      </c>
      <c r="X338" s="34" t="str">
        <f>IF(H338&gt;0,H338*'01_Global_Assumptions'!$B$16/('01_Global_Assumptions'!$B$17*12),"")</f>
        <v/>
      </c>
      <c r="Y338" s="35" t="str">
        <f>IF(H338&gt;0,'01_Global_Assumptions'!$B$18,"")</f>
        <v/>
      </c>
      <c r="Z338" s="34" t="str">
        <f t="shared" si="3"/>
        <v/>
      </c>
      <c r="AA338" s="34" t="str">
        <f t="shared" si="4"/>
        <v/>
      </c>
      <c r="AB338" s="34" t="str">
        <f t="shared" si="5"/>
        <v/>
      </c>
      <c r="AC338" s="35" t="str">
        <f t="shared" si="6"/>
        <v/>
      </c>
      <c r="AD338" s="34" t="str">
        <f t="shared" si="7"/>
        <v/>
      </c>
      <c r="AE338" s="34" t="str">
        <f t="shared" si="8"/>
        <v/>
      </c>
      <c r="AF338" s="34" t="str">
        <f t="shared" si="9"/>
        <v/>
      </c>
      <c r="AG338" s="34" t="str">
        <f t="shared" si="10"/>
        <v/>
      </c>
      <c r="AH338" s="34" t="str">
        <f t="shared" si="11"/>
        <v/>
      </c>
      <c r="AI338" s="34" t="str">
        <f t="shared" si="12"/>
        <v/>
      </c>
      <c r="AJ338" s="34" t="str">
        <f t="shared" si="13"/>
        <v/>
      </c>
      <c r="AK338" s="11" t="str">
        <f t="shared" si="14"/>
        <v/>
      </c>
      <c r="AL338" s="11" t="str">
        <f>IF(H338&gt;0,H338*(1-'01_Global_Assumptions'!$B$16),"")</f>
        <v/>
      </c>
      <c r="AM338" s="11" t="str">
        <f>IF(H338&gt;0,'01_Global_Assumptions'!$B$13*'01_Global_Assumptions'!$B$15,"")</f>
        <v/>
      </c>
      <c r="AN338" s="11" t="str">
        <f t="shared" si="15"/>
        <v/>
      </c>
      <c r="AO338" s="11" t="str">
        <f t="shared" si="16"/>
        <v/>
      </c>
      <c r="AP338" s="11" t="str">
        <f t="shared" si="17"/>
        <v/>
      </c>
      <c r="AQ338" s="11" t="str">
        <f t="shared" si="18"/>
        <v/>
      </c>
      <c r="AR338" s="37" t="str">
        <f t="shared" si="19"/>
        <v/>
      </c>
      <c r="AS338" s="11" t="str">
        <f t="shared" si="20"/>
        <v/>
      </c>
      <c r="AT338" s="11" t="str">
        <f t="shared" si="21"/>
        <v/>
      </c>
      <c r="AU338" s="11" t="str">
        <f t="shared" si="22"/>
        <v/>
      </c>
      <c r="AV338" s="11" t="str">
        <f t="shared" si="23"/>
        <v/>
      </c>
      <c r="AW338" s="11" t="str">
        <f t="shared" si="24"/>
        <v/>
      </c>
      <c r="AX338" s="11" t="str">
        <f t="shared" si="25"/>
        <v/>
      </c>
      <c r="AY338" s="11" t="str">
        <f t="shared" si="26"/>
        <v/>
      </c>
      <c r="AZ338" s="11" t="str">
        <f t="array" ref="AZ338">INDEX('10_Redfin_Source_Data'!$X:$X,$A338+4)</f>
        <v/>
      </c>
    </row>
    <row r="339" ht="15.75" customHeight="1">
      <c r="A339" s="11">
        <v>335.0</v>
      </c>
      <c r="B339" s="11" t="str">
        <f t="array" ref="B339">IF(INDEX('10_Redfin_Source_Data'!$E:$E,$A339+4)="","","SF-"&amp;TEXT($A339,"000"))</f>
        <v/>
      </c>
      <c r="C339" s="11" t="str">
        <f t="array" ref="C339">INDEX('10_Redfin_Source_Data'!$E:$E,$A339+4)</f>
        <v/>
      </c>
      <c r="D339" s="11" t="str">
        <f t="array" ref="D339">INDEX('10_Redfin_Source_Data'!$G:$G,$A339+4)</f>
        <v/>
      </c>
      <c r="E339" s="11" t="str">
        <f t="array" ref="E339">INDEX('10_Redfin_Source_Data'!$N:$N,$A339+4)</f>
        <v/>
      </c>
      <c r="F339" s="11" t="str">
        <f t="array" ref="F339">INDEX('10_Redfin_Source_Data'!$C:$C,$A339+4)</f>
        <v/>
      </c>
      <c r="G339" s="11" t="str">
        <f t="array" ref="G339">INDEX('10_Redfin_Source_Data'!$Z:$Z,$A339+4)</f>
        <v/>
      </c>
      <c r="H339" s="34">
        <f t="array" ref="H339">N(INDEX('10_Redfin_Source_Data'!$H:$H,$A339+4))</f>
        <v>0</v>
      </c>
      <c r="I339" s="34">
        <f t="array" ref="I339">N(INDEX('10_Redfin_Source_Data'!$M:$M,$A339+4))</f>
        <v>0</v>
      </c>
      <c r="J339" s="34" t="str">
        <f t="array" ref="J339">IF(H339&gt;0,MAX(I339,IFERROR(N(INDEX('10_Redfin_Source_Data'!$I:$I,$A339+4)),0)),"")</f>
        <v/>
      </c>
      <c r="K339" s="34">
        <f t="array" ref="K339">N(INDEX('10_Redfin_Source_Data'!$K:$K,$A339+4))</f>
        <v>0</v>
      </c>
      <c r="L339" s="34" t="str">
        <f t="array" ref="L339">IF(H339&gt;0,IFERROR(INDEX('09_Rent_Benchmarks'!$C:$C,MATCH(D339,'09_Rent_Benchmarks'!$A:$A,0)),'01_Global_Assumptions'!$B$10),"")</f>
        <v/>
      </c>
      <c r="M339" s="34" t="str">
        <f t="shared" si="1"/>
        <v/>
      </c>
      <c r="N339" s="34" t="str">
        <f>IF(H339&gt;0,'01_Global_Assumptions'!$B$11,"")</f>
        <v/>
      </c>
      <c r="O339" s="34" t="str">
        <f t="shared" si="2"/>
        <v/>
      </c>
      <c r="P339" s="35" t="str">
        <f>IF(H339&gt;0,'01_Global_Assumptions'!$B$7,"")</f>
        <v/>
      </c>
      <c r="Q339" s="35" t="str">
        <f>IF(H339&gt;0,'01_Global_Assumptions'!$B$8,"")</f>
        <v/>
      </c>
      <c r="R339" s="35" t="str">
        <f>IF(H339&gt;0,'01_Global_Assumptions'!$B$9,"")</f>
        <v/>
      </c>
      <c r="S339" s="34" t="str">
        <f>IF(H339&gt;0,H339*'01_Global_Assumptions'!$B$12,"")</f>
        <v/>
      </c>
      <c r="T339" s="34" t="str">
        <f>IF(H339&gt;0,'01_Global_Assumptions'!$B$23,"")</f>
        <v/>
      </c>
      <c r="U339" s="34" t="str">
        <f>IF(H339&gt;0,S339/('01_Global_Assumptions'!$B$13*12),"")</f>
        <v/>
      </c>
      <c r="V339" s="34" t="str">
        <f>IF(H339&gt;0,I339*('01_Global_Assumptions'!$B$19+'01_Global_Assumptions'!$B$20+'01_Global_Assumptions'!$B$21)+'01_Global_Assumptions'!$B$22,"")</f>
        <v/>
      </c>
      <c r="W339" s="34" t="str">
        <f>IF(H339&gt;0,S339*'01_Global_Assumptions'!$B$14/12,"")</f>
        <v/>
      </c>
      <c r="X339" s="34" t="str">
        <f>IF(H339&gt;0,H339*'01_Global_Assumptions'!$B$16/('01_Global_Assumptions'!$B$17*12),"")</f>
        <v/>
      </c>
      <c r="Y339" s="35" t="str">
        <f>IF(H339&gt;0,'01_Global_Assumptions'!$B$18,"")</f>
        <v/>
      </c>
      <c r="Z339" s="34" t="str">
        <f t="shared" si="3"/>
        <v/>
      </c>
      <c r="AA339" s="34" t="str">
        <f t="shared" si="4"/>
        <v/>
      </c>
      <c r="AB339" s="34" t="str">
        <f t="shared" si="5"/>
        <v/>
      </c>
      <c r="AC339" s="35" t="str">
        <f t="shared" si="6"/>
        <v/>
      </c>
      <c r="AD339" s="34" t="str">
        <f t="shared" si="7"/>
        <v/>
      </c>
      <c r="AE339" s="34" t="str">
        <f t="shared" si="8"/>
        <v/>
      </c>
      <c r="AF339" s="34" t="str">
        <f t="shared" si="9"/>
        <v/>
      </c>
      <c r="AG339" s="34" t="str">
        <f t="shared" si="10"/>
        <v/>
      </c>
      <c r="AH339" s="34" t="str">
        <f t="shared" si="11"/>
        <v/>
      </c>
      <c r="AI339" s="34" t="str">
        <f t="shared" si="12"/>
        <v/>
      </c>
      <c r="AJ339" s="34" t="str">
        <f t="shared" si="13"/>
        <v/>
      </c>
      <c r="AK339" s="11" t="str">
        <f t="shared" si="14"/>
        <v/>
      </c>
      <c r="AL339" s="11" t="str">
        <f>IF(H339&gt;0,H339*(1-'01_Global_Assumptions'!$B$16),"")</f>
        <v/>
      </c>
      <c r="AM339" s="11" t="str">
        <f>IF(H339&gt;0,'01_Global_Assumptions'!$B$13*'01_Global_Assumptions'!$B$15,"")</f>
        <v/>
      </c>
      <c r="AN339" s="11" t="str">
        <f t="shared" si="15"/>
        <v/>
      </c>
      <c r="AO339" s="11" t="str">
        <f t="shared" si="16"/>
        <v/>
      </c>
      <c r="AP339" s="11" t="str">
        <f t="shared" si="17"/>
        <v/>
      </c>
      <c r="AQ339" s="11" t="str">
        <f t="shared" si="18"/>
        <v/>
      </c>
      <c r="AR339" s="37" t="str">
        <f t="shared" si="19"/>
        <v/>
      </c>
      <c r="AS339" s="11" t="str">
        <f t="shared" si="20"/>
        <v/>
      </c>
      <c r="AT339" s="11" t="str">
        <f t="shared" si="21"/>
        <v/>
      </c>
      <c r="AU339" s="11" t="str">
        <f t="shared" si="22"/>
        <v/>
      </c>
      <c r="AV339" s="11" t="str">
        <f t="shared" si="23"/>
        <v/>
      </c>
      <c r="AW339" s="11" t="str">
        <f t="shared" si="24"/>
        <v/>
      </c>
      <c r="AX339" s="11" t="str">
        <f t="shared" si="25"/>
        <v/>
      </c>
      <c r="AY339" s="11" t="str">
        <f t="shared" si="26"/>
        <v/>
      </c>
      <c r="AZ339" s="11" t="str">
        <f t="array" ref="AZ339">INDEX('10_Redfin_Source_Data'!$X:$X,$A339+4)</f>
        <v/>
      </c>
    </row>
    <row r="340" ht="15.75" customHeight="1">
      <c r="A340" s="11">
        <v>336.0</v>
      </c>
      <c r="B340" s="11" t="str">
        <f t="array" ref="B340">IF(INDEX('10_Redfin_Source_Data'!$E:$E,$A340+4)="","","SF-"&amp;TEXT($A340,"000"))</f>
        <v/>
      </c>
      <c r="C340" s="11" t="str">
        <f t="array" ref="C340">INDEX('10_Redfin_Source_Data'!$E:$E,$A340+4)</f>
        <v/>
      </c>
      <c r="D340" s="11" t="str">
        <f t="array" ref="D340">INDEX('10_Redfin_Source_Data'!$G:$G,$A340+4)</f>
        <v/>
      </c>
      <c r="E340" s="11" t="str">
        <f t="array" ref="E340">INDEX('10_Redfin_Source_Data'!$N:$N,$A340+4)</f>
        <v/>
      </c>
      <c r="F340" s="11" t="str">
        <f t="array" ref="F340">INDEX('10_Redfin_Source_Data'!$C:$C,$A340+4)</f>
        <v/>
      </c>
      <c r="G340" s="11" t="str">
        <f t="array" ref="G340">INDEX('10_Redfin_Source_Data'!$Z:$Z,$A340+4)</f>
        <v/>
      </c>
      <c r="H340" s="34">
        <f t="array" ref="H340">N(INDEX('10_Redfin_Source_Data'!$H:$H,$A340+4))</f>
        <v>0</v>
      </c>
      <c r="I340" s="34">
        <f t="array" ref="I340">N(INDEX('10_Redfin_Source_Data'!$M:$M,$A340+4))</f>
        <v>0</v>
      </c>
      <c r="J340" s="34" t="str">
        <f t="array" ref="J340">IF(H340&gt;0,MAX(I340,IFERROR(N(INDEX('10_Redfin_Source_Data'!$I:$I,$A340+4)),0)),"")</f>
        <v/>
      </c>
      <c r="K340" s="34">
        <f t="array" ref="K340">N(INDEX('10_Redfin_Source_Data'!$K:$K,$A340+4))</f>
        <v>0</v>
      </c>
      <c r="L340" s="34" t="str">
        <f t="array" ref="L340">IF(H340&gt;0,IFERROR(INDEX('09_Rent_Benchmarks'!$C:$C,MATCH(D340,'09_Rent_Benchmarks'!$A:$A,0)),'01_Global_Assumptions'!$B$10),"")</f>
        <v/>
      </c>
      <c r="M340" s="34" t="str">
        <f t="shared" si="1"/>
        <v/>
      </c>
      <c r="N340" s="34" t="str">
        <f>IF(H340&gt;0,'01_Global_Assumptions'!$B$11,"")</f>
        <v/>
      </c>
      <c r="O340" s="34" t="str">
        <f t="shared" si="2"/>
        <v/>
      </c>
      <c r="P340" s="35" t="str">
        <f>IF(H340&gt;0,'01_Global_Assumptions'!$B$7,"")</f>
        <v/>
      </c>
      <c r="Q340" s="35" t="str">
        <f>IF(H340&gt;0,'01_Global_Assumptions'!$B$8,"")</f>
        <v/>
      </c>
      <c r="R340" s="35" t="str">
        <f>IF(H340&gt;0,'01_Global_Assumptions'!$B$9,"")</f>
        <v/>
      </c>
      <c r="S340" s="34" t="str">
        <f>IF(H340&gt;0,H340*'01_Global_Assumptions'!$B$12,"")</f>
        <v/>
      </c>
      <c r="T340" s="34" t="str">
        <f>IF(H340&gt;0,'01_Global_Assumptions'!$B$23,"")</f>
        <v/>
      </c>
      <c r="U340" s="34" t="str">
        <f>IF(H340&gt;0,S340/('01_Global_Assumptions'!$B$13*12),"")</f>
        <v/>
      </c>
      <c r="V340" s="34" t="str">
        <f>IF(H340&gt;0,I340*('01_Global_Assumptions'!$B$19+'01_Global_Assumptions'!$B$20+'01_Global_Assumptions'!$B$21)+'01_Global_Assumptions'!$B$22,"")</f>
        <v/>
      </c>
      <c r="W340" s="34" t="str">
        <f>IF(H340&gt;0,S340*'01_Global_Assumptions'!$B$14/12,"")</f>
        <v/>
      </c>
      <c r="X340" s="34" t="str">
        <f>IF(H340&gt;0,H340*'01_Global_Assumptions'!$B$16/('01_Global_Assumptions'!$B$17*12),"")</f>
        <v/>
      </c>
      <c r="Y340" s="35" t="str">
        <f>IF(H340&gt;0,'01_Global_Assumptions'!$B$18,"")</f>
        <v/>
      </c>
      <c r="Z340" s="34" t="str">
        <f t="shared" si="3"/>
        <v/>
      </c>
      <c r="AA340" s="34" t="str">
        <f t="shared" si="4"/>
        <v/>
      </c>
      <c r="AB340" s="34" t="str">
        <f t="shared" si="5"/>
        <v/>
      </c>
      <c r="AC340" s="35" t="str">
        <f t="shared" si="6"/>
        <v/>
      </c>
      <c r="AD340" s="34" t="str">
        <f t="shared" si="7"/>
        <v/>
      </c>
      <c r="AE340" s="34" t="str">
        <f t="shared" si="8"/>
        <v/>
      </c>
      <c r="AF340" s="34" t="str">
        <f t="shared" si="9"/>
        <v/>
      </c>
      <c r="AG340" s="34" t="str">
        <f t="shared" si="10"/>
        <v/>
      </c>
      <c r="AH340" s="34" t="str">
        <f t="shared" si="11"/>
        <v/>
      </c>
      <c r="AI340" s="34" t="str">
        <f t="shared" si="12"/>
        <v/>
      </c>
      <c r="AJ340" s="34" t="str">
        <f t="shared" si="13"/>
        <v/>
      </c>
      <c r="AK340" s="11" t="str">
        <f t="shared" si="14"/>
        <v/>
      </c>
      <c r="AL340" s="11" t="str">
        <f>IF(H340&gt;0,H340*(1-'01_Global_Assumptions'!$B$16),"")</f>
        <v/>
      </c>
      <c r="AM340" s="11" t="str">
        <f>IF(H340&gt;0,'01_Global_Assumptions'!$B$13*'01_Global_Assumptions'!$B$15,"")</f>
        <v/>
      </c>
      <c r="AN340" s="11" t="str">
        <f t="shared" si="15"/>
        <v/>
      </c>
      <c r="AO340" s="11" t="str">
        <f t="shared" si="16"/>
        <v/>
      </c>
      <c r="AP340" s="11" t="str">
        <f t="shared" si="17"/>
        <v/>
      </c>
      <c r="AQ340" s="11" t="str">
        <f t="shared" si="18"/>
        <v/>
      </c>
      <c r="AR340" s="37" t="str">
        <f t="shared" si="19"/>
        <v/>
      </c>
      <c r="AS340" s="11" t="str">
        <f t="shared" si="20"/>
        <v/>
      </c>
      <c r="AT340" s="11" t="str">
        <f t="shared" si="21"/>
        <v/>
      </c>
      <c r="AU340" s="11" t="str">
        <f t="shared" si="22"/>
        <v/>
      </c>
      <c r="AV340" s="11" t="str">
        <f t="shared" si="23"/>
        <v/>
      </c>
      <c r="AW340" s="11" t="str">
        <f t="shared" si="24"/>
        <v/>
      </c>
      <c r="AX340" s="11" t="str">
        <f t="shared" si="25"/>
        <v/>
      </c>
      <c r="AY340" s="11" t="str">
        <f t="shared" si="26"/>
        <v/>
      </c>
      <c r="AZ340" s="11" t="str">
        <f t="array" ref="AZ340">INDEX('10_Redfin_Source_Data'!$X:$X,$A340+4)</f>
        <v/>
      </c>
    </row>
    <row r="341" ht="15.75" customHeight="1">
      <c r="A341" s="11">
        <v>337.0</v>
      </c>
      <c r="B341" s="11" t="str">
        <f t="array" ref="B341">IF(INDEX('10_Redfin_Source_Data'!$E:$E,$A341+4)="","","SF-"&amp;TEXT($A341,"000"))</f>
        <v/>
      </c>
      <c r="C341" s="11" t="str">
        <f t="array" ref="C341">INDEX('10_Redfin_Source_Data'!$E:$E,$A341+4)</f>
        <v/>
      </c>
      <c r="D341" s="11" t="str">
        <f t="array" ref="D341">INDEX('10_Redfin_Source_Data'!$G:$G,$A341+4)</f>
        <v/>
      </c>
      <c r="E341" s="11" t="str">
        <f t="array" ref="E341">INDEX('10_Redfin_Source_Data'!$N:$N,$A341+4)</f>
        <v/>
      </c>
      <c r="F341" s="11" t="str">
        <f t="array" ref="F341">INDEX('10_Redfin_Source_Data'!$C:$C,$A341+4)</f>
        <v/>
      </c>
      <c r="G341" s="11" t="str">
        <f t="array" ref="G341">INDEX('10_Redfin_Source_Data'!$Z:$Z,$A341+4)</f>
        <v/>
      </c>
      <c r="H341" s="34">
        <f t="array" ref="H341">N(INDEX('10_Redfin_Source_Data'!$H:$H,$A341+4))</f>
        <v>0</v>
      </c>
      <c r="I341" s="34">
        <f t="array" ref="I341">N(INDEX('10_Redfin_Source_Data'!$M:$M,$A341+4))</f>
        <v>0</v>
      </c>
      <c r="J341" s="34" t="str">
        <f t="array" ref="J341">IF(H341&gt;0,MAX(I341,IFERROR(N(INDEX('10_Redfin_Source_Data'!$I:$I,$A341+4)),0)),"")</f>
        <v/>
      </c>
      <c r="K341" s="34">
        <f t="array" ref="K341">N(INDEX('10_Redfin_Source_Data'!$K:$K,$A341+4))</f>
        <v>0</v>
      </c>
      <c r="L341" s="34" t="str">
        <f t="array" ref="L341">IF(H341&gt;0,IFERROR(INDEX('09_Rent_Benchmarks'!$C:$C,MATCH(D341,'09_Rent_Benchmarks'!$A:$A,0)),'01_Global_Assumptions'!$B$10),"")</f>
        <v/>
      </c>
      <c r="M341" s="34" t="str">
        <f t="shared" si="1"/>
        <v/>
      </c>
      <c r="N341" s="34" t="str">
        <f>IF(H341&gt;0,'01_Global_Assumptions'!$B$11,"")</f>
        <v/>
      </c>
      <c r="O341" s="34" t="str">
        <f t="shared" si="2"/>
        <v/>
      </c>
      <c r="P341" s="35" t="str">
        <f>IF(H341&gt;0,'01_Global_Assumptions'!$B$7,"")</f>
        <v/>
      </c>
      <c r="Q341" s="35" t="str">
        <f>IF(H341&gt;0,'01_Global_Assumptions'!$B$8,"")</f>
        <v/>
      </c>
      <c r="R341" s="35" t="str">
        <f>IF(H341&gt;0,'01_Global_Assumptions'!$B$9,"")</f>
        <v/>
      </c>
      <c r="S341" s="34" t="str">
        <f>IF(H341&gt;0,H341*'01_Global_Assumptions'!$B$12,"")</f>
        <v/>
      </c>
      <c r="T341" s="34" t="str">
        <f>IF(H341&gt;0,'01_Global_Assumptions'!$B$23,"")</f>
        <v/>
      </c>
      <c r="U341" s="34" t="str">
        <f>IF(H341&gt;0,S341/('01_Global_Assumptions'!$B$13*12),"")</f>
        <v/>
      </c>
      <c r="V341" s="34" t="str">
        <f>IF(H341&gt;0,I341*('01_Global_Assumptions'!$B$19+'01_Global_Assumptions'!$B$20+'01_Global_Assumptions'!$B$21)+'01_Global_Assumptions'!$B$22,"")</f>
        <v/>
      </c>
      <c r="W341" s="34" t="str">
        <f>IF(H341&gt;0,S341*'01_Global_Assumptions'!$B$14/12,"")</f>
        <v/>
      </c>
      <c r="X341" s="34" t="str">
        <f>IF(H341&gt;0,H341*'01_Global_Assumptions'!$B$16/('01_Global_Assumptions'!$B$17*12),"")</f>
        <v/>
      </c>
      <c r="Y341" s="35" t="str">
        <f>IF(H341&gt;0,'01_Global_Assumptions'!$B$18,"")</f>
        <v/>
      </c>
      <c r="Z341" s="34" t="str">
        <f t="shared" si="3"/>
        <v/>
      </c>
      <c r="AA341" s="34" t="str">
        <f t="shared" si="4"/>
        <v/>
      </c>
      <c r="AB341" s="34" t="str">
        <f t="shared" si="5"/>
        <v/>
      </c>
      <c r="AC341" s="35" t="str">
        <f t="shared" si="6"/>
        <v/>
      </c>
      <c r="AD341" s="34" t="str">
        <f t="shared" si="7"/>
        <v/>
      </c>
      <c r="AE341" s="34" t="str">
        <f t="shared" si="8"/>
        <v/>
      </c>
      <c r="AF341" s="34" t="str">
        <f t="shared" si="9"/>
        <v/>
      </c>
      <c r="AG341" s="34" t="str">
        <f t="shared" si="10"/>
        <v/>
      </c>
      <c r="AH341" s="34" t="str">
        <f t="shared" si="11"/>
        <v/>
      </c>
      <c r="AI341" s="34" t="str">
        <f t="shared" si="12"/>
        <v/>
      </c>
      <c r="AJ341" s="34" t="str">
        <f t="shared" si="13"/>
        <v/>
      </c>
      <c r="AK341" s="11" t="str">
        <f t="shared" si="14"/>
        <v/>
      </c>
      <c r="AL341" s="11" t="str">
        <f>IF(H341&gt;0,H341*(1-'01_Global_Assumptions'!$B$16),"")</f>
        <v/>
      </c>
      <c r="AM341" s="11" t="str">
        <f>IF(H341&gt;0,'01_Global_Assumptions'!$B$13*'01_Global_Assumptions'!$B$15,"")</f>
        <v/>
      </c>
      <c r="AN341" s="11" t="str">
        <f t="shared" si="15"/>
        <v/>
      </c>
      <c r="AO341" s="11" t="str">
        <f t="shared" si="16"/>
        <v/>
      </c>
      <c r="AP341" s="11" t="str">
        <f t="shared" si="17"/>
        <v/>
      </c>
      <c r="AQ341" s="11" t="str">
        <f t="shared" si="18"/>
        <v/>
      </c>
      <c r="AR341" s="37" t="str">
        <f t="shared" si="19"/>
        <v/>
      </c>
      <c r="AS341" s="11" t="str">
        <f t="shared" si="20"/>
        <v/>
      </c>
      <c r="AT341" s="11" t="str">
        <f t="shared" si="21"/>
        <v/>
      </c>
      <c r="AU341" s="11" t="str">
        <f t="shared" si="22"/>
        <v/>
      </c>
      <c r="AV341" s="11" t="str">
        <f t="shared" si="23"/>
        <v/>
      </c>
      <c r="AW341" s="11" t="str">
        <f t="shared" si="24"/>
        <v/>
      </c>
      <c r="AX341" s="11" t="str">
        <f t="shared" si="25"/>
        <v/>
      </c>
      <c r="AY341" s="11" t="str">
        <f t="shared" si="26"/>
        <v/>
      </c>
      <c r="AZ341" s="11" t="str">
        <f t="array" ref="AZ341">INDEX('10_Redfin_Source_Data'!$X:$X,$A341+4)</f>
        <v/>
      </c>
    </row>
    <row r="342" ht="15.75" customHeight="1">
      <c r="A342" s="11">
        <v>338.0</v>
      </c>
      <c r="B342" s="11" t="str">
        <f t="array" ref="B342">IF(INDEX('10_Redfin_Source_Data'!$E:$E,$A342+4)="","","SF-"&amp;TEXT($A342,"000"))</f>
        <v/>
      </c>
      <c r="C342" s="11" t="str">
        <f t="array" ref="C342">INDEX('10_Redfin_Source_Data'!$E:$E,$A342+4)</f>
        <v/>
      </c>
      <c r="D342" s="11" t="str">
        <f t="array" ref="D342">INDEX('10_Redfin_Source_Data'!$G:$G,$A342+4)</f>
        <v/>
      </c>
      <c r="E342" s="11" t="str">
        <f t="array" ref="E342">INDEX('10_Redfin_Source_Data'!$N:$N,$A342+4)</f>
        <v/>
      </c>
      <c r="F342" s="11" t="str">
        <f t="array" ref="F342">INDEX('10_Redfin_Source_Data'!$C:$C,$A342+4)</f>
        <v/>
      </c>
      <c r="G342" s="11" t="str">
        <f t="array" ref="G342">INDEX('10_Redfin_Source_Data'!$Z:$Z,$A342+4)</f>
        <v/>
      </c>
      <c r="H342" s="34">
        <f t="array" ref="H342">N(INDEX('10_Redfin_Source_Data'!$H:$H,$A342+4))</f>
        <v>0</v>
      </c>
      <c r="I342" s="34">
        <f t="array" ref="I342">N(INDEX('10_Redfin_Source_Data'!$M:$M,$A342+4))</f>
        <v>0</v>
      </c>
      <c r="J342" s="34" t="str">
        <f t="array" ref="J342">IF(H342&gt;0,MAX(I342,IFERROR(N(INDEX('10_Redfin_Source_Data'!$I:$I,$A342+4)),0)),"")</f>
        <v/>
      </c>
      <c r="K342" s="34">
        <f t="array" ref="K342">N(INDEX('10_Redfin_Source_Data'!$K:$K,$A342+4))</f>
        <v>0</v>
      </c>
      <c r="L342" s="34" t="str">
        <f t="array" ref="L342">IF(H342&gt;0,IFERROR(INDEX('09_Rent_Benchmarks'!$C:$C,MATCH(D342,'09_Rent_Benchmarks'!$A:$A,0)),'01_Global_Assumptions'!$B$10),"")</f>
        <v/>
      </c>
      <c r="M342" s="34" t="str">
        <f t="shared" si="1"/>
        <v/>
      </c>
      <c r="N342" s="34" t="str">
        <f>IF(H342&gt;0,'01_Global_Assumptions'!$B$11,"")</f>
        <v/>
      </c>
      <c r="O342" s="34" t="str">
        <f t="shared" si="2"/>
        <v/>
      </c>
      <c r="P342" s="35" t="str">
        <f>IF(H342&gt;0,'01_Global_Assumptions'!$B$7,"")</f>
        <v/>
      </c>
      <c r="Q342" s="35" t="str">
        <f>IF(H342&gt;0,'01_Global_Assumptions'!$B$8,"")</f>
        <v/>
      </c>
      <c r="R342" s="35" t="str">
        <f>IF(H342&gt;0,'01_Global_Assumptions'!$B$9,"")</f>
        <v/>
      </c>
      <c r="S342" s="34" t="str">
        <f>IF(H342&gt;0,H342*'01_Global_Assumptions'!$B$12,"")</f>
        <v/>
      </c>
      <c r="T342" s="34" t="str">
        <f>IF(H342&gt;0,'01_Global_Assumptions'!$B$23,"")</f>
        <v/>
      </c>
      <c r="U342" s="34" t="str">
        <f>IF(H342&gt;0,S342/('01_Global_Assumptions'!$B$13*12),"")</f>
        <v/>
      </c>
      <c r="V342" s="34" t="str">
        <f>IF(H342&gt;0,I342*('01_Global_Assumptions'!$B$19+'01_Global_Assumptions'!$B$20+'01_Global_Assumptions'!$B$21)+'01_Global_Assumptions'!$B$22,"")</f>
        <v/>
      </c>
      <c r="W342" s="34" t="str">
        <f>IF(H342&gt;0,S342*'01_Global_Assumptions'!$B$14/12,"")</f>
        <v/>
      </c>
      <c r="X342" s="34" t="str">
        <f>IF(H342&gt;0,H342*'01_Global_Assumptions'!$B$16/('01_Global_Assumptions'!$B$17*12),"")</f>
        <v/>
      </c>
      <c r="Y342" s="35" t="str">
        <f>IF(H342&gt;0,'01_Global_Assumptions'!$B$18,"")</f>
        <v/>
      </c>
      <c r="Z342" s="34" t="str">
        <f t="shared" si="3"/>
        <v/>
      </c>
      <c r="AA342" s="34" t="str">
        <f t="shared" si="4"/>
        <v/>
      </c>
      <c r="AB342" s="34" t="str">
        <f t="shared" si="5"/>
        <v/>
      </c>
      <c r="AC342" s="35" t="str">
        <f t="shared" si="6"/>
        <v/>
      </c>
      <c r="AD342" s="34" t="str">
        <f t="shared" si="7"/>
        <v/>
      </c>
      <c r="AE342" s="34" t="str">
        <f t="shared" si="8"/>
        <v/>
      </c>
      <c r="AF342" s="34" t="str">
        <f t="shared" si="9"/>
        <v/>
      </c>
      <c r="AG342" s="34" t="str">
        <f t="shared" si="10"/>
        <v/>
      </c>
      <c r="AH342" s="34" t="str">
        <f t="shared" si="11"/>
        <v/>
      </c>
      <c r="AI342" s="34" t="str">
        <f t="shared" si="12"/>
        <v/>
      </c>
      <c r="AJ342" s="34" t="str">
        <f t="shared" si="13"/>
        <v/>
      </c>
      <c r="AK342" s="11" t="str">
        <f t="shared" si="14"/>
        <v/>
      </c>
      <c r="AL342" s="11" t="str">
        <f>IF(H342&gt;0,H342*(1-'01_Global_Assumptions'!$B$16),"")</f>
        <v/>
      </c>
      <c r="AM342" s="11" t="str">
        <f>IF(H342&gt;0,'01_Global_Assumptions'!$B$13*'01_Global_Assumptions'!$B$15,"")</f>
        <v/>
      </c>
      <c r="AN342" s="11" t="str">
        <f t="shared" si="15"/>
        <v/>
      </c>
      <c r="AO342" s="11" t="str">
        <f t="shared" si="16"/>
        <v/>
      </c>
      <c r="AP342" s="11" t="str">
        <f t="shared" si="17"/>
        <v/>
      </c>
      <c r="AQ342" s="11" t="str">
        <f t="shared" si="18"/>
        <v/>
      </c>
      <c r="AR342" s="37" t="str">
        <f t="shared" si="19"/>
        <v/>
      </c>
      <c r="AS342" s="11" t="str">
        <f t="shared" si="20"/>
        <v/>
      </c>
      <c r="AT342" s="11" t="str">
        <f t="shared" si="21"/>
        <v/>
      </c>
      <c r="AU342" s="11" t="str">
        <f t="shared" si="22"/>
        <v/>
      </c>
      <c r="AV342" s="11" t="str">
        <f t="shared" si="23"/>
        <v/>
      </c>
      <c r="AW342" s="11" t="str">
        <f t="shared" si="24"/>
        <v/>
      </c>
      <c r="AX342" s="11" t="str">
        <f t="shared" si="25"/>
        <v/>
      </c>
      <c r="AY342" s="11" t="str">
        <f t="shared" si="26"/>
        <v/>
      </c>
      <c r="AZ342" s="11" t="str">
        <f t="array" ref="AZ342">INDEX('10_Redfin_Source_Data'!$X:$X,$A342+4)</f>
        <v/>
      </c>
    </row>
    <row r="343" ht="15.75" customHeight="1">
      <c r="A343" s="11">
        <v>339.0</v>
      </c>
      <c r="B343" s="11" t="str">
        <f t="array" ref="B343">IF(INDEX('10_Redfin_Source_Data'!$E:$E,$A343+4)="","","SF-"&amp;TEXT($A343,"000"))</f>
        <v/>
      </c>
      <c r="C343" s="11" t="str">
        <f t="array" ref="C343">INDEX('10_Redfin_Source_Data'!$E:$E,$A343+4)</f>
        <v/>
      </c>
      <c r="D343" s="11" t="str">
        <f t="array" ref="D343">INDEX('10_Redfin_Source_Data'!$G:$G,$A343+4)</f>
        <v/>
      </c>
      <c r="E343" s="11" t="str">
        <f t="array" ref="E343">INDEX('10_Redfin_Source_Data'!$N:$N,$A343+4)</f>
        <v/>
      </c>
      <c r="F343" s="11" t="str">
        <f t="array" ref="F343">INDEX('10_Redfin_Source_Data'!$C:$C,$A343+4)</f>
        <v/>
      </c>
      <c r="G343" s="11" t="str">
        <f t="array" ref="G343">INDEX('10_Redfin_Source_Data'!$Z:$Z,$A343+4)</f>
        <v/>
      </c>
      <c r="H343" s="34">
        <f t="array" ref="H343">N(INDEX('10_Redfin_Source_Data'!$H:$H,$A343+4))</f>
        <v>0</v>
      </c>
      <c r="I343" s="34">
        <f t="array" ref="I343">N(INDEX('10_Redfin_Source_Data'!$M:$M,$A343+4))</f>
        <v>0</v>
      </c>
      <c r="J343" s="34" t="str">
        <f t="array" ref="J343">IF(H343&gt;0,MAX(I343,IFERROR(N(INDEX('10_Redfin_Source_Data'!$I:$I,$A343+4)),0)),"")</f>
        <v/>
      </c>
      <c r="K343" s="34">
        <f t="array" ref="K343">N(INDEX('10_Redfin_Source_Data'!$K:$K,$A343+4))</f>
        <v>0</v>
      </c>
      <c r="L343" s="34" t="str">
        <f t="array" ref="L343">IF(H343&gt;0,IFERROR(INDEX('09_Rent_Benchmarks'!$C:$C,MATCH(D343,'09_Rent_Benchmarks'!$A:$A,0)),'01_Global_Assumptions'!$B$10),"")</f>
        <v/>
      </c>
      <c r="M343" s="34" t="str">
        <f t="shared" si="1"/>
        <v/>
      </c>
      <c r="N343" s="34" t="str">
        <f>IF(H343&gt;0,'01_Global_Assumptions'!$B$11,"")</f>
        <v/>
      </c>
      <c r="O343" s="34" t="str">
        <f t="shared" si="2"/>
        <v/>
      </c>
      <c r="P343" s="35" t="str">
        <f>IF(H343&gt;0,'01_Global_Assumptions'!$B$7,"")</f>
        <v/>
      </c>
      <c r="Q343" s="35" t="str">
        <f>IF(H343&gt;0,'01_Global_Assumptions'!$B$8,"")</f>
        <v/>
      </c>
      <c r="R343" s="35" t="str">
        <f>IF(H343&gt;0,'01_Global_Assumptions'!$B$9,"")</f>
        <v/>
      </c>
      <c r="S343" s="34" t="str">
        <f>IF(H343&gt;0,H343*'01_Global_Assumptions'!$B$12,"")</f>
        <v/>
      </c>
      <c r="T343" s="34" t="str">
        <f>IF(H343&gt;0,'01_Global_Assumptions'!$B$23,"")</f>
        <v/>
      </c>
      <c r="U343" s="34" t="str">
        <f>IF(H343&gt;0,S343/('01_Global_Assumptions'!$B$13*12),"")</f>
        <v/>
      </c>
      <c r="V343" s="34" t="str">
        <f>IF(H343&gt;0,I343*('01_Global_Assumptions'!$B$19+'01_Global_Assumptions'!$B$20+'01_Global_Assumptions'!$B$21)+'01_Global_Assumptions'!$B$22,"")</f>
        <v/>
      </c>
      <c r="W343" s="34" t="str">
        <f>IF(H343&gt;0,S343*'01_Global_Assumptions'!$B$14/12,"")</f>
        <v/>
      </c>
      <c r="X343" s="34" t="str">
        <f>IF(H343&gt;0,H343*'01_Global_Assumptions'!$B$16/('01_Global_Assumptions'!$B$17*12),"")</f>
        <v/>
      </c>
      <c r="Y343" s="35" t="str">
        <f>IF(H343&gt;0,'01_Global_Assumptions'!$B$18,"")</f>
        <v/>
      </c>
      <c r="Z343" s="34" t="str">
        <f t="shared" si="3"/>
        <v/>
      </c>
      <c r="AA343" s="34" t="str">
        <f t="shared" si="4"/>
        <v/>
      </c>
      <c r="AB343" s="34" t="str">
        <f t="shared" si="5"/>
        <v/>
      </c>
      <c r="AC343" s="35" t="str">
        <f t="shared" si="6"/>
        <v/>
      </c>
      <c r="AD343" s="34" t="str">
        <f t="shared" si="7"/>
        <v/>
      </c>
      <c r="AE343" s="34" t="str">
        <f t="shared" si="8"/>
        <v/>
      </c>
      <c r="AF343" s="34" t="str">
        <f t="shared" si="9"/>
        <v/>
      </c>
      <c r="AG343" s="34" t="str">
        <f t="shared" si="10"/>
        <v/>
      </c>
      <c r="AH343" s="34" t="str">
        <f t="shared" si="11"/>
        <v/>
      </c>
      <c r="AI343" s="34" t="str">
        <f t="shared" si="12"/>
        <v/>
      </c>
      <c r="AJ343" s="34" t="str">
        <f t="shared" si="13"/>
        <v/>
      </c>
      <c r="AK343" s="11" t="str">
        <f t="shared" si="14"/>
        <v/>
      </c>
      <c r="AL343" s="11" t="str">
        <f>IF(H343&gt;0,H343*(1-'01_Global_Assumptions'!$B$16),"")</f>
        <v/>
      </c>
      <c r="AM343" s="11" t="str">
        <f>IF(H343&gt;0,'01_Global_Assumptions'!$B$13*'01_Global_Assumptions'!$B$15,"")</f>
        <v/>
      </c>
      <c r="AN343" s="11" t="str">
        <f t="shared" si="15"/>
        <v/>
      </c>
      <c r="AO343" s="11" t="str">
        <f t="shared" si="16"/>
        <v/>
      </c>
      <c r="AP343" s="11" t="str">
        <f t="shared" si="17"/>
        <v/>
      </c>
      <c r="AQ343" s="11" t="str">
        <f t="shared" si="18"/>
        <v/>
      </c>
      <c r="AR343" s="37" t="str">
        <f t="shared" si="19"/>
        <v/>
      </c>
      <c r="AS343" s="11" t="str">
        <f t="shared" si="20"/>
        <v/>
      </c>
      <c r="AT343" s="11" t="str">
        <f t="shared" si="21"/>
        <v/>
      </c>
      <c r="AU343" s="11" t="str">
        <f t="shared" si="22"/>
        <v/>
      </c>
      <c r="AV343" s="11" t="str">
        <f t="shared" si="23"/>
        <v/>
      </c>
      <c r="AW343" s="11" t="str">
        <f t="shared" si="24"/>
        <v/>
      </c>
      <c r="AX343" s="11" t="str">
        <f t="shared" si="25"/>
        <v/>
      </c>
      <c r="AY343" s="11" t="str">
        <f t="shared" si="26"/>
        <v/>
      </c>
      <c r="AZ343" s="11" t="str">
        <f t="array" ref="AZ343">INDEX('10_Redfin_Source_Data'!$X:$X,$A343+4)</f>
        <v/>
      </c>
    </row>
    <row r="344" ht="15.75" customHeight="1">
      <c r="A344" s="11">
        <v>340.0</v>
      </c>
      <c r="B344" s="11" t="str">
        <f t="array" ref="B344">IF(INDEX('10_Redfin_Source_Data'!$E:$E,$A344+4)="","","SF-"&amp;TEXT($A344,"000"))</f>
        <v/>
      </c>
      <c r="C344" s="11" t="str">
        <f t="array" ref="C344">INDEX('10_Redfin_Source_Data'!$E:$E,$A344+4)</f>
        <v/>
      </c>
      <c r="D344" s="11" t="str">
        <f t="array" ref="D344">INDEX('10_Redfin_Source_Data'!$G:$G,$A344+4)</f>
        <v/>
      </c>
      <c r="E344" s="11" t="str">
        <f t="array" ref="E344">INDEX('10_Redfin_Source_Data'!$N:$N,$A344+4)</f>
        <v/>
      </c>
      <c r="F344" s="11" t="str">
        <f t="array" ref="F344">INDEX('10_Redfin_Source_Data'!$C:$C,$A344+4)</f>
        <v/>
      </c>
      <c r="G344" s="11" t="str">
        <f t="array" ref="G344">INDEX('10_Redfin_Source_Data'!$Z:$Z,$A344+4)</f>
        <v/>
      </c>
      <c r="H344" s="34">
        <f t="array" ref="H344">N(INDEX('10_Redfin_Source_Data'!$H:$H,$A344+4))</f>
        <v>0</v>
      </c>
      <c r="I344" s="34">
        <f t="array" ref="I344">N(INDEX('10_Redfin_Source_Data'!$M:$M,$A344+4))</f>
        <v>0</v>
      </c>
      <c r="J344" s="34" t="str">
        <f t="array" ref="J344">IF(H344&gt;0,MAX(I344,IFERROR(N(INDEX('10_Redfin_Source_Data'!$I:$I,$A344+4)),0)),"")</f>
        <v/>
      </c>
      <c r="K344" s="34">
        <f t="array" ref="K344">N(INDEX('10_Redfin_Source_Data'!$K:$K,$A344+4))</f>
        <v>0</v>
      </c>
      <c r="L344" s="34" t="str">
        <f t="array" ref="L344">IF(H344&gt;0,IFERROR(INDEX('09_Rent_Benchmarks'!$C:$C,MATCH(D344,'09_Rent_Benchmarks'!$A:$A,0)),'01_Global_Assumptions'!$B$10),"")</f>
        <v/>
      </c>
      <c r="M344" s="34" t="str">
        <f t="shared" si="1"/>
        <v/>
      </c>
      <c r="N344" s="34" t="str">
        <f>IF(H344&gt;0,'01_Global_Assumptions'!$B$11,"")</f>
        <v/>
      </c>
      <c r="O344" s="34" t="str">
        <f t="shared" si="2"/>
        <v/>
      </c>
      <c r="P344" s="35" t="str">
        <f>IF(H344&gt;0,'01_Global_Assumptions'!$B$7,"")</f>
        <v/>
      </c>
      <c r="Q344" s="35" t="str">
        <f>IF(H344&gt;0,'01_Global_Assumptions'!$B$8,"")</f>
        <v/>
      </c>
      <c r="R344" s="35" t="str">
        <f>IF(H344&gt;0,'01_Global_Assumptions'!$B$9,"")</f>
        <v/>
      </c>
      <c r="S344" s="34" t="str">
        <f>IF(H344&gt;0,H344*'01_Global_Assumptions'!$B$12,"")</f>
        <v/>
      </c>
      <c r="T344" s="34" t="str">
        <f>IF(H344&gt;0,'01_Global_Assumptions'!$B$23,"")</f>
        <v/>
      </c>
      <c r="U344" s="34" t="str">
        <f>IF(H344&gt;0,S344/('01_Global_Assumptions'!$B$13*12),"")</f>
        <v/>
      </c>
      <c r="V344" s="34" t="str">
        <f>IF(H344&gt;0,I344*('01_Global_Assumptions'!$B$19+'01_Global_Assumptions'!$B$20+'01_Global_Assumptions'!$B$21)+'01_Global_Assumptions'!$B$22,"")</f>
        <v/>
      </c>
      <c r="W344" s="34" t="str">
        <f>IF(H344&gt;0,S344*'01_Global_Assumptions'!$B$14/12,"")</f>
        <v/>
      </c>
      <c r="X344" s="34" t="str">
        <f>IF(H344&gt;0,H344*'01_Global_Assumptions'!$B$16/('01_Global_Assumptions'!$B$17*12),"")</f>
        <v/>
      </c>
      <c r="Y344" s="35" t="str">
        <f>IF(H344&gt;0,'01_Global_Assumptions'!$B$18,"")</f>
        <v/>
      </c>
      <c r="Z344" s="34" t="str">
        <f t="shared" si="3"/>
        <v/>
      </c>
      <c r="AA344" s="34" t="str">
        <f t="shared" si="4"/>
        <v/>
      </c>
      <c r="AB344" s="34" t="str">
        <f t="shared" si="5"/>
        <v/>
      </c>
      <c r="AC344" s="35" t="str">
        <f t="shared" si="6"/>
        <v/>
      </c>
      <c r="AD344" s="34" t="str">
        <f t="shared" si="7"/>
        <v/>
      </c>
      <c r="AE344" s="34" t="str">
        <f t="shared" si="8"/>
        <v/>
      </c>
      <c r="AF344" s="34" t="str">
        <f t="shared" si="9"/>
        <v/>
      </c>
      <c r="AG344" s="34" t="str">
        <f t="shared" si="10"/>
        <v/>
      </c>
      <c r="AH344" s="34" t="str">
        <f t="shared" si="11"/>
        <v/>
      </c>
      <c r="AI344" s="34" t="str">
        <f t="shared" si="12"/>
        <v/>
      </c>
      <c r="AJ344" s="34" t="str">
        <f t="shared" si="13"/>
        <v/>
      </c>
      <c r="AK344" s="11" t="str">
        <f t="shared" si="14"/>
        <v/>
      </c>
      <c r="AL344" s="11" t="str">
        <f>IF(H344&gt;0,H344*(1-'01_Global_Assumptions'!$B$16),"")</f>
        <v/>
      </c>
      <c r="AM344" s="11" t="str">
        <f>IF(H344&gt;0,'01_Global_Assumptions'!$B$13*'01_Global_Assumptions'!$B$15,"")</f>
        <v/>
      </c>
      <c r="AN344" s="11" t="str">
        <f t="shared" si="15"/>
        <v/>
      </c>
      <c r="AO344" s="11" t="str">
        <f t="shared" si="16"/>
        <v/>
      </c>
      <c r="AP344" s="11" t="str">
        <f t="shared" si="17"/>
        <v/>
      </c>
      <c r="AQ344" s="11" t="str">
        <f t="shared" si="18"/>
        <v/>
      </c>
      <c r="AR344" s="37" t="str">
        <f t="shared" si="19"/>
        <v/>
      </c>
      <c r="AS344" s="11" t="str">
        <f t="shared" si="20"/>
        <v/>
      </c>
      <c r="AT344" s="11" t="str">
        <f t="shared" si="21"/>
        <v/>
      </c>
      <c r="AU344" s="11" t="str">
        <f t="shared" si="22"/>
        <v/>
      </c>
      <c r="AV344" s="11" t="str">
        <f t="shared" si="23"/>
        <v/>
      </c>
      <c r="AW344" s="11" t="str">
        <f t="shared" si="24"/>
        <v/>
      </c>
      <c r="AX344" s="11" t="str">
        <f t="shared" si="25"/>
        <v/>
      </c>
      <c r="AY344" s="11" t="str">
        <f t="shared" si="26"/>
        <v/>
      </c>
      <c r="AZ344" s="11" t="str">
        <f t="array" ref="AZ344">INDEX('10_Redfin_Source_Data'!$X:$X,$A344+4)</f>
        <v/>
      </c>
    </row>
    <row r="345" ht="15.75" customHeight="1">
      <c r="A345" s="11">
        <v>341.0</v>
      </c>
      <c r="B345" s="11" t="str">
        <f t="array" ref="B345">IF(INDEX('10_Redfin_Source_Data'!$E:$E,$A345+4)="","","SF-"&amp;TEXT($A345,"000"))</f>
        <v/>
      </c>
      <c r="C345" s="11" t="str">
        <f t="array" ref="C345">INDEX('10_Redfin_Source_Data'!$E:$E,$A345+4)</f>
        <v/>
      </c>
      <c r="D345" s="11" t="str">
        <f t="array" ref="D345">INDEX('10_Redfin_Source_Data'!$G:$G,$A345+4)</f>
        <v/>
      </c>
      <c r="E345" s="11" t="str">
        <f t="array" ref="E345">INDEX('10_Redfin_Source_Data'!$N:$N,$A345+4)</f>
        <v/>
      </c>
      <c r="F345" s="11" t="str">
        <f t="array" ref="F345">INDEX('10_Redfin_Source_Data'!$C:$C,$A345+4)</f>
        <v/>
      </c>
      <c r="G345" s="11" t="str">
        <f t="array" ref="G345">INDEX('10_Redfin_Source_Data'!$Z:$Z,$A345+4)</f>
        <v/>
      </c>
      <c r="H345" s="34">
        <f t="array" ref="H345">N(INDEX('10_Redfin_Source_Data'!$H:$H,$A345+4))</f>
        <v>0</v>
      </c>
      <c r="I345" s="34">
        <f t="array" ref="I345">N(INDEX('10_Redfin_Source_Data'!$M:$M,$A345+4))</f>
        <v>0</v>
      </c>
      <c r="J345" s="34" t="str">
        <f t="array" ref="J345">IF(H345&gt;0,MAX(I345,IFERROR(N(INDEX('10_Redfin_Source_Data'!$I:$I,$A345+4)),0)),"")</f>
        <v/>
      </c>
      <c r="K345" s="34">
        <f t="array" ref="K345">N(INDEX('10_Redfin_Source_Data'!$K:$K,$A345+4))</f>
        <v>0</v>
      </c>
      <c r="L345" s="34" t="str">
        <f t="array" ref="L345">IF(H345&gt;0,IFERROR(INDEX('09_Rent_Benchmarks'!$C:$C,MATCH(D345,'09_Rent_Benchmarks'!$A:$A,0)),'01_Global_Assumptions'!$B$10),"")</f>
        <v/>
      </c>
      <c r="M345" s="34" t="str">
        <f t="shared" si="1"/>
        <v/>
      </c>
      <c r="N345" s="34" t="str">
        <f>IF(H345&gt;0,'01_Global_Assumptions'!$B$11,"")</f>
        <v/>
      </c>
      <c r="O345" s="34" t="str">
        <f t="shared" si="2"/>
        <v/>
      </c>
      <c r="P345" s="35" t="str">
        <f>IF(H345&gt;0,'01_Global_Assumptions'!$B$7,"")</f>
        <v/>
      </c>
      <c r="Q345" s="35" t="str">
        <f>IF(H345&gt;0,'01_Global_Assumptions'!$B$8,"")</f>
        <v/>
      </c>
      <c r="R345" s="35" t="str">
        <f>IF(H345&gt;0,'01_Global_Assumptions'!$B$9,"")</f>
        <v/>
      </c>
      <c r="S345" s="34" t="str">
        <f>IF(H345&gt;0,H345*'01_Global_Assumptions'!$B$12,"")</f>
        <v/>
      </c>
      <c r="T345" s="34" t="str">
        <f>IF(H345&gt;0,'01_Global_Assumptions'!$B$23,"")</f>
        <v/>
      </c>
      <c r="U345" s="34" t="str">
        <f>IF(H345&gt;0,S345/('01_Global_Assumptions'!$B$13*12),"")</f>
        <v/>
      </c>
      <c r="V345" s="34" t="str">
        <f>IF(H345&gt;0,I345*('01_Global_Assumptions'!$B$19+'01_Global_Assumptions'!$B$20+'01_Global_Assumptions'!$B$21)+'01_Global_Assumptions'!$B$22,"")</f>
        <v/>
      </c>
      <c r="W345" s="34" t="str">
        <f>IF(H345&gt;0,S345*'01_Global_Assumptions'!$B$14/12,"")</f>
        <v/>
      </c>
      <c r="X345" s="34" t="str">
        <f>IF(H345&gt;0,H345*'01_Global_Assumptions'!$B$16/('01_Global_Assumptions'!$B$17*12),"")</f>
        <v/>
      </c>
      <c r="Y345" s="35" t="str">
        <f>IF(H345&gt;0,'01_Global_Assumptions'!$B$18,"")</f>
        <v/>
      </c>
      <c r="Z345" s="34" t="str">
        <f t="shared" si="3"/>
        <v/>
      </c>
      <c r="AA345" s="34" t="str">
        <f t="shared" si="4"/>
        <v/>
      </c>
      <c r="AB345" s="34" t="str">
        <f t="shared" si="5"/>
        <v/>
      </c>
      <c r="AC345" s="35" t="str">
        <f t="shared" si="6"/>
        <v/>
      </c>
      <c r="AD345" s="34" t="str">
        <f t="shared" si="7"/>
        <v/>
      </c>
      <c r="AE345" s="34" t="str">
        <f t="shared" si="8"/>
        <v/>
      </c>
      <c r="AF345" s="34" t="str">
        <f t="shared" si="9"/>
        <v/>
      </c>
      <c r="AG345" s="34" t="str">
        <f t="shared" si="10"/>
        <v/>
      </c>
      <c r="AH345" s="34" t="str">
        <f t="shared" si="11"/>
        <v/>
      </c>
      <c r="AI345" s="34" t="str">
        <f t="shared" si="12"/>
        <v/>
      </c>
      <c r="AJ345" s="34" t="str">
        <f t="shared" si="13"/>
        <v/>
      </c>
      <c r="AK345" s="11" t="str">
        <f t="shared" si="14"/>
        <v/>
      </c>
      <c r="AL345" s="11" t="str">
        <f>IF(H345&gt;0,H345*(1-'01_Global_Assumptions'!$B$16),"")</f>
        <v/>
      </c>
      <c r="AM345" s="11" t="str">
        <f>IF(H345&gt;0,'01_Global_Assumptions'!$B$13*'01_Global_Assumptions'!$B$15,"")</f>
        <v/>
      </c>
      <c r="AN345" s="11" t="str">
        <f t="shared" si="15"/>
        <v/>
      </c>
      <c r="AO345" s="11" t="str">
        <f t="shared" si="16"/>
        <v/>
      </c>
      <c r="AP345" s="11" t="str">
        <f t="shared" si="17"/>
        <v/>
      </c>
      <c r="AQ345" s="11" t="str">
        <f t="shared" si="18"/>
        <v/>
      </c>
      <c r="AR345" s="37" t="str">
        <f t="shared" si="19"/>
        <v/>
      </c>
      <c r="AS345" s="11" t="str">
        <f t="shared" si="20"/>
        <v/>
      </c>
      <c r="AT345" s="11" t="str">
        <f t="shared" si="21"/>
        <v/>
      </c>
      <c r="AU345" s="11" t="str">
        <f t="shared" si="22"/>
        <v/>
      </c>
      <c r="AV345" s="11" t="str">
        <f t="shared" si="23"/>
        <v/>
      </c>
      <c r="AW345" s="11" t="str">
        <f t="shared" si="24"/>
        <v/>
      </c>
      <c r="AX345" s="11" t="str">
        <f t="shared" si="25"/>
        <v/>
      </c>
      <c r="AY345" s="11" t="str">
        <f t="shared" si="26"/>
        <v/>
      </c>
      <c r="AZ345" s="11" t="str">
        <f t="array" ref="AZ345">INDEX('10_Redfin_Source_Data'!$X:$X,$A345+4)</f>
        <v/>
      </c>
    </row>
    <row r="346" ht="15.75" customHeight="1">
      <c r="A346" s="11">
        <v>342.0</v>
      </c>
      <c r="B346" s="11" t="str">
        <f t="array" ref="B346">IF(INDEX('10_Redfin_Source_Data'!$E:$E,$A346+4)="","","SF-"&amp;TEXT($A346,"000"))</f>
        <v/>
      </c>
      <c r="C346" s="11" t="str">
        <f t="array" ref="C346">INDEX('10_Redfin_Source_Data'!$E:$E,$A346+4)</f>
        <v/>
      </c>
      <c r="D346" s="11" t="str">
        <f t="array" ref="D346">INDEX('10_Redfin_Source_Data'!$G:$G,$A346+4)</f>
        <v/>
      </c>
      <c r="E346" s="11" t="str">
        <f t="array" ref="E346">INDEX('10_Redfin_Source_Data'!$N:$N,$A346+4)</f>
        <v/>
      </c>
      <c r="F346" s="11" t="str">
        <f t="array" ref="F346">INDEX('10_Redfin_Source_Data'!$C:$C,$A346+4)</f>
        <v/>
      </c>
      <c r="G346" s="11" t="str">
        <f t="array" ref="G346">INDEX('10_Redfin_Source_Data'!$Z:$Z,$A346+4)</f>
        <v/>
      </c>
      <c r="H346" s="34">
        <f t="array" ref="H346">N(INDEX('10_Redfin_Source_Data'!$H:$H,$A346+4))</f>
        <v>0</v>
      </c>
      <c r="I346" s="34">
        <f t="array" ref="I346">N(INDEX('10_Redfin_Source_Data'!$M:$M,$A346+4))</f>
        <v>0</v>
      </c>
      <c r="J346" s="34" t="str">
        <f t="array" ref="J346">IF(H346&gt;0,MAX(I346,IFERROR(N(INDEX('10_Redfin_Source_Data'!$I:$I,$A346+4)),0)),"")</f>
        <v/>
      </c>
      <c r="K346" s="34">
        <f t="array" ref="K346">N(INDEX('10_Redfin_Source_Data'!$K:$K,$A346+4))</f>
        <v>0</v>
      </c>
      <c r="L346" s="34" t="str">
        <f t="array" ref="L346">IF(H346&gt;0,IFERROR(INDEX('09_Rent_Benchmarks'!$C:$C,MATCH(D346,'09_Rent_Benchmarks'!$A:$A,0)),'01_Global_Assumptions'!$B$10),"")</f>
        <v/>
      </c>
      <c r="M346" s="34" t="str">
        <f t="shared" si="1"/>
        <v/>
      </c>
      <c r="N346" s="34" t="str">
        <f>IF(H346&gt;0,'01_Global_Assumptions'!$B$11,"")</f>
        <v/>
      </c>
      <c r="O346" s="34" t="str">
        <f t="shared" si="2"/>
        <v/>
      </c>
      <c r="P346" s="35" t="str">
        <f>IF(H346&gt;0,'01_Global_Assumptions'!$B$7,"")</f>
        <v/>
      </c>
      <c r="Q346" s="35" t="str">
        <f>IF(H346&gt;0,'01_Global_Assumptions'!$B$8,"")</f>
        <v/>
      </c>
      <c r="R346" s="35" t="str">
        <f>IF(H346&gt;0,'01_Global_Assumptions'!$B$9,"")</f>
        <v/>
      </c>
      <c r="S346" s="34" t="str">
        <f>IF(H346&gt;0,H346*'01_Global_Assumptions'!$B$12,"")</f>
        <v/>
      </c>
      <c r="T346" s="34" t="str">
        <f>IF(H346&gt;0,'01_Global_Assumptions'!$B$23,"")</f>
        <v/>
      </c>
      <c r="U346" s="34" t="str">
        <f>IF(H346&gt;0,S346/('01_Global_Assumptions'!$B$13*12),"")</f>
        <v/>
      </c>
      <c r="V346" s="34" t="str">
        <f>IF(H346&gt;0,I346*('01_Global_Assumptions'!$B$19+'01_Global_Assumptions'!$B$20+'01_Global_Assumptions'!$B$21)+'01_Global_Assumptions'!$B$22,"")</f>
        <v/>
      </c>
      <c r="W346" s="34" t="str">
        <f>IF(H346&gt;0,S346*'01_Global_Assumptions'!$B$14/12,"")</f>
        <v/>
      </c>
      <c r="X346" s="34" t="str">
        <f>IF(H346&gt;0,H346*'01_Global_Assumptions'!$B$16/('01_Global_Assumptions'!$B$17*12),"")</f>
        <v/>
      </c>
      <c r="Y346" s="35" t="str">
        <f>IF(H346&gt;0,'01_Global_Assumptions'!$B$18,"")</f>
        <v/>
      </c>
      <c r="Z346" s="34" t="str">
        <f t="shared" si="3"/>
        <v/>
      </c>
      <c r="AA346" s="34" t="str">
        <f t="shared" si="4"/>
        <v/>
      </c>
      <c r="AB346" s="34" t="str">
        <f t="shared" si="5"/>
        <v/>
      </c>
      <c r="AC346" s="35" t="str">
        <f t="shared" si="6"/>
        <v/>
      </c>
      <c r="AD346" s="34" t="str">
        <f t="shared" si="7"/>
        <v/>
      </c>
      <c r="AE346" s="34" t="str">
        <f t="shared" si="8"/>
        <v/>
      </c>
      <c r="AF346" s="34" t="str">
        <f t="shared" si="9"/>
        <v/>
      </c>
      <c r="AG346" s="34" t="str">
        <f t="shared" si="10"/>
        <v/>
      </c>
      <c r="AH346" s="34" t="str">
        <f t="shared" si="11"/>
        <v/>
      </c>
      <c r="AI346" s="34" t="str">
        <f t="shared" si="12"/>
        <v/>
      </c>
      <c r="AJ346" s="34" t="str">
        <f t="shared" si="13"/>
        <v/>
      </c>
      <c r="AK346" s="11" t="str">
        <f t="shared" si="14"/>
        <v/>
      </c>
      <c r="AL346" s="11" t="str">
        <f>IF(H346&gt;0,H346*(1-'01_Global_Assumptions'!$B$16),"")</f>
        <v/>
      </c>
      <c r="AM346" s="11" t="str">
        <f>IF(H346&gt;0,'01_Global_Assumptions'!$B$13*'01_Global_Assumptions'!$B$15,"")</f>
        <v/>
      </c>
      <c r="AN346" s="11" t="str">
        <f t="shared" si="15"/>
        <v/>
      </c>
      <c r="AO346" s="11" t="str">
        <f t="shared" si="16"/>
        <v/>
      </c>
      <c r="AP346" s="11" t="str">
        <f t="shared" si="17"/>
        <v/>
      </c>
      <c r="AQ346" s="11" t="str">
        <f t="shared" si="18"/>
        <v/>
      </c>
      <c r="AR346" s="37" t="str">
        <f t="shared" si="19"/>
        <v/>
      </c>
      <c r="AS346" s="11" t="str">
        <f t="shared" si="20"/>
        <v/>
      </c>
      <c r="AT346" s="11" t="str">
        <f t="shared" si="21"/>
        <v/>
      </c>
      <c r="AU346" s="11" t="str">
        <f t="shared" si="22"/>
        <v/>
      </c>
      <c r="AV346" s="11" t="str">
        <f t="shared" si="23"/>
        <v/>
      </c>
      <c r="AW346" s="11" t="str">
        <f t="shared" si="24"/>
        <v/>
      </c>
      <c r="AX346" s="11" t="str">
        <f t="shared" si="25"/>
        <v/>
      </c>
      <c r="AY346" s="11" t="str">
        <f t="shared" si="26"/>
        <v/>
      </c>
      <c r="AZ346" s="11" t="str">
        <f t="array" ref="AZ346">INDEX('10_Redfin_Source_Data'!$X:$X,$A346+4)</f>
        <v/>
      </c>
    </row>
    <row r="347" ht="15.75" customHeight="1">
      <c r="A347" s="11">
        <v>343.0</v>
      </c>
      <c r="B347" s="11" t="str">
        <f t="array" ref="B347">IF(INDEX('10_Redfin_Source_Data'!$E:$E,$A347+4)="","","SF-"&amp;TEXT($A347,"000"))</f>
        <v/>
      </c>
      <c r="C347" s="11" t="str">
        <f t="array" ref="C347">INDEX('10_Redfin_Source_Data'!$E:$E,$A347+4)</f>
        <v/>
      </c>
      <c r="D347" s="11" t="str">
        <f t="array" ref="D347">INDEX('10_Redfin_Source_Data'!$G:$G,$A347+4)</f>
        <v/>
      </c>
      <c r="E347" s="11" t="str">
        <f t="array" ref="E347">INDEX('10_Redfin_Source_Data'!$N:$N,$A347+4)</f>
        <v/>
      </c>
      <c r="F347" s="11" t="str">
        <f t="array" ref="F347">INDEX('10_Redfin_Source_Data'!$C:$C,$A347+4)</f>
        <v/>
      </c>
      <c r="G347" s="11" t="str">
        <f t="array" ref="G347">INDEX('10_Redfin_Source_Data'!$Z:$Z,$A347+4)</f>
        <v/>
      </c>
      <c r="H347" s="34">
        <f t="array" ref="H347">N(INDEX('10_Redfin_Source_Data'!$H:$H,$A347+4))</f>
        <v>0</v>
      </c>
      <c r="I347" s="34">
        <f t="array" ref="I347">N(INDEX('10_Redfin_Source_Data'!$M:$M,$A347+4))</f>
        <v>0</v>
      </c>
      <c r="J347" s="34" t="str">
        <f t="array" ref="J347">IF(H347&gt;0,MAX(I347,IFERROR(N(INDEX('10_Redfin_Source_Data'!$I:$I,$A347+4)),0)),"")</f>
        <v/>
      </c>
      <c r="K347" s="34">
        <f t="array" ref="K347">N(INDEX('10_Redfin_Source_Data'!$K:$K,$A347+4))</f>
        <v>0</v>
      </c>
      <c r="L347" s="34" t="str">
        <f t="array" ref="L347">IF(H347&gt;0,IFERROR(INDEX('09_Rent_Benchmarks'!$C:$C,MATCH(D347,'09_Rent_Benchmarks'!$A:$A,0)),'01_Global_Assumptions'!$B$10),"")</f>
        <v/>
      </c>
      <c r="M347" s="34" t="str">
        <f t="shared" si="1"/>
        <v/>
      </c>
      <c r="N347" s="34" t="str">
        <f>IF(H347&gt;0,'01_Global_Assumptions'!$B$11,"")</f>
        <v/>
      </c>
      <c r="O347" s="34" t="str">
        <f t="shared" si="2"/>
        <v/>
      </c>
      <c r="P347" s="35" t="str">
        <f>IF(H347&gt;0,'01_Global_Assumptions'!$B$7,"")</f>
        <v/>
      </c>
      <c r="Q347" s="35" t="str">
        <f>IF(H347&gt;0,'01_Global_Assumptions'!$B$8,"")</f>
        <v/>
      </c>
      <c r="R347" s="35" t="str">
        <f>IF(H347&gt;0,'01_Global_Assumptions'!$B$9,"")</f>
        <v/>
      </c>
      <c r="S347" s="34" t="str">
        <f>IF(H347&gt;0,H347*'01_Global_Assumptions'!$B$12,"")</f>
        <v/>
      </c>
      <c r="T347" s="34" t="str">
        <f>IF(H347&gt;0,'01_Global_Assumptions'!$B$23,"")</f>
        <v/>
      </c>
      <c r="U347" s="34" t="str">
        <f>IF(H347&gt;0,S347/('01_Global_Assumptions'!$B$13*12),"")</f>
        <v/>
      </c>
      <c r="V347" s="34" t="str">
        <f>IF(H347&gt;0,I347*('01_Global_Assumptions'!$B$19+'01_Global_Assumptions'!$B$20+'01_Global_Assumptions'!$B$21)+'01_Global_Assumptions'!$B$22,"")</f>
        <v/>
      </c>
      <c r="W347" s="34" t="str">
        <f>IF(H347&gt;0,S347*'01_Global_Assumptions'!$B$14/12,"")</f>
        <v/>
      </c>
      <c r="X347" s="34" t="str">
        <f>IF(H347&gt;0,H347*'01_Global_Assumptions'!$B$16/('01_Global_Assumptions'!$B$17*12),"")</f>
        <v/>
      </c>
      <c r="Y347" s="35" t="str">
        <f>IF(H347&gt;0,'01_Global_Assumptions'!$B$18,"")</f>
        <v/>
      </c>
      <c r="Z347" s="34" t="str">
        <f t="shared" si="3"/>
        <v/>
      </c>
      <c r="AA347" s="34" t="str">
        <f t="shared" si="4"/>
        <v/>
      </c>
      <c r="AB347" s="34" t="str">
        <f t="shared" si="5"/>
        <v/>
      </c>
      <c r="AC347" s="35" t="str">
        <f t="shared" si="6"/>
        <v/>
      </c>
      <c r="AD347" s="34" t="str">
        <f t="shared" si="7"/>
        <v/>
      </c>
      <c r="AE347" s="34" t="str">
        <f t="shared" si="8"/>
        <v/>
      </c>
      <c r="AF347" s="34" t="str">
        <f t="shared" si="9"/>
        <v/>
      </c>
      <c r="AG347" s="34" t="str">
        <f t="shared" si="10"/>
        <v/>
      </c>
      <c r="AH347" s="34" t="str">
        <f t="shared" si="11"/>
        <v/>
      </c>
      <c r="AI347" s="34" t="str">
        <f t="shared" si="12"/>
        <v/>
      </c>
      <c r="AJ347" s="34" t="str">
        <f t="shared" si="13"/>
        <v/>
      </c>
      <c r="AK347" s="11" t="str">
        <f t="shared" si="14"/>
        <v/>
      </c>
      <c r="AL347" s="11" t="str">
        <f>IF(H347&gt;0,H347*(1-'01_Global_Assumptions'!$B$16),"")</f>
        <v/>
      </c>
      <c r="AM347" s="11" t="str">
        <f>IF(H347&gt;0,'01_Global_Assumptions'!$B$13*'01_Global_Assumptions'!$B$15,"")</f>
        <v/>
      </c>
      <c r="AN347" s="11" t="str">
        <f t="shared" si="15"/>
        <v/>
      </c>
      <c r="AO347" s="11" t="str">
        <f t="shared" si="16"/>
        <v/>
      </c>
      <c r="AP347" s="11" t="str">
        <f t="shared" si="17"/>
        <v/>
      </c>
      <c r="AQ347" s="11" t="str">
        <f t="shared" si="18"/>
        <v/>
      </c>
      <c r="AR347" s="37" t="str">
        <f t="shared" si="19"/>
        <v/>
      </c>
      <c r="AS347" s="11" t="str">
        <f t="shared" si="20"/>
        <v/>
      </c>
      <c r="AT347" s="11" t="str">
        <f t="shared" si="21"/>
        <v/>
      </c>
      <c r="AU347" s="11" t="str">
        <f t="shared" si="22"/>
        <v/>
      </c>
      <c r="AV347" s="11" t="str">
        <f t="shared" si="23"/>
        <v/>
      </c>
      <c r="AW347" s="11" t="str">
        <f t="shared" si="24"/>
        <v/>
      </c>
      <c r="AX347" s="11" t="str">
        <f t="shared" si="25"/>
        <v/>
      </c>
      <c r="AY347" s="11" t="str">
        <f t="shared" si="26"/>
        <v/>
      </c>
      <c r="AZ347" s="11" t="str">
        <f t="array" ref="AZ347">INDEX('10_Redfin_Source_Data'!$X:$X,$A347+4)</f>
        <v/>
      </c>
    </row>
    <row r="348" ht="15.75" customHeight="1">
      <c r="A348" s="11">
        <v>344.0</v>
      </c>
      <c r="B348" s="11" t="str">
        <f t="array" ref="B348">IF(INDEX('10_Redfin_Source_Data'!$E:$E,$A348+4)="","","SF-"&amp;TEXT($A348,"000"))</f>
        <v/>
      </c>
      <c r="C348" s="11" t="str">
        <f t="array" ref="C348">INDEX('10_Redfin_Source_Data'!$E:$E,$A348+4)</f>
        <v/>
      </c>
      <c r="D348" s="11" t="str">
        <f t="array" ref="D348">INDEX('10_Redfin_Source_Data'!$G:$G,$A348+4)</f>
        <v/>
      </c>
      <c r="E348" s="11" t="str">
        <f t="array" ref="E348">INDEX('10_Redfin_Source_Data'!$N:$N,$A348+4)</f>
        <v/>
      </c>
      <c r="F348" s="11" t="str">
        <f t="array" ref="F348">INDEX('10_Redfin_Source_Data'!$C:$C,$A348+4)</f>
        <v/>
      </c>
      <c r="G348" s="11" t="str">
        <f t="array" ref="G348">INDEX('10_Redfin_Source_Data'!$Z:$Z,$A348+4)</f>
        <v/>
      </c>
      <c r="H348" s="34">
        <f t="array" ref="H348">N(INDEX('10_Redfin_Source_Data'!$H:$H,$A348+4))</f>
        <v>0</v>
      </c>
      <c r="I348" s="34">
        <f t="array" ref="I348">N(INDEX('10_Redfin_Source_Data'!$M:$M,$A348+4))</f>
        <v>0</v>
      </c>
      <c r="J348" s="34" t="str">
        <f t="array" ref="J348">IF(H348&gt;0,MAX(I348,IFERROR(N(INDEX('10_Redfin_Source_Data'!$I:$I,$A348+4)),0)),"")</f>
        <v/>
      </c>
      <c r="K348" s="34">
        <f t="array" ref="K348">N(INDEX('10_Redfin_Source_Data'!$K:$K,$A348+4))</f>
        <v>0</v>
      </c>
      <c r="L348" s="34" t="str">
        <f t="array" ref="L348">IF(H348&gt;0,IFERROR(INDEX('09_Rent_Benchmarks'!$C:$C,MATCH(D348,'09_Rent_Benchmarks'!$A:$A,0)),'01_Global_Assumptions'!$B$10),"")</f>
        <v/>
      </c>
      <c r="M348" s="34" t="str">
        <f t="shared" si="1"/>
        <v/>
      </c>
      <c r="N348" s="34" t="str">
        <f>IF(H348&gt;0,'01_Global_Assumptions'!$B$11,"")</f>
        <v/>
      </c>
      <c r="O348" s="34" t="str">
        <f t="shared" si="2"/>
        <v/>
      </c>
      <c r="P348" s="35" t="str">
        <f>IF(H348&gt;0,'01_Global_Assumptions'!$B$7,"")</f>
        <v/>
      </c>
      <c r="Q348" s="35" t="str">
        <f>IF(H348&gt;0,'01_Global_Assumptions'!$B$8,"")</f>
        <v/>
      </c>
      <c r="R348" s="35" t="str">
        <f>IF(H348&gt;0,'01_Global_Assumptions'!$B$9,"")</f>
        <v/>
      </c>
      <c r="S348" s="34" t="str">
        <f>IF(H348&gt;0,H348*'01_Global_Assumptions'!$B$12,"")</f>
        <v/>
      </c>
      <c r="T348" s="34" t="str">
        <f>IF(H348&gt;0,'01_Global_Assumptions'!$B$23,"")</f>
        <v/>
      </c>
      <c r="U348" s="34" t="str">
        <f>IF(H348&gt;0,S348/('01_Global_Assumptions'!$B$13*12),"")</f>
        <v/>
      </c>
      <c r="V348" s="34" t="str">
        <f>IF(H348&gt;0,I348*('01_Global_Assumptions'!$B$19+'01_Global_Assumptions'!$B$20+'01_Global_Assumptions'!$B$21)+'01_Global_Assumptions'!$B$22,"")</f>
        <v/>
      </c>
      <c r="W348" s="34" t="str">
        <f>IF(H348&gt;0,S348*'01_Global_Assumptions'!$B$14/12,"")</f>
        <v/>
      </c>
      <c r="X348" s="34" t="str">
        <f>IF(H348&gt;0,H348*'01_Global_Assumptions'!$B$16/('01_Global_Assumptions'!$B$17*12),"")</f>
        <v/>
      </c>
      <c r="Y348" s="35" t="str">
        <f>IF(H348&gt;0,'01_Global_Assumptions'!$B$18,"")</f>
        <v/>
      </c>
      <c r="Z348" s="34" t="str">
        <f t="shared" si="3"/>
        <v/>
      </c>
      <c r="AA348" s="34" t="str">
        <f t="shared" si="4"/>
        <v/>
      </c>
      <c r="AB348" s="34" t="str">
        <f t="shared" si="5"/>
        <v/>
      </c>
      <c r="AC348" s="35" t="str">
        <f t="shared" si="6"/>
        <v/>
      </c>
      <c r="AD348" s="34" t="str">
        <f t="shared" si="7"/>
        <v/>
      </c>
      <c r="AE348" s="34" t="str">
        <f t="shared" si="8"/>
        <v/>
      </c>
      <c r="AF348" s="34" t="str">
        <f t="shared" si="9"/>
        <v/>
      </c>
      <c r="AG348" s="34" t="str">
        <f t="shared" si="10"/>
        <v/>
      </c>
      <c r="AH348" s="34" t="str">
        <f t="shared" si="11"/>
        <v/>
      </c>
      <c r="AI348" s="34" t="str">
        <f t="shared" si="12"/>
        <v/>
      </c>
      <c r="AJ348" s="34" t="str">
        <f t="shared" si="13"/>
        <v/>
      </c>
      <c r="AK348" s="11" t="str">
        <f t="shared" si="14"/>
        <v/>
      </c>
      <c r="AL348" s="11" t="str">
        <f>IF(H348&gt;0,H348*(1-'01_Global_Assumptions'!$B$16),"")</f>
        <v/>
      </c>
      <c r="AM348" s="11" t="str">
        <f>IF(H348&gt;0,'01_Global_Assumptions'!$B$13*'01_Global_Assumptions'!$B$15,"")</f>
        <v/>
      </c>
      <c r="AN348" s="11" t="str">
        <f t="shared" si="15"/>
        <v/>
      </c>
      <c r="AO348" s="11" t="str">
        <f t="shared" si="16"/>
        <v/>
      </c>
      <c r="AP348" s="11" t="str">
        <f t="shared" si="17"/>
        <v/>
      </c>
      <c r="AQ348" s="11" t="str">
        <f t="shared" si="18"/>
        <v/>
      </c>
      <c r="AR348" s="37" t="str">
        <f t="shared" si="19"/>
        <v/>
      </c>
      <c r="AS348" s="11" t="str">
        <f t="shared" si="20"/>
        <v/>
      </c>
      <c r="AT348" s="11" t="str">
        <f t="shared" si="21"/>
        <v/>
      </c>
      <c r="AU348" s="11" t="str">
        <f t="shared" si="22"/>
        <v/>
      </c>
      <c r="AV348" s="11" t="str">
        <f t="shared" si="23"/>
        <v/>
      </c>
      <c r="AW348" s="11" t="str">
        <f t="shared" si="24"/>
        <v/>
      </c>
      <c r="AX348" s="11" t="str">
        <f t="shared" si="25"/>
        <v/>
      </c>
      <c r="AY348" s="11" t="str">
        <f t="shared" si="26"/>
        <v/>
      </c>
      <c r="AZ348" s="11" t="str">
        <f t="array" ref="AZ348">INDEX('10_Redfin_Source_Data'!$X:$X,$A348+4)</f>
        <v/>
      </c>
    </row>
    <row r="349" ht="15.75" customHeight="1">
      <c r="A349" s="11">
        <v>345.0</v>
      </c>
      <c r="B349" s="11" t="str">
        <f t="array" ref="B349">IF(INDEX('10_Redfin_Source_Data'!$E:$E,$A349+4)="","","SF-"&amp;TEXT($A349,"000"))</f>
        <v/>
      </c>
      <c r="C349" s="11" t="str">
        <f t="array" ref="C349">INDEX('10_Redfin_Source_Data'!$E:$E,$A349+4)</f>
        <v/>
      </c>
      <c r="D349" s="11" t="str">
        <f t="array" ref="D349">INDEX('10_Redfin_Source_Data'!$G:$G,$A349+4)</f>
        <v/>
      </c>
      <c r="E349" s="11" t="str">
        <f t="array" ref="E349">INDEX('10_Redfin_Source_Data'!$N:$N,$A349+4)</f>
        <v/>
      </c>
      <c r="F349" s="11" t="str">
        <f t="array" ref="F349">INDEX('10_Redfin_Source_Data'!$C:$C,$A349+4)</f>
        <v/>
      </c>
      <c r="G349" s="11" t="str">
        <f t="array" ref="G349">INDEX('10_Redfin_Source_Data'!$Z:$Z,$A349+4)</f>
        <v/>
      </c>
      <c r="H349" s="34">
        <f t="array" ref="H349">N(INDEX('10_Redfin_Source_Data'!$H:$H,$A349+4))</f>
        <v>0</v>
      </c>
      <c r="I349" s="34">
        <f t="array" ref="I349">N(INDEX('10_Redfin_Source_Data'!$M:$M,$A349+4))</f>
        <v>0</v>
      </c>
      <c r="J349" s="34" t="str">
        <f t="array" ref="J349">IF(H349&gt;0,MAX(I349,IFERROR(N(INDEX('10_Redfin_Source_Data'!$I:$I,$A349+4)),0)),"")</f>
        <v/>
      </c>
      <c r="K349" s="34">
        <f t="array" ref="K349">N(INDEX('10_Redfin_Source_Data'!$K:$K,$A349+4))</f>
        <v>0</v>
      </c>
      <c r="L349" s="34" t="str">
        <f t="array" ref="L349">IF(H349&gt;0,IFERROR(INDEX('09_Rent_Benchmarks'!$C:$C,MATCH(D349,'09_Rent_Benchmarks'!$A:$A,0)),'01_Global_Assumptions'!$B$10),"")</f>
        <v/>
      </c>
      <c r="M349" s="34" t="str">
        <f t="shared" si="1"/>
        <v/>
      </c>
      <c r="N349" s="34" t="str">
        <f>IF(H349&gt;0,'01_Global_Assumptions'!$B$11,"")</f>
        <v/>
      </c>
      <c r="O349" s="34" t="str">
        <f t="shared" si="2"/>
        <v/>
      </c>
      <c r="P349" s="35" t="str">
        <f>IF(H349&gt;0,'01_Global_Assumptions'!$B$7,"")</f>
        <v/>
      </c>
      <c r="Q349" s="35" t="str">
        <f>IF(H349&gt;0,'01_Global_Assumptions'!$B$8,"")</f>
        <v/>
      </c>
      <c r="R349" s="35" t="str">
        <f>IF(H349&gt;0,'01_Global_Assumptions'!$B$9,"")</f>
        <v/>
      </c>
      <c r="S349" s="34" t="str">
        <f>IF(H349&gt;0,H349*'01_Global_Assumptions'!$B$12,"")</f>
        <v/>
      </c>
      <c r="T349" s="34" t="str">
        <f>IF(H349&gt;0,'01_Global_Assumptions'!$B$23,"")</f>
        <v/>
      </c>
      <c r="U349" s="34" t="str">
        <f>IF(H349&gt;0,S349/('01_Global_Assumptions'!$B$13*12),"")</f>
        <v/>
      </c>
      <c r="V349" s="34" t="str">
        <f>IF(H349&gt;0,I349*('01_Global_Assumptions'!$B$19+'01_Global_Assumptions'!$B$20+'01_Global_Assumptions'!$B$21)+'01_Global_Assumptions'!$B$22,"")</f>
        <v/>
      </c>
      <c r="W349" s="34" t="str">
        <f>IF(H349&gt;0,S349*'01_Global_Assumptions'!$B$14/12,"")</f>
        <v/>
      </c>
      <c r="X349" s="34" t="str">
        <f>IF(H349&gt;0,H349*'01_Global_Assumptions'!$B$16/('01_Global_Assumptions'!$B$17*12),"")</f>
        <v/>
      </c>
      <c r="Y349" s="35" t="str">
        <f>IF(H349&gt;0,'01_Global_Assumptions'!$B$18,"")</f>
        <v/>
      </c>
      <c r="Z349" s="34" t="str">
        <f t="shared" si="3"/>
        <v/>
      </c>
      <c r="AA349" s="34" t="str">
        <f t="shared" si="4"/>
        <v/>
      </c>
      <c r="AB349" s="34" t="str">
        <f t="shared" si="5"/>
        <v/>
      </c>
      <c r="AC349" s="35" t="str">
        <f t="shared" si="6"/>
        <v/>
      </c>
      <c r="AD349" s="34" t="str">
        <f t="shared" si="7"/>
        <v/>
      </c>
      <c r="AE349" s="34" t="str">
        <f t="shared" si="8"/>
        <v/>
      </c>
      <c r="AF349" s="34" t="str">
        <f t="shared" si="9"/>
        <v/>
      </c>
      <c r="AG349" s="34" t="str">
        <f t="shared" si="10"/>
        <v/>
      </c>
      <c r="AH349" s="34" t="str">
        <f t="shared" si="11"/>
        <v/>
      </c>
      <c r="AI349" s="34" t="str">
        <f t="shared" si="12"/>
        <v/>
      </c>
      <c r="AJ349" s="34" t="str">
        <f t="shared" si="13"/>
        <v/>
      </c>
      <c r="AK349" s="11" t="str">
        <f t="shared" si="14"/>
        <v/>
      </c>
      <c r="AL349" s="11" t="str">
        <f>IF(H349&gt;0,H349*(1-'01_Global_Assumptions'!$B$16),"")</f>
        <v/>
      </c>
      <c r="AM349" s="11" t="str">
        <f>IF(H349&gt;0,'01_Global_Assumptions'!$B$13*'01_Global_Assumptions'!$B$15,"")</f>
        <v/>
      </c>
      <c r="AN349" s="11" t="str">
        <f t="shared" si="15"/>
        <v/>
      </c>
      <c r="AO349" s="11" t="str">
        <f t="shared" si="16"/>
        <v/>
      </c>
      <c r="AP349" s="11" t="str">
        <f t="shared" si="17"/>
        <v/>
      </c>
      <c r="AQ349" s="11" t="str">
        <f t="shared" si="18"/>
        <v/>
      </c>
      <c r="AR349" s="37" t="str">
        <f t="shared" si="19"/>
        <v/>
      </c>
      <c r="AS349" s="11" t="str">
        <f t="shared" si="20"/>
        <v/>
      </c>
      <c r="AT349" s="11" t="str">
        <f t="shared" si="21"/>
        <v/>
      </c>
      <c r="AU349" s="11" t="str">
        <f t="shared" si="22"/>
        <v/>
      </c>
      <c r="AV349" s="11" t="str">
        <f t="shared" si="23"/>
        <v/>
      </c>
      <c r="AW349" s="11" t="str">
        <f t="shared" si="24"/>
        <v/>
      </c>
      <c r="AX349" s="11" t="str">
        <f t="shared" si="25"/>
        <v/>
      </c>
      <c r="AY349" s="11" t="str">
        <f t="shared" si="26"/>
        <v/>
      </c>
      <c r="AZ349" s="11" t="str">
        <f t="array" ref="AZ349">INDEX('10_Redfin_Source_Data'!$X:$X,$A349+4)</f>
        <v/>
      </c>
    </row>
    <row r="350" ht="15.75" customHeight="1">
      <c r="A350" s="11">
        <v>346.0</v>
      </c>
      <c r="B350" s="11" t="str">
        <f t="array" ref="B350">IF(INDEX('10_Redfin_Source_Data'!$E:$E,$A350+4)="","","SF-"&amp;TEXT($A350,"000"))</f>
        <v/>
      </c>
      <c r="C350" s="11" t="str">
        <f t="array" ref="C350">INDEX('10_Redfin_Source_Data'!$E:$E,$A350+4)</f>
        <v/>
      </c>
      <c r="D350" s="11" t="str">
        <f t="array" ref="D350">INDEX('10_Redfin_Source_Data'!$G:$G,$A350+4)</f>
        <v/>
      </c>
      <c r="E350" s="11" t="str">
        <f t="array" ref="E350">INDEX('10_Redfin_Source_Data'!$N:$N,$A350+4)</f>
        <v/>
      </c>
      <c r="F350" s="11" t="str">
        <f t="array" ref="F350">INDEX('10_Redfin_Source_Data'!$C:$C,$A350+4)</f>
        <v/>
      </c>
      <c r="G350" s="11" t="str">
        <f t="array" ref="G350">INDEX('10_Redfin_Source_Data'!$Z:$Z,$A350+4)</f>
        <v/>
      </c>
      <c r="H350" s="34">
        <f t="array" ref="H350">N(INDEX('10_Redfin_Source_Data'!$H:$H,$A350+4))</f>
        <v>0</v>
      </c>
      <c r="I350" s="34">
        <f t="array" ref="I350">N(INDEX('10_Redfin_Source_Data'!$M:$M,$A350+4))</f>
        <v>0</v>
      </c>
      <c r="J350" s="34" t="str">
        <f t="array" ref="J350">IF(H350&gt;0,MAX(I350,IFERROR(N(INDEX('10_Redfin_Source_Data'!$I:$I,$A350+4)),0)),"")</f>
        <v/>
      </c>
      <c r="K350" s="34">
        <f t="array" ref="K350">N(INDEX('10_Redfin_Source_Data'!$K:$K,$A350+4))</f>
        <v>0</v>
      </c>
      <c r="L350" s="34" t="str">
        <f t="array" ref="L350">IF(H350&gt;0,IFERROR(INDEX('09_Rent_Benchmarks'!$C:$C,MATCH(D350,'09_Rent_Benchmarks'!$A:$A,0)),'01_Global_Assumptions'!$B$10),"")</f>
        <v/>
      </c>
      <c r="M350" s="34" t="str">
        <f t="shared" si="1"/>
        <v/>
      </c>
      <c r="N350" s="34" t="str">
        <f>IF(H350&gt;0,'01_Global_Assumptions'!$B$11,"")</f>
        <v/>
      </c>
      <c r="O350" s="34" t="str">
        <f t="shared" si="2"/>
        <v/>
      </c>
      <c r="P350" s="35" t="str">
        <f>IF(H350&gt;0,'01_Global_Assumptions'!$B$7,"")</f>
        <v/>
      </c>
      <c r="Q350" s="35" t="str">
        <f>IF(H350&gt;0,'01_Global_Assumptions'!$B$8,"")</f>
        <v/>
      </c>
      <c r="R350" s="35" t="str">
        <f>IF(H350&gt;0,'01_Global_Assumptions'!$B$9,"")</f>
        <v/>
      </c>
      <c r="S350" s="34" t="str">
        <f>IF(H350&gt;0,H350*'01_Global_Assumptions'!$B$12,"")</f>
        <v/>
      </c>
      <c r="T350" s="34" t="str">
        <f>IF(H350&gt;0,'01_Global_Assumptions'!$B$23,"")</f>
        <v/>
      </c>
      <c r="U350" s="34" t="str">
        <f>IF(H350&gt;0,S350/('01_Global_Assumptions'!$B$13*12),"")</f>
        <v/>
      </c>
      <c r="V350" s="34" t="str">
        <f>IF(H350&gt;0,I350*('01_Global_Assumptions'!$B$19+'01_Global_Assumptions'!$B$20+'01_Global_Assumptions'!$B$21)+'01_Global_Assumptions'!$B$22,"")</f>
        <v/>
      </c>
      <c r="W350" s="34" t="str">
        <f>IF(H350&gt;0,S350*'01_Global_Assumptions'!$B$14/12,"")</f>
        <v/>
      </c>
      <c r="X350" s="34" t="str">
        <f>IF(H350&gt;0,H350*'01_Global_Assumptions'!$B$16/('01_Global_Assumptions'!$B$17*12),"")</f>
        <v/>
      </c>
      <c r="Y350" s="35" t="str">
        <f>IF(H350&gt;0,'01_Global_Assumptions'!$B$18,"")</f>
        <v/>
      </c>
      <c r="Z350" s="34" t="str">
        <f t="shared" si="3"/>
        <v/>
      </c>
      <c r="AA350" s="34" t="str">
        <f t="shared" si="4"/>
        <v/>
      </c>
      <c r="AB350" s="34" t="str">
        <f t="shared" si="5"/>
        <v/>
      </c>
      <c r="AC350" s="35" t="str">
        <f t="shared" si="6"/>
        <v/>
      </c>
      <c r="AD350" s="34" t="str">
        <f t="shared" si="7"/>
        <v/>
      </c>
      <c r="AE350" s="34" t="str">
        <f t="shared" si="8"/>
        <v/>
      </c>
      <c r="AF350" s="34" t="str">
        <f t="shared" si="9"/>
        <v/>
      </c>
      <c r="AG350" s="34" t="str">
        <f t="shared" si="10"/>
        <v/>
      </c>
      <c r="AH350" s="34" t="str">
        <f t="shared" si="11"/>
        <v/>
      </c>
      <c r="AI350" s="34" t="str">
        <f t="shared" si="12"/>
        <v/>
      </c>
      <c r="AJ350" s="34" t="str">
        <f t="shared" si="13"/>
        <v/>
      </c>
      <c r="AK350" s="11" t="str">
        <f t="shared" si="14"/>
        <v/>
      </c>
      <c r="AL350" s="11" t="str">
        <f>IF(H350&gt;0,H350*(1-'01_Global_Assumptions'!$B$16),"")</f>
        <v/>
      </c>
      <c r="AM350" s="11" t="str">
        <f>IF(H350&gt;0,'01_Global_Assumptions'!$B$13*'01_Global_Assumptions'!$B$15,"")</f>
        <v/>
      </c>
      <c r="AN350" s="11" t="str">
        <f t="shared" si="15"/>
        <v/>
      </c>
      <c r="AO350" s="11" t="str">
        <f t="shared" si="16"/>
        <v/>
      </c>
      <c r="AP350" s="11" t="str">
        <f t="shared" si="17"/>
        <v/>
      </c>
      <c r="AQ350" s="11" t="str">
        <f t="shared" si="18"/>
        <v/>
      </c>
      <c r="AR350" s="37" t="str">
        <f t="shared" si="19"/>
        <v/>
      </c>
      <c r="AS350" s="11" t="str">
        <f t="shared" si="20"/>
        <v/>
      </c>
      <c r="AT350" s="11" t="str">
        <f t="shared" si="21"/>
        <v/>
      </c>
      <c r="AU350" s="11" t="str">
        <f t="shared" si="22"/>
        <v/>
      </c>
      <c r="AV350" s="11" t="str">
        <f t="shared" si="23"/>
        <v/>
      </c>
      <c r="AW350" s="11" t="str">
        <f t="shared" si="24"/>
        <v/>
      </c>
      <c r="AX350" s="11" t="str">
        <f t="shared" si="25"/>
        <v/>
      </c>
      <c r="AY350" s="11" t="str">
        <f t="shared" si="26"/>
        <v/>
      </c>
      <c r="AZ350" s="11" t="str">
        <f t="array" ref="AZ350">INDEX('10_Redfin_Source_Data'!$X:$X,$A350+4)</f>
        <v/>
      </c>
    </row>
    <row r="351" ht="15.75" customHeight="1">
      <c r="A351" s="11">
        <v>347.0</v>
      </c>
      <c r="B351" s="11" t="str">
        <f t="array" ref="B351">IF(INDEX('10_Redfin_Source_Data'!$E:$E,$A351+4)="","","SF-"&amp;TEXT($A351,"000"))</f>
        <v/>
      </c>
      <c r="C351" s="11" t="str">
        <f t="array" ref="C351">INDEX('10_Redfin_Source_Data'!$E:$E,$A351+4)</f>
        <v/>
      </c>
      <c r="D351" s="11" t="str">
        <f t="array" ref="D351">INDEX('10_Redfin_Source_Data'!$G:$G,$A351+4)</f>
        <v/>
      </c>
      <c r="E351" s="11" t="str">
        <f t="array" ref="E351">INDEX('10_Redfin_Source_Data'!$N:$N,$A351+4)</f>
        <v/>
      </c>
      <c r="F351" s="11" t="str">
        <f t="array" ref="F351">INDEX('10_Redfin_Source_Data'!$C:$C,$A351+4)</f>
        <v/>
      </c>
      <c r="G351" s="11" t="str">
        <f t="array" ref="G351">INDEX('10_Redfin_Source_Data'!$Z:$Z,$A351+4)</f>
        <v/>
      </c>
      <c r="H351" s="34">
        <f t="array" ref="H351">N(INDEX('10_Redfin_Source_Data'!$H:$H,$A351+4))</f>
        <v>0</v>
      </c>
      <c r="I351" s="34">
        <f t="array" ref="I351">N(INDEX('10_Redfin_Source_Data'!$M:$M,$A351+4))</f>
        <v>0</v>
      </c>
      <c r="J351" s="34" t="str">
        <f t="array" ref="J351">IF(H351&gt;0,MAX(I351,IFERROR(N(INDEX('10_Redfin_Source_Data'!$I:$I,$A351+4)),0)),"")</f>
        <v/>
      </c>
      <c r="K351" s="34">
        <f t="array" ref="K351">N(INDEX('10_Redfin_Source_Data'!$K:$K,$A351+4))</f>
        <v>0</v>
      </c>
      <c r="L351" s="34" t="str">
        <f t="array" ref="L351">IF(H351&gt;0,IFERROR(INDEX('09_Rent_Benchmarks'!$C:$C,MATCH(D351,'09_Rent_Benchmarks'!$A:$A,0)),'01_Global_Assumptions'!$B$10),"")</f>
        <v/>
      </c>
      <c r="M351" s="34" t="str">
        <f t="shared" si="1"/>
        <v/>
      </c>
      <c r="N351" s="34" t="str">
        <f>IF(H351&gt;0,'01_Global_Assumptions'!$B$11,"")</f>
        <v/>
      </c>
      <c r="O351" s="34" t="str">
        <f t="shared" si="2"/>
        <v/>
      </c>
      <c r="P351" s="35" t="str">
        <f>IF(H351&gt;0,'01_Global_Assumptions'!$B$7,"")</f>
        <v/>
      </c>
      <c r="Q351" s="35" t="str">
        <f>IF(H351&gt;0,'01_Global_Assumptions'!$B$8,"")</f>
        <v/>
      </c>
      <c r="R351" s="35" t="str">
        <f>IF(H351&gt;0,'01_Global_Assumptions'!$B$9,"")</f>
        <v/>
      </c>
      <c r="S351" s="34" t="str">
        <f>IF(H351&gt;0,H351*'01_Global_Assumptions'!$B$12,"")</f>
        <v/>
      </c>
      <c r="T351" s="34" t="str">
        <f>IF(H351&gt;0,'01_Global_Assumptions'!$B$23,"")</f>
        <v/>
      </c>
      <c r="U351" s="34" t="str">
        <f>IF(H351&gt;0,S351/('01_Global_Assumptions'!$B$13*12),"")</f>
        <v/>
      </c>
      <c r="V351" s="34" t="str">
        <f>IF(H351&gt;0,I351*('01_Global_Assumptions'!$B$19+'01_Global_Assumptions'!$B$20+'01_Global_Assumptions'!$B$21)+'01_Global_Assumptions'!$B$22,"")</f>
        <v/>
      </c>
      <c r="W351" s="34" t="str">
        <f>IF(H351&gt;0,S351*'01_Global_Assumptions'!$B$14/12,"")</f>
        <v/>
      </c>
      <c r="X351" s="34" t="str">
        <f>IF(H351&gt;0,H351*'01_Global_Assumptions'!$B$16/('01_Global_Assumptions'!$B$17*12),"")</f>
        <v/>
      </c>
      <c r="Y351" s="35" t="str">
        <f>IF(H351&gt;0,'01_Global_Assumptions'!$B$18,"")</f>
        <v/>
      </c>
      <c r="Z351" s="34" t="str">
        <f t="shared" si="3"/>
        <v/>
      </c>
      <c r="AA351" s="34" t="str">
        <f t="shared" si="4"/>
        <v/>
      </c>
      <c r="AB351" s="34" t="str">
        <f t="shared" si="5"/>
        <v/>
      </c>
      <c r="AC351" s="35" t="str">
        <f t="shared" si="6"/>
        <v/>
      </c>
      <c r="AD351" s="34" t="str">
        <f t="shared" si="7"/>
        <v/>
      </c>
      <c r="AE351" s="34" t="str">
        <f t="shared" si="8"/>
        <v/>
      </c>
      <c r="AF351" s="34" t="str">
        <f t="shared" si="9"/>
        <v/>
      </c>
      <c r="AG351" s="34" t="str">
        <f t="shared" si="10"/>
        <v/>
      </c>
      <c r="AH351" s="34" t="str">
        <f t="shared" si="11"/>
        <v/>
      </c>
      <c r="AI351" s="34" t="str">
        <f t="shared" si="12"/>
        <v/>
      </c>
      <c r="AJ351" s="34" t="str">
        <f t="shared" si="13"/>
        <v/>
      </c>
      <c r="AK351" s="11" t="str">
        <f t="shared" si="14"/>
        <v/>
      </c>
      <c r="AL351" s="11" t="str">
        <f>IF(H351&gt;0,H351*(1-'01_Global_Assumptions'!$B$16),"")</f>
        <v/>
      </c>
      <c r="AM351" s="11" t="str">
        <f>IF(H351&gt;0,'01_Global_Assumptions'!$B$13*'01_Global_Assumptions'!$B$15,"")</f>
        <v/>
      </c>
      <c r="AN351" s="11" t="str">
        <f t="shared" si="15"/>
        <v/>
      </c>
      <c r="AO351" s="11" t="str">
        <f t="shared" si="16"/>
        <v/>
      </c>
      <c r="AP351" s="11" t="str">
        <f t="shared" si="17"/>
        <v/>
      </c>
      <c r="AQ351" s="11" t="str">
        <f t="shared" si="18"/>
        <v/>
      </c>
      <c r="AR351" s="37" t="str">
        <f t="shared" si="19"/>
        <v/>
      </c>
      <c r="AS351" s="11" t="str">
        <f t="shared" si="20"/>
        <v/>
      </c>
      <c r="AT351" s="11" t="str">
        <f t="shared" si="21"/>
        <v/>
      </c>
      <c r="AU351" s="11" t="str">
        <f t="shared" si="22"/>
        <v/>
      </c>
      <c r="AV351" s="11" t="str">
        <f t="shared" si="23"/>
        <v/>
      </c>
      <c r="AW351" s="11" t="str">
        <f t="shared" si="24"/>
        <v/>
      </c>
      <c r="AX351" s="11" t="str">
        <f t="shared" si="25"/>
        <v/>
      </c>
      <c r="AY351" s="11" t="str">
        <f t="shared" si="26"/>
        <v/>
      </c>
      <c r="AZ351" s="11" t="str">
        <f t="array" ref="AZ351">INDEX('10_Redfin_Source_Data'!$X:$X,$A351+4)</f>
        <v/>
      </c>
    </row>
    <row r="352" ht="15.75" customHeight="1">
      <c r="A352" s="11">
        <v>348.0</v>
      </c>
      <c r="B352" s="11" t="str">
        <f t="array" ref="B352">IF(INDEX('10_Redfin_Source_Data'!$E:$E,$A352+4)="","","SF-"&amp;TEXT($A352,"000"))</f>
        <v/>
      </c>
      <c r="C352" s="11" t="str">
        <f t="array" ref="C352">INDEX('10_Redfin_Source_Data'!$E:$E,$A352+4)</f>
        <v/>
      </c>
      <c r="D352" s="11" t="str">
        <f t="array" ref="D352">INDEX('10_Redfin_Source_Data'!$G:$G,$A352+4)</f>
        <v/>
      </c>
      <c r="E352" s="11" t="str">
        <f t="array" ref="E352">INDEX('10_Redfin_Source_Data'!$N:$N,$A352+4)</f>
        <v/>
      </c>
      <c r="F352" s="11" t="str">
        <f t="array" ref="F352">INDEX('10_Redfin_Source_Data'!$C:$C,$A352+4)</f>
        <v/>
      </c>
      <c r="G352" s="11" t="str">
        <f t="array" ref="G352">INDEX('10_Redfin_Source_Data'!$Z:$Z,$A352+4)</f>
        <v/>
      </c>
      <c r="H352" s="34">
        <f t="array" ref="H352">N(INDEX('10_Redfin_Source_Data'!$H:$H,$A352+4))</f>
        <v>0</v>
      </c>
      <c r="I352" s="34">
        <f t="array" ref="I352">N(INDEX('10_Redfin_Source_Data'!$M:$M,$A352+4))</f>
        <v>0</v>
      </c>
      <c r="J352" s="34" t="str">
        <f t="array" ref="J352">IF(H352&gt;0,MAX(I352,IFERROR(N(INDEX('10_Redfin_Source_Data'!$I:$I,$A352+4)),0)),"")</f>
        <v/>
      </c>
      <c r="K352" s="34">
        <f t="array" ref="K352">N(INDEX('10_Redfin_Source_Data'!$K:$K,$A352+4))</f>
        <v>0</v>
      </c>
      <c r="L352" s="34" t="str">
        <f t="array" ref="L352">IF(H352&gt;0,IFERROR(INDEX('09_Rent_Benchmarks'!$C:$C,MATCH(D352,'09_Rent_Benchmarks'!$A:$A,0)),'01_Global_Assumptions'!$B$10),"")</f>
        <v/>
      </c>
      <c r="M352" s="34" t="str">
        <f t="shared" si="1"/>
        <v/>
      </c>
      <c r="N352" s="34" t="str">
        <f>IF(H352&gt;0,'01_Global_Assumptions'!$B$11,"")</f>
        <v/>
      </c>
      <c r="O352" s="34" t="str">
        <f t="shared" si="2"/>
        <v/>
      </c>
      <c r="P352" s="35" t="str">
        <f>IF(H352&gt;0,'01_Global_Assumptions'!$B$7,"")</f>
        <v/>
      </c>
      <c r="Q352" s="35" t="str">
        <f>IF(H352&gt;0,'01_Global_Assumptions'!$B$8,"")</f>
        <v/>
      </c>
      <c r="R352" s="35" t="str">
        <f>IF(H352&gt;0,'01_Global_Assumptions'!$B$9,"")</f>
        <v/>
      </c>
      <c r="S352" s="34" t="str">
        <f>IF(H352&gt;0,H352*'01_Global_Assumptions'!$B$12,"")</f>
        <v/>
      </c>
      <c r="T352" s="34" t="str">
        <f>IF(H352&gt;0,'01_Global_Assumptions'!$B$23,"")</f>
        <v/>
      </c>
      <c r="U352" s="34" t="str">
        <f>IF(H352&gt;0,S352/('01_Global_Assumptions'!$B$13*12),"")</f>
        <v/>
      </c>
      <c r="V352" s="34" t="str">
        <f>IF(H352&gt;0,I352*('01_Global_Assumptions'!$B$19+'01_Global_Assumptions'!$B$20+'01_Global_Assumptions'!$B$21)+'01_Global_Assumptions'!$B$22,"")</f>
        <v/>
      </c>
      <c r="W352" s="34" t="str">
        <f>IF(H352&gt;0,S352*'01_Global_Assumptions'!$B$14/12,"")</f>
        <v/>
      </c>
      <c r="X352" s="34" t="str">
        <f>IF(H352&gt;0,H352*'01_Global_Assumptions'!$B$16/('01_Global_Assumptions'!$B$17*12),"")</f>
        <v/>
      </c>
      <c r="Y352" s="35" t="str">
        <f>IF(H352&gt;0,'01_Global_Assumptions'!$B$18,"")</f>
        <v/>
      </c>
      <c r="Z352" s="34" t="str">
        <f t="shared" si="3"/>
        <v/>
      </c>
      <c r="AA352" s="34" t="str">
        <f t="shared" si="4"/>
        <v/>
      </c>
      <c r="AB352" s="34" t="str">
        <f t="shared" si="5"/>
        <v/>
      </c>
      <c r="AC352" s="35" t="str">
        <f t="shared" si="6"/>
        <v/>
      </c>
      <c r="AD352" s="34" t="str">
        <f t="shared" si="7"/>
        <v/>
      </c>
      <c r="AE352" s="34" t="str">
        <f t="shared" si="8"/>
        <v/>
      </c>
      <c r="AF352" s="34" t="str">
        <f t="shared" si="9"/>
        <v/>
      </c>
      <c r="AG352" s="34" t="str">
        <f t="shared" si="10"/>
        <v/>
      </c>
      <c r="AH352" s="34" t="str">
        <f t="shared" si="11"/>
        <v/>
      </c>
      <c r="AI352" s="34" t="str">
        <f t="shared" si="12"/>
        <v/>
      </c>
      <c r="AJ352" s="34" t="str">
        <f t="shared" si="13"/>
        <v/>
      </c>
      <c r="AK352" s="11" t="str">
        <f t="shared" si="14"/>
        <v/>
      </c>
      <c r="AL352" s="11" t="str">
        <f>IF(H352&gt;0,H352*(1-'01_Global_Assumptions'!$B$16),"")</f>
        <v/>
      </c>
      <c r="AM352" s="11" t="str">
        <f>IF(H352&gt;0,'01_Global_Assumptions'!$B$13*'01_Global_Assumptions'!$B$15,"")</f>
        <v/>
      </c>
      <c r="AN352" s="11" t="str">
        <f t="shared" si="15"/>
        <v/>
      </c>
      <c r="AO352" s="11" t="str">
        <f t="shared" si="16"/>
        <v/>
      </c>
      <c r="AP352" s="11" t="str">
        <f t="shared" si="17"/>
        <v/>
      </c>
      <c r="AQ352" s="11" t="str">
        <f t="shared" si="18"/>
        <v/>
      </c>
      <c r="AR352" s="37" t="str">
        <f t="shared" si="19"/>
        <v/>
      </c>
      <c r="AS352" s="11" t="str">
        <f t="shared" si="20"/>
        <v/>
      </c>
      <c r="AT352" s="11" t="str">
        <f t="shared" si="21"/>
        <v/>
      </c>
      <c r="AU352" s="11" t="str">
        <f t="shared" si="22"/>
        <v/>
      </c>
      <c r="AV352" s="11" t="str">
        <f t="shared" si="23"/>
        <v/>
      </c>
      <c r="AW352" s="11" t="str">
        <f t="shared" si="24"/>
        <v/>
      </c>
      <c r="AX352" s="11" t="str">
        <f t="shared" si="25"/>
        <v/>
      </c>
      <c r="AY352" s="11" t="str">
        <f t="shared" si="26"/>
        <v/>
      </c>
      <c r="AZ352" s="11" t="str">
        <f t="array" ref="AZ352">INDEX('10_Redfin_Source_Data'!$X:$X,$A352+4)</f>
        <v/>
      </c>
    </row>
    <row r="353" ht="15.75" customHeight="1">
      <c r="A353" s="11">
        <v>349.0</v>
      </c>
      <c r="B353" s="11" t="str">
        <f t="array" ref="B353">IF(INDEX('10_Redfin_Source_Data'!$E:$E,$A353+4)="","","SF-"&amp;TEXT($A353,"000"))</f>
        <v/>
      </c>
      <c r="C353" s="11" t="str">
        <f t="array" ref="C353">INDEX('10_Redfin_Source_Data'!$E:$E,$A353+4)</f>
        <v/>
      </c>
      <c r="D353" s="11" t="str">
        <f t="array" ref="D353">INDEX('10_Redfin_Source_Data'!$G:$G,$A353+4)</f>
        <v/>
      </c>
      <c r="E353" s="11" t="str">
        <f t="array" ref="E353">INDEX('10_Redfin_Source_Data'!$N:$N,$A353+4)</f>
        <v/>
      </c>
      <c r="F353" s="11" t="str">
        <f t="array" ref="F353">INDEX('10_Redfin_Source_Data'!$C:$C,$A353+4)</f>
        <v/>
      </c>
      <c r="G353" s="11" t="str">
        <f t="array" ref="G353">INDEX('10_Redfin_Source_Data'!$Z:$Z,$A353+4)</f>
        <v/>
      </c>
      <c r="H353" s="34">
        <f t="array" ref="H353">N(INDEX('10_Redfin_Source_Data'!$H:$H,$A353+4))</f>
        <v>0</v>
      </c>
      <c r="I353" s="34">
        <f t="array" ref="I353">N(INDEX('10_Redfin_Source_Data'!$M:$M,$A353+4))</f>
        <v>0</v>
      </c>
      <c r="J353" s="34" t="str">
        <f t="array" ref="J353">IF(H353&gt;0,MAX(I353,IFERROR(N(INDEX('10_Redfin_Source_Data'!$I:$I,$A353+4)),0)),"")</f>
        <v/>
      </c>
      <c r="K353" s="34">
        <f t="array" ref="K353">N(INDEX('10_Redfin_Source_Data'!$K:$K,$A353+4))</f>
        <v>0</v>
      </c>
      <c r="L353" s="34" t="str">
        <f t="array" ref="L353">IF(H353&gt;0,IFERROR(INDEX('09_Rent_Benchmarks'!$C:$C,MATCH(D353,'09_Rent_Benchmarks'!$A:$A,0)),'01_Global_Assumptions'!$B$10),"")</f>
        <v/>
      </c>
      <c r="M353" s="34" t="str">
        <f t="shared" si="1"/>
        <v/>
      </c>
      <c r="N353" s="34" t="str">
        <f>IF(H353&gt;0,'01_Global_Assumptions'!$B$11,"")</f>
        <v/>
      </c>
      <c r="O353" s="34" t="str">
        <f t="shared" si="2"/>
        <v/>
      </c>
      <c r="P353" s="35" t="str">
        <f>IF(H353&gt;0,'01_Global_Assumptions'!$B$7,"")</f>
        <v/>
      </c>
      <c r="Q353" s="35" t="str">
        <f>IF(H353&gt;0,'01_Global_Assumptions'!$B$8,"")</f>
        <v/>
      </c>
      <c r="R353" s="35" t="str">
        <f>IF(H353&gt;0,'01_Global_Assumptions'!$B$9,"")</f>
        <v/>
      </c>
      <c r="S353" s="34" t="str">
        <f>IF(H353&gt;0,H353*'01_Global_Assumptions'!$B$12,"")</f>
        <v/>
      </c>
      <c r="T353" s="34" t="str">
        <f>IF(H353&gt;0,'01_Global_Assumptions'!$B$23,"")</f>
        <v/>
      </c>
      <c r="U353" s="34" t="str">
        <f>IF(H353&gt;0,S353/('01_Global_Assumptions'!$B$13*12),"")</f>
        <v/>
      </c>
      <c r="V353" s="34" t="str">
        <f>IF(H353&gt;0,I353*('01_Global_Assumptions'!$B$19+'01_Global_Assumptions'!$B$20+'01_Global_Assumptions'!$B$21)+'01_Global_Assumptions'!$B$22,"")</f>
        <v/>
      </c>
      <c r="W353" s="34" t="str">
        <f>IF(H353&gt;0,S353*'01_Global_Assumptions'!$B$14/12,"")</f>
        <v/>
      </c>
      <c r="X353" s="34" t="str">
        <f>IF(H353&gt;0,H353*'01_Global_Assumptions'!$B$16/('01_Global_Assumptions'!$B$17*12),"")</f>
        <v/>
      </c>
      <c r="Y353" s="35" t="str">
        <f>IF(H353&gt;0,'01_Global_Assumptions'!$B$18,"")</f>
        <v/>
      </c>
      <c r="Z353" s="34" t="str">
        <f t="shared" si="3"/>
        <v/>
      </c>
      <c r="AA353" s="34" t="str">
        <f t="shared" si="4"/>
        <v/>
      </c>
      <c r="AB353" s="34" t="str">
        <f t="shared" si="5"/>
        <v/>
      </c>
      <c r="AC353" s="35" t="str">
        <f t="shared" si="6"/>
        <v/>
      </c>
      <c r="AD353" s="34" t="str">
        <f t="shared" si="7"/>
        <v/>
      </c>
      <c r="AE353" s="34" t="str">
        <f t="shared" si="8"/>
        <v/>
      </c>
      <c r="AF353" s="34" t="str">
        <f t="shared" si="9"/>
        <v/>
      </c>
      <c r="AG353" s="34" t="str">
        <f t="shared" si="10"/>
        <v/>
      </c>
      <c r="AH353" s="34" t="str">
        <f t="shared" si="11"/>
        <v/>
      </c>
      <c r="AI353" s="34" t="str">
        <f t="shared" si="12"/>
        <v/>
      </c>
      <c r="AJ353" s="34" t="str">
        <f t="shared" si="13"/>
        <v/>
      </c>
      <c r="AK353" s="11" t="str">
        <f t="shared" si="14"/>
        <v/>
      </c>
      <c r="AL353" s="11" t="str">
        <f>IF(H353&gt;0,H353*(1-'01_Global_Assumptions'!$B$16),"")</f>
        <v/>
      </c>
      <c r="AM353" s="11" t="str">
        <f>IF(H353&gt;0,'01_Global_Assumptions'!$B$13*'01_Global_Assumptions'!$B$15,"")</f>
        <v/>
      </c>
      <c r="AN353" s="11" t="str">
        <f t="shared" si="15"/>
        <v/>
      </c>
      <c r="AO353" s="11" t="str">
        <f t="shared" si="16"/>
        <v/>
      </c>
      <c r="AP353" s="11" t="str">
        <f t="shared" si="17"/>
        <v/>
      </c>
      <c r="AQ353" s="11" t="str">
        <f t="shared" si="18"/>
        <v/>
      </c>
      <c r="AR353" s="37" t="str">
        <f t="shared" si="19"/>
        <v/>
      </c>
      <c r="AS353" s="11" t="str">
        <f t="shared" si="20"/>
        <v/>
      </c>
      <c r="AT353" s="11" t="str">
        <f t="shared" si="21"/>
        <v/>
      </c>
      <c r="AU353" s="11" t="str">
        <f t="shared" si="22"/>
        <v/>
      </c>
      <c r="AV353" s="11" t="str">
        <f t="shared" si="23"/>
        <v/>
      </c>
      <c r="AW353" s="11" t="str">
        <f t="shared" si="24"/>
        <v/>
      </c>
      <c r="AX353" s="11" t="str">
        <f t="shared" si="25"/>
        <v/>
      </c>
      <c r="AY353" s="11" t="str">
        <f t="shared" si="26"/>
        <v/>
      </c>
      <c r="AZ353" s="11" t="str">
        <f t="array" ref="AZ353">INDEX('10_Redfin_Source_Data'!$X:$X,$A353+4)</f>
        <v/>
      </c>
    </row>
    <row r="354" ht="15.75" customHeight="1">
      <c r="A354" s="11">
        <v>350.0</v>
      </c>
      <c r="B354" s="11" t="str">
        <f t="array" ref="B354">IF(INDEX('10_Redfin_Source_Data'!$E:$E,$A354+4)="","","SF-"&amp;TEXT($A354,"000"))</f>
        <v/>
      </c>
      <c r="C354" s="11" t="str">
        <f t="array" ref="C354">INDEX('10_Redfin_Source_Data'!$E:$E,$A354+4)</f>
        <v/>
      </c>
      <c r="D354" s="11" t="str">
        <f t="array" ref="D354">INDEX('10_Redfin_Source_Data'!$G:$G,$A354+4)</f>
        <v/>
      </c>
      <c r="E354" s="11" t="str">
        <f t="array" ref="E354">INDEX('10_Redfin_Source_Data'!$N:$N,$A354+4)</f>
        <v/>
      </c>
      <c r="F354" s="11" t="str">
        <f t="array" ref="F354">INDEX('10_Redfin_Source_Data'!$C:$C,$A354+4)</f>
        <v/>
      </c>
      <c r="G354" s="11" t="str">
        <f t="array" ref="G354">INDEX('10_Redfin_Source_Data'!$Z:$Z,$A354+4)</f>
        <v/>
      </c>
      <c r="H354" s="34">
        <f t="array" ref="H354">N(INDEX('10_Redfin_Source_Data'!$H:$H,$A354+4))</f>
        <v>0</v>
      </c>
      <c r="I354" s="34">
        <f t="array" ref="I354">N(INDEX('10_Redfin_Source_Data'!$M:$M,$A354+4))</f>
        <v>0</v>
      </c>
      <c r="J354" s="34" t="str">
        <f t="array" ref="J354">IF(H354&gt;0,MAX(I354,IFERROR(N(INDEX('10_Redfin_Source_Data'!$I:$I,$A354+4)),0)),"")</f>
        <v/>
      </c>
      <c r="K354" s="34">
        <f t="array" ref="K354">N(INDEX('10_Redfin_Source_Data'!$K:$K,$A354+4))</f>
        <v>0</v>
      </c>
      <c r="L354" s="34" t="str">
        <f t="array" ref="L354">IF(H354&gt;0,IFERROR(INDEX('09_Rent_Benchmarks'!$C:$C,MATCH(D354,'09_Rent_Benchmarks'!$A:$A,0)),'01_Global_Assumptions'!$B$10),"")</f>
        <v/>
      </c>
      <c r="M354" s="34" t="str">
        <f t="shared" si="1"/>
        <v/>
      </c>
      <c r="N354" s="34" t="str">
        <f>IF(H354&gt;0,'01_Global_Assumptions'!$B$11,"")</f>
        <v/>
      </c>
      <c r="O354" s="34" t="str">
        <f t="shared" si="2"/>
        <v/>
      </c>
      <c r="P354" s="35" t="str">
        <f>IF(H354&gt;0,'01_Global_Assumptions'!$B$7,"")</f>
        <v/>
      </c>
      <c r="Q354" s="35" t="str">
        <f>IF(H354&gt;0,'01_Global_Assumptions'!$B$8,"")</f>
        <v/>
      </c>
      <c r="R354" s="35" t="str">
        <f>IF(H354&gt;0,'01_Global_Assumptions'!$B$9,"")</f>
        <v/>
      </c>
      <c r="S354" s="34" t="str">
        <f>IF(H354&gt;0,H354*'01_Global_Assumptions'!$B$12,"")</f>
        <v/>
      </c>
      <c r="T354" s="34" t="str">
        <f>IF(H354&gt;0,'01_Global_Assumptions'!$B$23,"")</f>
        <v/>
      </c>
      <c r="U354" s="34" t="str">
        <f>IF(H354&gt;0,S354/('01_Global_Assumptions'!$B$13*12),"")</f>
        <v/>
      </c>
      <c r="V354" s="34" t="str">
        <f>IF(H354&gt;0,I354*('01_Global_Assumptions'!$B$19+'01_Global_Assumptions'!$B$20+'01_Global_Assumptions'!$B$21)+'01_Global_Assumptions'!$B$22,"")</f>
        <v/>
      </c>
      <c r="W354" s="34" t="str">
        <f>IF(H354&gt;0,S354*'01_Global_Assumptions'!$B$14/12,"")</f>
        <v/>
      </c>
      <c r="X354" s="34" t="str">
        <f>IF(H354&gt;0,H354*'01_Global_Assumptions'!$B$16/('01_Global_Assumptions'!$B$17*12),"")</f>
        <v/>
      </c>
      <c r="Y354" s="35" t="str">
        <f>IF(H354&gt;0,'01_Global_Assumptions'!$B$18,"")</f>
        <v/>
      </c>
      <c r="Z354" s="34" t="str">
        <f t="shared" si="3"/>
        <v/>
      </c>
      <c r="AA354" s="34" t="str">
        <f t="shared" si="4"/>
        <v/>
      </c>
      <c r="AB354" s="34" t="str">
        <f t="shared" si="5"/>
        <v/>
      </c>
      <c r="AC354" s="35" t="str">
        <f t="shared" si="6"/>
        <v/>
      </c>
      <c r="AD354" s="34" t="str">
        <f t="shared" si="7"/>
        <v/>
      </c>
      <c r="AE354" s="34" t="str">
        <f t="shared" si="8"/>
        <v/>
      </c>
      <c r="AF354" s="34" t="str">
        <f t="shared" si="9"/>
        <v/>
      </c>
      <c r="AG354" s="34" t="str">
        <f t="shared" si="10"/>
        <v/>
      </c>
      <c r="AH354" s="34" t="str">
        <f t="shared" si="11"/>
        <v/>
      </c>
      <c r="AI354" s="34" t="str">
        <f t="shared" si="12"/>
        <v/>
      </c>
      <c r="AJ354" s="34" t="str">
        <f t="shared" si="13"/>
        <v/>
      </c>
      <c r="AK354" s="11" t="str">
        <f t="shared" si="14"/>
        <v/>
      </c>
      <c r="AL354" s="11" t="str">
        <f>IF(H354&gt;0,H354*(1-'01_Global_Assumptions'!$B$16),"")</f>
        <v/>
      </c>
      <c r="AM354" s="11" t="str">
        <f>IF(H354&gt;0,'01_Global_Assumptions'!$B$13*'01_Global_Assumptions'!$B$15,"")</f>
        <v/>
      </c>
      <c r="AN354" s="11" t="str">
        <f t="shared" si="15"/>
        <v/>
      </c>
      <c r="AO354" s="11" t="str">
        <f t="shared" si="16"/>
        <v/>
      </c>
      <c r="AP354" s="11" t="str">
        <f t="shared" si="17"/>
        <v/>
      </c>
      <c r="AQ354" s="11" t="str">
        <f t="shared" si="18"/>
        <v/>
      </c>
      <c r="AR354" s="37" t="str">
        <f t="shared" si="19"/>
        <v/>
      </c>
      <c r="AS354" s="11" t="str">
        <f t="shared" si="20"/>
        <v/>
      </c>
      <c r="AT354" s="11" t="str">
        <f t="shared" si="21"/>
        <v/>
      </c>
      <c r="AU354" s="11" t="str">
        <f t="shared" si="22"/>
        <v/>
      </c>
      <c r="AV354" s="11" t="str">
        <f t="shared" si="23"/>
        <v/>
      </c>
      <c r="AW354" s="11" t="str">
        <f t="shared" si="24"/>
        <v/>
      </c>
      <c r="AX354" s="11" t="str">
        <f t="shared" si="25"/>
        <v/>
      </c>
      <c r="AY354" s="11" t="str">
        <f t="shared" si="26"/>
        <v/>
      </c>
      <c r="AZ354" s="11" t="str">
        <f t="array" ref="AZ354">INDEX('10_Redfin_Source_Data'!$X:$X,$A354+4)</f>
        <v/>
      </c>
    </row>
    <row r="355" ht="15.75" customHeight="1">
      <c r="A355" s="11">
        <v>351.0</v>
      </c>
      <c r="B355" s="11" t="str">
        <f t="array" ref="B355">IF(INDEX('10_Redfin_Source_Data'!$E:$E,$A355+4)="","","SF-"&amp;TEXT($A355,"000"))</f>
        <v/>
      </c>
      <c r="C355" s="11" t="str">
        <f t="array" ref="C355">INDEX('10_Redfin_Source_Data'!$E:$E,$A355+4)</f>
        <v/>
      </c>
      <c r="D355" s="11" t="str">
        <f t="array" ref="D355">INDEX('10_Redfin_Source_Data'!$G:$G,$A355+4)</f>
        <v/>
      </c>
      <c r="E355" s="11" t="str">
        <f t="array" ref="E355">INDEX('10_Redfin_Source_Data'!$N:$N,$A355+4)</f>
        <v/>
      </c>
      <c r="F355" s="11" t="str">
        <f t="array" ref="F355">INDEX('10_Redfin_Source_Data'!$C:$C,$A355+4)</f>
        <v/>
      </c>
      <c r="G355" s="11" t="str">
        <f t="array" ref="G355">INDEX('10_Redfin_Source_Data'!$Z:$Z,$A355+4)</f>
        <v/>
      </c>
      <c r="H355" s="34">
        <f t="array" ref="H355">N(INDEX('10_Redfin_Source_Data'!$H:$H,$A355+4))</f>
        <v>0</v>
      </c>
      <c r="I355" s="34">
        <f t="array" ref="I355">N(INDEX('10_Redfin_Source_Data'!$M:$M,$A355+4))</f>
        <v>0</v>
      </c>
      <c r="J355" s="34" t="str">
        <f t="array" ref="J355">IF(H355&gt;0,MAX(I355,IFERROR(N(INDEX('10_Redfin_Source_Data'!$I:$I,$A355+4)),0)),"")</f>
        <v/>
      </c>
      <c r="K355" s="34">
        <f t="array" ref="K355">N(INDEX('10_Redfin_Source_Data'!$K:$K,$A355+4))</f>
        <v>0</v>
      </c>
      <c r="L355" s="34" t="str">
        <f t="array" ref="L355">IF(H355&gt;0,IFERROR(INDEX('09_Rent_Benchmarks'!$C:$C,MATCH(D355,'09_Rent_Benchmarks'!$A:$A,0)),'01_Global_Assumptions'!$B$10),"")</f>
        <v/>
      </c>
      <c r="M355" s="34" t="str">
        <f t="shared" si="1"/>
        <v/>
      </c>
      <c r="N355" s="34" t="str">
        <f>IF(H355&gt;0,'01_Global_Assumptions'!$B$11,"")</f>
        <v/>
      </c>
      <c r="O355" s="34" t="str">
        <f t="shared" si="2"/>
        <v/>
      </c>
      <c r="P355" s="35" t="str">
        <f>IF(H355&gt;0,'01_Global_Assumptions'!$B$7,"")</f>
        <v/>
      </c>
      <c r="Q355" s="35" t="str">
        <f>IF(H355&gt;0,'01_Global_Assumptions'!$B$8,"")</f>
        <v/>
      </c>
      <c r="R355" s="35" t="str">
        <f>IF(H355&gt;0,'01_Global_Assumptions'!$B$9,"")</f>
        <v/>
      </c>
      <c r="S355" s="34" t="str">
        <f>IF(H355&gt;0,H355*'01_Global_Assumptions'!$B$12,"")</f>
        <v/>
      </c>
      <c r="T355" s="34" t="str">
        <f>IF(H355&gt;0,'01_Global_Assumptions'!$B$23,"")</f>
        <v/>
      </c>
      <c r="U355" s="34" t="str">
        <f>IF(H355&gt;0,S355/('01_Global_Assumptions'!$B$13*12),"")</f>
        <v/>
      </c>
      <c r="V355" s="34" t="str">
        <f>IF(H355&gt;0,I355*('01_Global_Assumptions'!$B$19+'01_Global_Assumptions'!$B$20+'01_Global_Assumptions'!$B$21)+'01_Global_Assumptions'!$B$22,"")</f>
        <v/>
      </c>
      <c r="W355" s="34" t="str">
        <f>IF(H355&gt;0,S355*'01_Global_Assumptions'!$B$14/12,"")</f>
        <v/>
      </c>
      <c r="X355" s="34" t="str">
        <f>IF(H355&gt;0,H355*'01_Global_Assumptions'!$B$16/('01_Global_Assumptions'!$B$17*12),"")</f>
        <v/>
      </c>
      <c r="Y355" s="35" t="str">
        <f>IF(H355&gt;0,'01_Global_Assumptions'!$B$18,"")</f>
        <v/>
      </c>
      <c r="Z355" s="34" t="str">
        <f t="shared" si="3"/>
        <v/>
      </c>
      <c r="AA355" s="34" t="str">
        <f t="shared" si="4"/>
        <v/>
      </c>
      <c r="AB355" s="34" t="str">
        <f t="shared" si="5"/>
        <v/>
      </c>
      <c r="AC355" s="35" t="str">
        <f t="shared" si="6"/>
        <v/>
      </c>
      <c r="AD355" s="34" t="str">
        <f t="shared" si="7"/>
        <v/>
      </c>
      <c r="AE355" s="34" t="str">
        <f t="shared" si="8"/>
        <v/>
      </c>
      <c r="AF355" s="34" t="str">
        <f t="shared" si="9"/>
        <v/>
      </c>
      <c r="AG355" s="34" t="str">
        <f t="shared" si="10"/>
        <v/>
      </c>
      <c r="AH355" s="34" t="str">
        <f t="shared" si="11"/>
        <v/>
      </c>
      <c r="AI355" s="34" t="str">
        <f t="shared" si="12"/>
        <v/>
      </c>
      <c r="AJ355" s="34" t="str">
        <f t="shared" si="13"/>
        <v/>
      </c>
      <c r="AK355" s="11" t="str">
        <f t="shared" si="14"/>
        <v/>
      </c>
      <c r="AL355" s="11" t="str">
        <f>IF(H355&gt;0,H355*(1-'01_Global_Assumptions'!$B$16),"")</f>
        <v/>
      </c>
      <c r="AM355" s="11" t="str">
        <f>IF(H355&gt;0,'01_Global_Assumptions'!$B$13*'01_Global_Assumptions'!$B$15,"")</f>
        <v/>
      </c>
      <c r="AN355" s="11" t="str">
        <f t="shared" si="15"/>
        <v/>
      </c>
      <c r="AO355" s="11" t="str">
        <f t="shared" si="16"/>
        <v/>
      </c>
      <c r="AP355" s="11" t="str">
        <f t="shared" si="17"/>
        <v/>
      </c>
      <c r="AQ355" s="11" t="str">
        <f t="shared" si="18"/>
        <v/>
      </c>
      <c r="AR355" s="37" t="str">
        <f t="shared" si="19"/>
        <v/>
      </c>
      <c r="AS355" s="11" t="str">
        <f t="shared" si="20"/>
        <v/>
      </c>
      <c r="AT355" s="11" t="str">
        <f t="shared" si="21"/>
        <v/>
      </c>
      <c r="AU355" s="11" t="str">
        <f t="shared" si="22"/>
        <v/>
      </c>
      <c r="AV355" s="11" t="str">
        <f t="shared" si="23"/>
        <v/>
      </c>
      <c r="AW355" s="11" t="str">
        <f t="shared" si="24"/>
        <v/>
      </c>
      <c r="AX355" s="11" t="str">
        <f t="shared" si="25"/>
        <v/>
      </c>
      <c r="AY355" s="11" t="str">
        <f t="shared" si="26"/>
        <v/>
      </c>
      <c r="AZ355" s="11" t="str">
        <f t="array" ref="AZ355">INDEX('10_Redfin_Source_Data'!$X:$X,$A355+4)</f>
        <v/>
      </c>
    </row>
    <row r="356" ht="15.75" customHeight="1">
      <c r="A356" s="11">
        <v>352.0</v>
      </c>
      <c r="B356" s="11" t="str">
        <f t="array" ref="B356">IF(INDEX('10_Redfin_Source_Data'!$E:$E,$A356+4)="","","SF-"&amp;TEXT($A356,"000"))</f>
        <v/>
      </c>
      <c r="C356" s="11" t="str">
        <f t="array" ref="C356">INDEX('10_Redfin_Source_Data'!$E:$E,$A356+4)</f>
        <v/>
      </c>
      <c r="D356" s="11" t="str">
        <f t="array" ref="D356">INDEX('10_Redfin_Source_Data'!$G:$G,$A356+4)</f>
        <v/>
      </c>
      <c r="E356" s="11" t="str">
        <f t="array" ref="E356">INDEX('10_Redfin_Source_Data'!$N:$N,$A356+4)</f>
        <v/>
      </c>
      <c r="F356" s="11" t="str">
        <f t="array" ref="F356">INDEX('10_Redfin_Source_Data'!$C:$C,$A356+4)</f>
        <v/>
      </c>
      <c r="G356" s="11" t="str">
        <f t="array" ref="G356">INDEX('10_Redfin_Source_Data'!$Z:$Z,$A356+4)</f>
        <v/>
      </c>
      <c r="H356" s="34">
        <f t="array" ref="H356">N(INDEX('10_Redfin_Source_Data'!$H:$H,$A356+4))</f>
        <v>0</v>
      </c>
      <c r="I356" s="34">
        <f t="array" ref="I356">N(INDEX('10_Redfin_Source_Data'!$M:$M,$A356+4))</f>
        <v>0</v>
      </c>
      <c r="J356" s="34" t="str">
        <f t="array" ref="J356">IF(H356&gt;0,MAX(I356,IFERROR(N(INDEX('10_Redfin_Source_Data'!$I:$I,$A356+4)),0)),"")</f>
        <v/>
      </c>
      <c r="K356" s="34">
        <f t="array" ref="K356">N(INDEX('10_Redfin_Source_Data'!$K:$K,$A356+4))</f>
        <v>0</v>
      </c>
      <c r="L356" s="34" t="str">
        <f t="array" ref="L356">IF(H356&gt;0,IFERROR(INDEX('09_Rent_Benchmarks'!$C:$C,MATCH(D356,'09_Rent_Benchmarks'!$A:$A,0)),'01_Global_Assumptions'!$B$10),"")</f>
        <v/>
      </c>
      <c r="M356" s="34" t="str">
        <f t="shared" si="1"/>
        <v/>
      </c>
      <c r="N356" s="34" t="str">
        <f>IF(H356&gt;0,'01_Global_Assumptions'!$B$11,"")</f>
        <v/>
      </c>
      <c r="O356" s="34" t="str">
        <f t="shared" si="2"/>
        <v/>
      </c>
      <c r="P356" s="35" t="str">
        <f>IF(H356&gt;0,'01_Global_Assumptions'!$B$7,"")</f>
        <v/>
      </c>
      <c r="Q356" s="35" t="str">
        <f>IF(H356&gt;0,'01_Global_Assumptions'!$B$8,"")</f>
        <v/>
      </c>
      <c r="R356" s="35" t="str">
        <f>IF(H356&gt;0,'01_Global_Assumptions'!$B$9,"")</f>
        <v/>
      </c>
      <c r="S356" s="34" t="str">
        <f>IF(H356&gt;0,H356*'01_Global_Assumptions'!$B$12,"")</f>
        <v/>
      </c>
      <c r="T356" s="34" t="str">
        <f>IF(H356&gt;0,'01_Global_Assumptions'!$B$23,"")</f>
        <v/>
      </c>
      <c r="U356" s="34" t="str">
        <f>IF(H356&gt;0,S356/('01_Global_Assumptions'!$B$13*12),"")</f>
        <v/>
      </c>
      <c r="V356" s="34" t="str">
        <f>IF(H356&gt;0,I356*('01_Global_Assumptions'!$B$19+'01_Global_Assumptions'!$B$20+'01_Global_Assumptions'!$B$21)+'01_Global_Assumptions'!$B$22,"")</f>
        <v/>
      </c>
      <c r="W356" s="34" t="str">
        <f>IF(H356&gt;0,S356*'01_Global_Assumptions'!$B$14/12,"")</f>
        <v/>
      </c>
      <c r="X356" s="34" t="str">
        <f>IF(H356&gt;0,H356*'01_Global_Assumptions'!$B$16/('01_Global_Assumptions'!$B$17*12),"")</f>
        <v/>
      </c>
      <c r="Y356" s="35" t="str">
        <f>IF(H356&gt;0,'01_Global_Assumptions'!$B$18,"")</f>
        <v/>
      </c>
      <c r="Z356" s="34" t="str">
        <f t="shared" si="3"/>
        <v/>
      </c>
      <c r="AA356" s="34" t="str">
        <f t="shared" si="4"/>
        <v/>
      </c>
      <c r="AB356" s="34" t="str">
        <f t="shared" si="5"/>
        <v/>
      </c>
      <c r="AC356" s="35" t="str">
        <f t="shared" si="6"/>
        <v/>
      </c>
      <c r="AD356" s="34" t="str">
        <f t="shared" si="7"/>
        <v/>
      </c>
      <c r="AE356" s="34" t="str">
        <f t="shared" si="8"/>
        <v/>
      </c>
      <c r="AF356" s="34" t="str">
        <f t="shared" si="9"/>
        <v/>
      </c>
      <c r="AG356" s="34" t="str">
        <f t="shared" si="10"/>
        <v/>
      </c>
      <c r="AH356" s="34" t="str">
        <f t="shared" si="11"/>
        <v/>
      </c>
      <c r="AI356" s="34" t="str">
        <f t="shared" si="12"/>
        <v/>
      </c>
      <c r="AJ356" s="34" t="str">
        <f t="shared" si="13"/>
        <v/>
      </c>
      <c r="AK356" s="11" t="str">
        <f t="shared" si="14"/>
        <v/>
      </c>
      <c r="AL356" s="11" t="str">
        <f>IF(H356&gt;0,H356*(1-'01_Global_Assumptions'!$B$16),"")</f>
        <v/>
      </c>
      <c r="AM356" s="11" t="str">
        <f>IF(H356&gt;0,'01_Global_Assumptions'!$B$13*'01_Global_Assumptions'!$B$15,"")</f>
        <v/>
      </c>
      <c r="AN356" s="11" t="str">
        <f t="shared" si="15"/>
        <v/>
      </c>
      <c r="AO356" s="11" t="str">
        <f t="shared" si="16"/>
        <v/>
      </c>
      <c r="AP356" s="11" t="str">
        <f t="shared" si="17"/>
        <v/>
      </c>
      <c r="AQ356" s="11" t="str">
        <f t="shared" si="18"/>
        <v/>
      </c>
      <c r="AR356" s="37" t="str">
        <f t="shared" si="19"/>
        <v/>
      </c>
      <c r="AS356" s="11" t="str">
        <f t="shared" si="20"/>
        <v/>
      </c>
      <c r="AT356" s="11" t="str">
        <f t="shared" si="21"/>
        <v/>
      </c>
      <c r="AU356" s="11" t="str">
        <f t="shared" si="22"/>
        <v/>
      </c>
      <c r="AV356" s="11" t="str">
        <f t="shared" si="23"/>
        <v/>
      </c>
      <c r="AW356" s="11" t="str">
        <f t="shared" si="24"/>
        <v/>
      </c>
      <c r="AX356" s="11" t="str">
        <f t="shared" si="25"/>
        <v/>
      </c>
      <c r="AY356" s="11" t="str">
        <f t="shared" si="26"/>
        <v/>
      </c>
      <c r="AZ356" s="11" t="str">
        <f t="array" ref="AZ356">INDEX('10_Redfin_Source_Data'!$X:$X,$A356+4)</f>
        <v/>
      </c>
    </row>
    <row r="357" ht="15.75" customHeight="1">
      <c r="A357" s="11">
        <v>353.0</v>
      </c>
      <c r="B357" s="11" t="str">
        <f t="array" ref="B357">IF(INDEX('10_Redfin_Source_Data'!$E:$E,$A357+4)="","","SF-"&amp;TEXT($A357,"000"))</f>
        <v/>
      </c>
      <c r="C357" s="11" t="str">
        <f t="array" ref="C357">INDEX('10_Redfin_Source_Data'!$E:$E,$A357+4)</f>
        <v/>
      </c>
      <c r="D357" s="11" t="str">
        <f t="array" ref="D357">INDEX('10_Redfin_Source_Data'!$G:$G,$A357+4)</f>
        <v/>
      </c>
      <c r="E357" s="11" t="str">
        <f t="array" ref="E357">INDEX('10_Redfin_Source_Data'!$N:$N,$A357+4)</f>
        <v/>
      </c>
      <c r="F357" s="11" t="str">
        <f t="array" ref="F357">INDEX('10_Redfin_Source_Data'!$C:$C,$A357+4)</f>
        <v/>
      </c>
      <c r="G357" s="11" t="str">
        <f t="array" ref="G357">INDEX('10_Redfin_Source_Data'!$Z:$Z,$A357+4)</f>
        <v/>
      </c>
      <c r="H357" s="34">
        <f t="array" ref="H357">N(INDEX('10_Redfin_Source_Data'!$H:$H,$A357+4))</f>
        <v>0</v>
      </c>
      <c r="I357" s="34">
        <f t="array" ref="I357">N(INDEX('10_Redfin_Source_Data'!$M:$M,$A357+4))</f>
        <v>0</v>
      </c>
      <c r="J357" s="34" t="str">
        <f t="array" ref="J357">IF(H357&gt;0,MAX(I357,IFERROR(N(INDEX('10_Redfin_Source_Data'!$I:$I,$A357+4)),0)),"")</f>
        <v/>
      </c>
      <c r="K357" s="34">
        <f t="array" ref="K357">N(INDEX('10_Redfin_Source_Data'!$K:$K,$A357+4))</f>
        <v>0</v>
      </c>
      <c r="L357" s="34" t="str">
        <f t="array" ref="L357">IF(H357&gt;0,IFERROR(INDEX('09_Rent_Benchmarks'!$C:$C,MATCH(D357,'09_Rent_Benchmarks'!$A:$A,0)),'01_Global_Assumptions'!$B$10),"")</f>
        <v/>
      </c>
      <c r="M357" s="34" t="str">
        <f t="shared" si="1"/>
        <v/>
      </c>
      <c r="N357" s="34" t="str">
        <f>IF(H357&gt;0,'01_Global_Assumptions'!$B$11,"")</f>
        <v/>
      </c>
      <c r="O357" s="34" t="str">
        <f t="shared" si="2"/>
        <v/>
      </c>
      <c r="P357" s="35" t="str">
        <f>IF(H357&gt;0,'01_Global_Assumptions'!$B$7,"")</f>
        <v/>
      </c>
      <c r="Q357" s="35" t="str">
        <f>IF(H357&gt;0,'01_Global_Assumptions'!$B$8,"")</f>
        <v/>
      </c>
      <c r="R357" s="35" t="str">
        <f>IF(H357&gt;0,'01_Global_Assumptions'!$B$9,"")</f>
        <v/>
      </c>
      <c r="S357" s="34" t="str">
        <f>IF(H357&gt;0,H357*'01_Global_Assumptions'!$B$12,"")</f>
        <v/>
      </c>
      <c r="T357" s="34" t="str">
        <f>IF(H357&gt;0,'01_Global_Assumptions'!$B$23,"")</f>
        <v/>
      </c>
      <c r="U357" s="34" t="str">
        <f>IF(H357&gt;0,S357/('01_Global_Assumptions'!$B$13*12),"")</f>
        <v/>
      </c>
      <c r="V357" s="34" t="str">
        <f>IF(H357&gt;0,I357*('01_Global_Assumptions'!$B$19+'01_Global_Assumptions'!$B$20+'01_Global_Assumptions'!$B$21)+'01_Global_Assumptions'!$B$22,"")</f>
        <v/>
      </c>
      <c r="W357" s="34" t="str">
        <f>IF(H357&gt;0,S357*'01_Global_Assumptions'!$B$14/12,"")</f>
        <v/>
      </c>
      <c r="X357" s="34" t="str">
        <f>IF(H357&gt;0,H357*'01_Global_Assumptions'!$B$16/('01_Global_Assumptions'!$B$17*12),"")</f>
        <v/>
      </c>
      <c r="Y357" s="35" t="str">
        <f>IF(H357&gt;0,'01_Global_Assumptions'!$B$18,"")</f>
        <v/>
      </c>
      <c r="Z357" s="34" t="str">
        <f t="shared" si="3"/>
        <v/>
      </c>
      <c r="AA357" s="34" t="str">
        <f t="shared" si="4"/>
        <v/>
      </c>
      <c r="AB357" s="34" t="str">
        <f t="shared" si="5"/>
        <v/>
      </c>
      <c r="AC357" s="35" t="str">
        <f t="shared" si="6"/>
        <v/>
      </c>
      <c r="AD357" s="34" t="str">
        <f t="shared" si="7"/>
        <v/>
      </c>
      <c r="AE357" s="34" t="str">
        <f t="shared" si="8"/>
        <v/>
      </c>
      <c r="AF357" s="34" t="str">
        <f t="shared" si="9"/>
        <v/>
      </c>
      <c r="AG357" s="34" t="str">
        <f t="shared" si="10"/>
        <v/>
      </c>
      <c r="AH357" s="34" t="str">
        <f t="shared" si="11"/>
        <v/>
      </c>
      <c r="AI357" s="34" t="str">
        <f t="shared" si="12"/>
        <v/>
      </c>
      <c r="AJ357" s="34" t="str">
        <f t="shared" si="13"/>
        <v/>
      </c>
      <c r="AK357" s="11" t="str">
        <f t="shared" si="14"/>
        <v/>
      </c>
      <c r="AL357" s="11" t="str">
        <f>IF(H357&gt;0,H357*(1-'01_Global_Assumptions'!$B$16),"")</f>
        <v/>
      </c>
      <c r="AM357" s="11" t="str">
        <f>IF(H357&gt;0,'01_Global_Assumptions'!$B$13*'01_Global_Assumptions'!$B$15,"")</f>
        <v/>
      </c>
      <c r="AN357" s="11" t="str">
        <f t="shared" si="15"/>
        <v/>
      </c>
      <c r="AO357" s="11" t="str">
        <f t="shared" si="16"/>
        <v/>
      </c>
      <c r="AP357" s="11" t="str">
        <f t="shared" si="17"/>
        <v/>
      </c>
      <c r="AQ357" s="11" t="str">
        <f t="shared" si="18"/>
        <v/>
      </c>
      <c r="AR357" s="37" t="str">
        <f t="shared" si="19"/>
        <v/>
      </c>
      <c r="AS357" s="11" t="str">
        <f t="shared" si="20"/>
        <v/>
      </c>
      <c r="AT357" s="11" t="str">
        <f t="shared" si="21"/>
        <v/>
      </c>
      <c r="AU357" s="11" t="str">
        <f t="shared" si="22"/>
        <v/>
      </c>
      <c r="AV357" s="11" t="str">
        <f t="shared" si="23"/>
        <v/>
      </c>
      <c r="AW357" s="11" t="str">
        <f t="shared" si="24"/>
        <v/>
      </c>
      <c r="AX357" s="11" t="str">
        <f t="shared" si="25"/>
        <v/>
      </c>
      <c r="AY357" s="11" t="str">
        <f t="shared" si="26"/>
        <v/>
      </c>
      <c r="AZ357" s="11" t="str">
        <f t="array" ref="AZ357">INDEX('10_Redfin_Source_Data'!$X:$X,$A357+4)</f>
        <v/>
      </c>
    </row>
    <row r="358" ht="15.75" customHeight="1">
      <c r="A358" s="11">
        <v>354.0</v>
      </c>
      <c r="B358" s="11" t="str">
        <f t="array" ref="B358">IF(INDEX('10_Redfin_Source_Data'!$E:$E,$A358+4)="","","SF-"&amp;TEXT($A358,"000"))</f>
        <v/>
      </c>
      <c r="C358" s="11" t="str">
        <f t="array" ref="C358">INDEX('10_Redfin_Source_Data'!$E:$E,$A358+4)</f>
        <v/>
      </c>
      <c r="D358" s="11" t="str">
        <f t="array" ref="D358">INDEX('10_Redfin_Source_Data'!$G:$G,$A358+4)</f>
        <v/>
      </c>
      <c r="E358" s="11" t="str">
        <f t="array" ref="E358">INDEX('10_Redfin_Source_Data'!$N:$N,$A358+4)</f>
        <v/>
      </c>
      <c r="F358" s="11" t="str">
        <f t="array" ref="F358">INDEX('10_Redfin_Source_Data'!$C:$C,$A358+4)</f>
        <v/>
      </c>
      <c r="G358" s="11" t="str">
        <f t="array" ref="G358">INDEX('10_Redfin_Source_Data'!$Z:$Z,$A358+4)</f>
        <v/>
      </c>
      <c r="H358" s="34">
        <f t="array" ref="H358">N(INDEX('10_Redfin_Source_Data'!$H:$H,$A358+4))</f>
        <v>0</v>
      </c>
      <c r="I358" s="34">
        <f t="array" ref="I358">N(INDEX('10_Redfin_Source_Data'!$M:$M,$A358+4))</f>
        <v>0</v>
      </c>
      <c r="J358" s="34" t="str">
        <f t="array" ref="J358">IF(H358&gt;0,MAX(I358,IFERROR(N(INDEX('10_Redfin_Source_Data'!$I:$I,$A358+4)),0)),"")</f>
        <v/>
      </c>
      <c r="K358" s="34">
        <f t="array" ref="K358">N(INDEX('10_Redfin_Source_Data'!$K:$K,$A358+4))</f>
        <v>0</v>
      </c>
      <c r="L358" s="34" t="str">
        <f t="array" ref="L358">IF(H358&gt;0,IFERROR(INDEX('09_Rent_Benchmarks'!$C:$C,MATCH(D358,'09_Rent_Benchmarks'!$A:$A,0)),'01_Global_Assumptions'!$B$10),"")</f>
        <v/>
      </c>
      <c r="M358" s="34" t="str">
        <f t="shared" si="1"/>
        <v/>
      </c>
      <c r="N358" s="34" t="str">
        <f>IF(H358&gt;0,'01_Global_Assumptions'!$B$11,"")</f>
        <v/>
      </c>
      <c r="O358" s="34" t="str">
        <f t="shared" si="2"/>
        <v/>
      </c>
      <c r="P358" s="35" t="str">
        <f>IF(H358&gt;0,'01_Global_Assumptions'!$B$7,"")</f>
        <v/>
      </c>
      <c r="Q358" s="35" t="str">
        <f>IF(H358&gt;0,'01_Global_Assumptions'!$B$8,"")</f>
        <v/>
      </c>
      <c r="R358" s="35" t="str">
        <f>IF(H358&gt;0,'01_Global_Assumptions'!$B$9,"")</f>
        <v/>
      </c>
      <c r="S358" s="34" t="str">
        <f>IF(H358&gt;0,H358*'01_Global_Assumptions'!$B$12,"")</f>
        <v/>
      </c>
      <c r="T358" s="34" t="str">
        <f>IF(H358&gt;0,'01_Global_Assumptions'!$B$23,"")</f>
        <v/>
      </c>
      <c r="U358" s="34" t="str">
        <f>IF(H358&gt;0,S358/('01_Global_Assumptions'!$B$13*12),"")</f>
        <v/>
      </c>
      <c r="V358" s="34" t="str">
        <f>IF(H358&gt;0,I358*('01_Global_Assumptions'!$B$19+'01_Global_Assumptions'!$B$20+'01_Global_Assumptions'!$B$21)+'01_Global_Assumptions'!$B$22,"")</f>
        <v/>
      </c>
      <c r="W358" s="34" t="str">
        <f>IF(H358&gt;0,S358*'01_Global_Assumptions'!$B$14/12,"")</f>
        <v/>
      </c>
      <c r="X358" s="34" t="str">
        <f>IF(H358&gt;0,H358*'01_Global_Assumptions'!$B$16/('01_Global_Assumptions'!$B$17*12),"")</f>
        <v/>
      </c>
      <c r="Y358" s="35" t="str">
        <f>IF(H358&gt;0,'01_Global_Assumptions'!$B$18,"")</f>
        <v/>
      </c>
      <c r="Z358" s="34" t="str">
        <f t="shared" si="3"/>
        <v/>
      </c>
      <c r="AA358" s="34" t="str">
        <f t="shared" si="4"/>
        <v/>
      </c>
      <c r="AB358" s="34" t="str">
        <f t="shared" si="5"/>
        <v/>
      </c>
      <c r="AC358" s="35" t="str">
        <f t="shared" si="6"/>
        <v/>
      </c>
      <c r="AD358" s="34" t="str">
        <f t="shared" si="7"/>
        <v/>
      </c>
      <c r="AE358" s="34" t="str">
        <f t="shared" si="8"/>
        <v/>
      </c>
      <c r="AF358" s="34" t="str">
        <f t="shared" si="9"/>
        <v/>
      </c>
      <c r="AG358" s="34" t="str">
        <f t="shared" si="10"/>
        <v/>
      </c>
      <c r="AH358" s="34" t="str">
        <f t="shared" si="11"/>
        <v/>
      </c>
      <c r="AI358" s="34" t="str">
        <f t="shared" si="12"/>
        <v/>
      </c>
      <c r="AJ358" s="34" t="str">
        <f t="shared" si="13"/>
        <v/>
      </c>
      <c r="AK358" s="11" t="str">
        <f t="shared" si="14"/>
        <v/>
      </c>
      <c r="AL358" s="11" t="str">
        <f>IF(H358&gt;0,H358*(1-'01_Global_Assumptions'!$B$16),"")</f>
        <v/>
      </c>
      <c r="AM358" s="11" t="str">
        <f>IF(H358&gt;0,'01_Global_Assumptions'!$B$13*'01_Global_Assumptions'!$B$15,"")</f>
        <v/>
      </c>
      <c r="AN358" s="11" t="str">
        <f t="shared" si="15"/>
        <v/>
      </c>
      <c r="AO358" s="11" t="str">
        <f t="shared" si="16"/>
        <v/>
      </c>
      <c r="AP358" s="11" t="str">
        <f t="shared" si="17"/>
        <v/>
      </c>
      <c r="AQ358" s="11" t="str">
        <f t="shared" si="18"/>
        <v/>
      </c>
      <c r="AR358" s="37" t="str">
        <f t="shared" si="19"/>
        <v/>
      </c>
      <c r="AS358" s="11" t="str">
        <f t="shared" si="20"/>
        <v/>
      </c>
      <c r="AT358" s="11" t="str">
        <f t="shared" si="21"/>
        <v/>
      </c>
      <c r="AU358" s="11" t="str">
        <f t="shared" si="22"/>
        <v/>
      </c>
      <c r="AV358" s="11" t="str">
        <f t="shared" si="23"/>
        <v/>
      </c>
      <c r="AW358" s="11" t="str">
        <f t="shared" si="24"/>
        <v/>
      </c>
      <c r="AX358" s="11" t="str">
        <f t="shared" si="25"/>
        <v/>
      </c>
      <c r="AY358" s="11" t="str">
        <f t="shared" si="26"/>
        <v/>
      </c>
      <c r="AZ358" s="11" t="str">
        <f t="array" ref="AZ358">INDEX('10_Redfin_Source_Data'!$X:$X,$A358+4)</f>
        <v/>
      </c>
    </row>
    <row r="359" ht="15.75" customHeight="1">
      <c r="A359" s="11">
        <v>355.0</v>
      </c>
      <c r="B359" s="11" t="str">
        <f t="array" ref="B359">IF(INDEX('10_Redfin_Source_Data'!$E:$E,$A359+4)="","","SF-"&amp;TEXT($A359,"000"))</f>
        <v/>
      </c>
      <c r="C359" s="11" t="str">
        <f t="array" ref="C359">INDEX('10_Redfin_Source_Data'!$E:$E,$A359+4)</f>
        <v/>
      </c>
      <c r="D359" s="11" t="str">
        <f t="array" ref="D359">INDEX('10_Redfin_Source_Data'!$G:$G,$A359+4)</f>
        <v/>
      </c>
      <c r="E359" s="11" t="str">
        <f t="array" ref="E359">INDEX('10_Redfin_Source_Data'!$N:$N,$A359+4)</f>
        <v/>
      </c>
      <c r="F359" s="11" t="str">
        <f t="array" ref="F359">INDEX('10_Redfin_Source_Data'!$C:$C,$A359+4)</f>
        <v/>
      </c>
      <c r="G359" s="11" t="str">
        <f t="array" ref="G359">INDEX('10_Redfin_Source_Data'!$Z:$Z,$A359+4)</f>
        <v/>
      </c>
      <c r="H359" s="34">
        <f t="array" ref="H359">N(INDEX('10_Redfin_Source_Data'!$H:$H,$A359+4))</f>
        <v>0</v>
      </c>
      <c r="I359" s="34">
        <f t="array" ref="I359">N(INDEX('10_Redfin_Source_Data'!$M:$M,$A359+4))</f>
        <v>0</v>
      </c>
      <c r="J359" s="34" t="str">
        <f t="array" ref="J359">IF(H359&gt;0,MAX(I359,IFERROR(N(INDEX('10_Redfin_Source_Data'!$I:$I,$A359+4)),0)),"")</f>
        <v/>
      </c>
      <c r="K359" s="34">
        <f t="array" ref="K359">N(INDEX('10_Redfin_Source_Data'!$K:$K,$A359+4))</f>
        <v>0</v>
      </c>
      <c r="L359" s="34" t="str">
        <f t="array" ref="L359">IF(H359&gt;0,IFERROR(INDEX('09_Rent_Benchmarks'!$C:$C,MATCH(D359,'09_Rent_Benchmarks'!$A:$A,0)),'01_Global_Assumptions'!$B$10),"")</f>
        <v/>
      </c>
      <c r="M359" s="34" t="str">
        <f t="shared" si="1"/>
        <v/>
      </c>
      <c r="N359" s="34" t="str">
        <f>IF(H359&gt;0,'01_Global_Assumptions'!$B$11,"")</f>
        <v/>
      </c>
      <c r="O359" s="34" t="str">
        <f t="shared" si="2"/>
        <v/>
      </c>
      <c r="P359" s="35" t="str">
        <f>IF(H359&gt;0,'01_Global_Assumptions'!$B$7,"")</f>
        <v/>
      </c>
      <c r="Q359" s="35" t="str">
        <f>IF(H359&gt;0,'01_Global_Assumptions'!$B$8,"")</f>
        <v/>
      </c>
      <c r="R359" s="35" t="str">
        <f>IF(H359&gt;0,'01_Global_Assumptions'!$B$9,"")</f>
        <v/>
      </c>
      <c r="S359" s="34" t="str">
        <f>IF(H359&gt;0,H359*'01_Global_Assumptions'!$B$12,"")</f>
        <v/>
      </c>
      <c r="T359" s="34" t="str">
        <f>IF(H359&gt;0,'01_Global_Assumptions'!$B$23,"")</f>
        <v/>
      </c>
      <c r="U359" s="34" t="str">
        <f>IF(H359&gt;0,S359/('01_Global_Assumptions'!$B$13*12),"")</f>
        <v/>
      </c>
      <c r="V359" s="34" t="str">
        <f>IF(H359&gt;0,I359*('01_Global_Assumptions'!$B$19+'01_Global_Assumptions'!$B$20+'01_Global_Assumptions'!$B$21)+'01_Global_Assumptions'!$B$22,"")</f>
        <v/>
      </c>
      <c r="W359" s="34" t="str">
        <f>IF(H359&gt;0,S359*'01_Global_Assumptions'!$B$14/12,"")</f>
        <v/>
      </c>
      <c r="X359" s="34" t="str">
        <f>IF(H359&gt;0,H359*'01_Global_Assumptions'!$B$16/('01_Global_Assumptions'!$B$17*12),"")</f>
        <v/>
      </c>
      <c r="Y359" s="35" t="str">
        <f>IF(H359&gt;0,'01_Global_Assumptions'!$B$18,"")</f>
        <v/>
      </c>
      <c r="Z359" s="34" t="str">
        <f t="shared" si="3"/>
        <v/>
      </c>
      <c r="AA359" s="34" t="str">
        <f t="shared" si="4"/>
        <v/>
      </c>
      <c r="AB359" s="34" t="str">
        <f t="shared" si="5"/>
        <v/>
      </c>
      <c r="AC359" s="35" t="str">
        <f t="shared" si="6"/>
        <v/>
      </c>
      <c r="AD359" s="34" t="str">
        <f t="shared" si="7"/>
        <v/>
      </c>
      <c r="AE359" s="34" t="str">
        <f t="shared" si="8"/>
        <v/>
      </c>
      <c r="AF359" s="34" t="str">
        <f t="shared" si="9"/>
        <v/>
      </c>
      <c r="AG359" s="34" t="str">
        <f t="shared" si="10"/>
        <v/>
      </c>
      <c r="AH359" s="34" t="str">
        <f t="shared" si="11"/>
        <v/>
      </c>
      <c r="AI359" s="34" t="str">
        <f t="shared" si="12"/>
        <v/>
      </c>
      <c r="AJ359" s="34" t="str">
        <f t="shared" si="13"/>
        <v/>
      </c>
      <c r="AK359" s="11" t="str">
        <f t="shared" si="14"/>
        <v/>
      </c>
      <c r="AL359" s="11" t="str">
        <f>IF(H359&gt;0,H359*(1-'01_Global_Assumptions'!$B$16),"")</f>
        <v/>
      </c>
      <c r="AM359" s="11" t="str">
        <f>IF(H359&gt;0,'01_Global_Assumptions'!$B$13*'01_Global_Assumptions'!$B$15,"")</f>
        <v/>
      </c>
      <c r="AN359" s="11" t="str">
        <f t="shared" si="15"/>
        <v/>
      </c>
      <c r="AO359" s="11" t="str">
        <f t="shared" si="16"/>
        <v/>
      </c>
      <c r="AP359" s="11" t="str">
        <f t="shared" si="17"/>
        <v/>
      </c>
      <c r="AQ359" s="11" t="str">
        <f t="shared" si="18"/>
        <v/>
      </c>
      <c r="AR359" s="37" t="str">
        <f t="shared" si="19"/>
        <v/>
      </c>
      <c r="AS359" s="11" t="str">
        <f t="shared" si="20"/>
        <v/>
      </c>
      <c r="AT359" s="11" t="str">
        <f t="shared" si="21"/>
        <v/>
      </c>
      <c r="AU359" s="11" t="str">
        <f t="shared" si="22"/>
        <v/>
      </c>
      <c r="AV359" s="11" t="str">
        <f t="shared" si="23"/>
        <v/>
      </c>
      <c r="AW359" s="11" t="str">
        <f t="shared" si="24"/>
        <v/>
      </c>
      <c r="AX359" s="11" t="str">
        <f t="shared" si="25"/>
        <v/>
      </c>
      <c r="AY359" s="11" t="str">
        <f t="shared" si="26"/>
        <v/>
      </c>
      <c r="AZ359" s="11" t="str">
        <f t="array" ref="AZ359">INDEX('10_Redfin_Source_Data'!$X:$X,$A359+4)</f>
        <v/>
      </c>
    </row>
    <row r="360" ht="15.75" customHeight="1">
      <c r="A360" s="11">
        <v>356.0</v>
      </c>
      <c r="B360" s="11" t="str">
        <f t="array" ref="B360">IF(INDEX('10_Redfin_Source_Data'!$E:$E,$A360+4)="","","SF-"&amp;TEXT($A360,"000"))</f>
        <v/>
      </c>
      <c r="C360" s="11" t="str">
        <f t="array" ref="C360">INDEX('10_Redfin_Source_Data'!$E:$E,$A360+4)</f>
        <v/>
      </c>
      <c r="D360" s="11" t="str">
        <f t="array" ref="D360">INDEX('10_Redfin_Source_Data'!$G:$G,$A360+4)</f>
        <v/>
      </c>
      <c r="E360" s="11" t="str">
        <f t="array" ref="E360">INDEX('10_Redfin_Source_Data'!$N:$N,$A360+4)</f>
        <v/>
      </c>
      <c r="F360" s="11" t="str">
        <f t="array" ref="F360">INDEX('10_Redfin_Source_Data'!$C:$C,$A360+4)</f>
        <v/>
      </c>
      <c r="G360" s="11" t="str">
        <f t="array" ref="G360">INDEX('10_Redfin_Source_Data'!$Z:$Z,$A360+4)</f>
        <v/>
      </c>
      <c r="H360" s="34">
        <f t="array" ref="H360">N(INDEX('10_Redfin_Source_Data'!$H:$H,$A360+4))</f>
        <v>0</v>
      </c>
      <c r="I360" s="34">
        <f t="array" ref="I360">N(INDEX('10_Redfin_Source_Data'!$M:$M,$A360+4))</f>
        <v>0</v>
      </c>
      <c r="J360" s="34" t="str">
        <f t="array" ref="J360">IF(H360&gt;0,MAX(I360,IFERROR(N(INDEX('10_Redfin_Source_Data'!$I:$I,$A360+4)),0)),"")</f>
        <v/>
      </c>
      <c r="K360" s="34">
        <f t="array" ref="K360">N(INDEX('10_Redfin_Source_Data'!$K:$K,$A360+4))</f>
        <v>0</v>
      </c>
      <c r="L360" s="34" t="str">
        <f t="array" ref="L360">IF(H360&gt;0,IFERROR(INDEX('09_Rent_Benchmarks'!$C:$C,MATCH(D360,'09_Rent_Benchmarks'!$A:$A,0)),'01_Global_Assumptions'!$B$10),"")</f>
        <v/>
      </c>
      <c r="M360" s="34" t="str">
        <f t="shared" si="1"/>
        <v/>
      </c>
      <c r="N360" s="34" t="str">
        <f>IF(H360&gt;0,'01_Global_Assumptions'!$B$11,"")</f>
        <v/>
      </c>
      <c r="O360" s="34" t="str">
        <f t="shared" si="2"/>
        <v/>
      </c>
      <c r="P360" s="35" t="str">
        <f>IF(H360&gt;0,'01_Global_Assumptions'!$B$7,"")</f>
        <v/>
      </c>
      <c r="Q360" s="35" t="str">
        <f>IF(H360&gt;0,'01_Global_Assumptions'!$B$8,"")</f>
        <v/>
      </c>
      <c r="R360" s="35" t="str">
        <f>IF(H360&gt;0,'01_Global_Assumptions'!$B$9,"")</f>
        <v/>
      </c>
      <c r="S360" s="34" t="str">
        <f>IF(H360&gt;0,H360*'01_Global_Assumptions'!$B$12,"")</f>
        <v/>
      </c>
      <c r="T360" s="34" t="str">
        <f>IF(H360&gt;0,'01_Global_Assumptions'!$B$23,"")</f>
        <v/>
      </c>
      <c r="U360" s="34" t="str">
        <f>IF(H360&gt;0,S360/('01_Global_Assumptions'!$B$13*12),"")</f>
        <v/>
      </c>
      <c r="V360" s="34" t="str">
        <f>IF(H360&gt;0,I360*('01_Global_Assumptions'!$B$19+'01_Global_Assumptions'!$B$20+'01_Global_Assumptions'!$B$21)+'01_Global_Assumptions'!$B$22,"")</f>
        <v/>
      </c>
      <c r="W360" s="34" t="str">
        <f>IF(H360&gt;0,S360*'01_Global_Assumptions'!$B$14/12,"")</f>
        <v/>
      </c>
      <c r="X360" s="34" t="str">
        <f>IF(H360&gt;0,H360*'01_Global_Assumptions'!$B$16/('01_Global_Assumptions'!$B$17*12),"")</f>
        <v/>
      </c>
      <c r="Y360" s="35" t="str">
        <f>IF(H360&gt;0,'01_Global_Assumptions'!$B$18,"")</f>
        <v/>
      </c>
      <c r="Z360" s="34" t="str">
        <f t="shared" si="3"/>
        <v/>
      </c>
      <c r="AA360" s="34" t="str">
        <f t="shared" si="4"/>
        <v/>
      </c>
      <c r="AB360" s="34" t="str">
        <f t="shared" si="5"/>
        <v/>
      </c>
      <c r="AC360" s="35" t="str">
        <f t="shared" si="6"/>
        <v/>
      </c>
      <c r="AD360" s="34" t="str">
        <f t="shared" si="7"/>
        <v/>
      </c>
      <c r="AE360" s="34" t="str">
        <f t="shared" si="8"/>
        <v/>
      </c>
      <c r="AF360" s="34" t="str">
        <f t="shared" si="9"/>
        <v/>
      </c>
      <c r="AG360" s="34" t="str">
        <f t="shared" si="10"/>
        <v/>
      </c>
      <c r="AH360" s="34" t="str">
        <f t="shared" si="11"/>
        <v/>
      </c>
      <c r="AI360" s="34" t="str">
        <f t="shared" si="12"/>
        <v/>
      </c>
      <c r="AJ360" s="34" t="str">
        <f t="shared" si="13"/>
        <v/>
      </c>
      <c r="AK360" s="11" t="str">
        <f t="shared" si="14"/>
        <v/>
      </c>
      <c r="AL360" s="11" t="str">
        <f>IF(H360&gt;0,H360*(1-'01_Global_Assumptions'!$B$16),"")</f>
        <v/>
      </c>
      <c r="AM360" s="11" t="str">
        <f>IF(H360&gt;0,'01_Global_Assumptions'!$B$13*'01_Global_Assumptions'!$B$15,"")</f>
        <v/>
      </c>
      <c r="AN360" s="11" t="str">
        <f t="shared" si="15"/>
        <v/>
      </c>
      <c r="AO360" s="11" t="str">
        <f t="shared" si="16"/>
        <v/>
      </c>
      <c r="AP360" s="11" t="str">
        <f t="shared" si="17"/>
        <v/>
      </c>
      <c r="AQ360" s="11" t="str">
        <f t="shared" si="18"/>
        <v/>
      </c>
      <c r="AR360" s="37" t="str">
        <f t="shared" si="19"/>
        <v/>
      </c>
      <c r="AS360" s="11" t="str">
        <f t="shared" si="20"/>
        <v/>
      </c>
      <c r="AT360" s="11" t="str">
        <f t="shared" si="21"/>
        <v/>
      </c>
      <c r="AU360" s="11" t="str">
        <f t="shared" si="22"/>
        <v/>
      </c>
      <c r="AV360" s="11" t="str">
        <f t="shared" si="23"/>
        <v/>
      </c>
      <c r="AW360" s="11" t="str">
        <f t="shared" si="24"/>
        <v/>
      </c>
      <c r="AX360" s="11" t="str">
        <f t="shared" si="25"/>
        <v/>
      </c>
      <c r="AY360" s="11" t="str">
        <f t="shared" si="26"/>
        <v/>
      </c>
      <c r="AZ360" s="11" t="str">
        <f t="array" ref="AZ360">INDEX('10_Redfin_Source_Data'!$X:$X,$A360+4)</f>
        <v/>
      </c>
    </row>
    <row r="361" ht="15.75" customHeight="1">
      <c r="A361" s="11">
        <v>357.0</v>
      </c>
      <c r="B361" s="11" t="str">
        <f t="array" ref="B361">IF(INDEX('10_Redfin_Source_Data'!$E:$E,$A361+4)="","","SF-"&amp;TEXT($A361,"000"))</f>
        <v/>
      </c>
      <c r="C361" s="11" t="str">
        <f t="array" ref="C361">INDEX('10_Redfin_Source_Data'!$E:$E,$A361+4)</f>
        <v/>
      </c>
      <c r="D361" s="11" t="str">
        <f t="array" ref="D361">INDEX('10_Redfin_Source_Data'!$G:$G,$A361+4)</f>
        <v/>
      </c>
      <c r="E361" s="11" t="str">
        <f t="array" ref="E361">INDEX('10_Redfin_Source_Data'!$N:$N,$A361+4)</f>
        <v/>
      </c>
      <c r="F361" s="11" t="str">
        <f t="array" ref="F361">INDEX('10_Redfin_Source_Data'!$C:$C,$A361+4)</f>
        <v/>
      </c>
      <c r="G361" s="11" t="str">
        <f t="array" ref="G361">INDEX('10_Redfin_Source_Data'!$Z:$Z,$A361+4)</f>
        <v/>
      </c>
      <c r="H361" s="34">
        <f t="array" ref="H361">N(INDEX('10_Redfin_Source_Data'!$H:$H,$A361+4))</f>
        <v>0</v>
      </c>
      <c r="I361" s="34">
        <f t="array" ref="I361">N(INDEX('10_Redfin_Source_Data'!$M:$M,$A361+4))</f>
        <v>0</v>
      </c>
      <c r="J361" s="34" t="str">
        <f t="array" ref="J361">IF(H361&gt;0,MAX(I361,IFERROR(N(INDEX('10_Redfin_Source_Data'!$I:$I,$A361+4)),0)),"")</f>
        <v/>
      </c>
      <c r="K361" s="34">
        <f t="array" ref="K361">N(INDEX('10_Redfin_Source_Data'!$K:$K,$A361+4))</f>
        <v>0</v>
      </c>
      <c r="L361" s="34" t="str">
        <f t="array" ref="L361">IF(H361&gt;0,IFERROR(INDEX('09_Rent_Benchmarks'!$C:$C,MATCH(D361,'09_Rent_Benchmarks'!$A:$A,0)),'01_Global_Assumptions'!$B$10),"")</f>
        <v/>
      </c>
      <c r="M361" s="34" t="str">
        <f t="shared" si="1"/>
        <v/>
      </c>
      <c r="N361" s="34" t="str">
        <f>IF(H361&gt;0,'01_Global_Assumptions'!$B$11,"")</f>
        <v/>
      </c>
      <c r="O361" s="34" t="str">
        <f t="shared" si="2"/>
        <v/>
      </c>
      <c r="P361" s="35" t="str">
        <f>IF(H361&gt;0,'01_Global_Assumptions'!$B$7,"")</f>
        <v/>
      </c>
      <c r="Q361" s="35" t="str">
        <f>IF(H361&gt;0,'01_Global_Assumptions'!$B$8,"")</f>
        <v/>
      </c>
      <c r="R361" s="35" t="str">
        <f>IF(H361&gt;0,'01_Global_Assumptions'!$B$9,"")</f>
        <v/>
      </c>
      <c r="S361" s="34" t="str">
        <f>IF(H361&gt;0,H361*'01_Global_Assumptions'!$B$12,"")</f>
        <v/>
      </c>
      <c r="T361" s="34" t="str">
        <f>IF(H361&gt;0,'01_Global_Assumptions'!$B$23,"")</f>
        <v/>
      </c>
      <c r="U361" s="34" t="str">
        <f>IF(H361&gt;0,S361/('01_Global_Assumptions'!$B$13*12),"")</f>
        <v/>
      </c>
      <c r="V361" s="34" t="str">
        <f>IF(H361&gt;0,I361*('01_Global_Assumptions'!$B$19+'01_Global_Assumptions'!$B$20+'01_Global_Assumptions'!$B$21)+'01_Global_Assumptions'!$B$22,"")</f>
        <v/>
      </c>
      <c r="W361" s="34" t="str">
        <f>IF(H361&gt;0,S361*'01_Global_Assumptions'!$B$14/12,"")</f>
        <v/>
      </c>
      <c r="X361" s="34" t="str">
        <f>IF(H361&gt;0,H361*'01_Global_Assumptions'!$B$16/('01_Global_Assumptions'!$B$17*12),"")</f>
        <v/>
      </c>
      <c r="Y361" s="35" t="str">
        <f>IF(H361&gt;0,'01_Global_Assumptions'!$B$18,"")</f>
        <v/>
      </c>
      <c r="Z361" s="34" t="str">
        <f t="shared" si="3"/>
        <v/>
      </c>
      <c r="AA361" s="34" t="str">
        <f t="shared" si="4"/>
        <v/>
      </c>
      <c r="AB361" s="34" t="str">
        <f t="shared" si="5"/>
        <v/>
      </c>
      <c r="AC361" s="35" t="str">
        <f t="shared" si="6"/>
        <v/>
      </c>
      <c r="AD361" s="34" t="str">
        <f t="shared" si="7"/>
        <v/>
      </c>
      <c r="AE361" s="34" t="str">
        <f t="shared" si="8"/>
        <v/>
      </c>
      <c r="AF361" s="34" t="str">
        <f t="shared" si="9"/>
        <v/>
      </c>
      <c r="AG361" s="34" t="str">
        <f t="shared" si="10"/>
        <v/>
      </c>
      <c r="AH361" s="34" t="str">
        <f t="shared" si="11"/>
        <v/>
      </c>
      <c r="AI361" s="34" t="str">
        <f t="shared" si="12"/>
        <v/>
      </c>
      <c r="AJ361" s="34" t="str">
        <f t="shared" si="13"/>
        <v/>
      </c>
      <c r="AK361" s="11" t="str">
        <f t="shared" si="14"/>
        <v/>
      </c>
      <c r="AL361" s="11" t="str">
        <f>IF(H361&gt;0,H361*(1-'01_Global_Assumptions'!$B$16),"")</f>
        <v/>
      </c>
      <c r="AM361" s="11" t="str">
        <f>IF(H361&gt;0,'01_Global_Assumptions'!$B$13*'01_Global_Assumptions'!$B$15,"")</f>
        <v/>
      </c>
      <c r="AN361" s="11" t="str">
        <f t="shared" si="15"/>
        <v/>
      </c>
      <c r="AO361" s="11" t="str">
        <f t="shared" si="16"/>
        <v/>
      </c>
      <c r="AP361" s="11" t="str">
        <f t="shared" si="17"/>
        <v/>
      </c>
      <c r="AQ361" s="11" t="str">
        <f t="shared" si="18"/>
        <v/>
      </c>
      <c r="AR361" s="37" t="str">
        <f t="shared" si="19"/>
        <v/>
      </c>
      <c r="AS361" s="11" t="str">
        <f t="shared" si="20"/>
        <v/>
      </c>
      <c r="AT361" s="11" t="str">
        <f t="shared" si="21"/>
        <v/>
      </c>
      <c r="AU361" s="11" t="str">
        <f t="shared" si="22"/>
        <v/>
      </c>
      <c r="AV361" s="11" t="str">
        <f t="shared" si="23"/>
        <v/>
      </c>
      <c r="AW361" s="11" t="str">
        <f t="shared" si="24"/>
        <v/>
      </c>
      <c r="AX361" s="11" t="str">
        <f t="shared" si="25"/>
        <v/>
      </c>
      <c r="AY361" s="11" t="str">
        <f t="shared" si="26"/>
        <v/>
      </c>
      <c r="AZ361" s="11" t="str">
        <f t="array" ref="AZ361">INDEX('10_Redfin_Source_Data'!$X:$X,$A361+4)</f>
        <v/>
      </c>
    </row>
    <row r="362" ht="15.75" customHeight="1">
      <c r="A362" s="11">
        <v>358.0</v>
      </c>
      <c r="B362" s="11" t="str">
        <f t="array" ref="B362">IF(INDEX('10_Redfin_Source_Data'!$E:$E,$A362+4)="","","SF-"&amp;TEXT($A362,"000"))</f>
        <v/>
      </c>
      <c r="C362" s="11" t="str">
        <f t="array" ref="C362">INDEX('10_Redfin_Source_Data'!$E:$E,$A362+4)</f>
        <v/>
      </c>
      <c r="D362" s="11" t="str">
        <f t="array" ref="D362">INDEX('10_Redfin_Source_Data'!$G:$G,$A362+4)</f>
        <v/>
      </c>
      <c r="E362" s="11" t="str">
        <f t="array" ref="E362">INDEX('10_Redfin_Source_Data'!$N:$N,$A362+4)</f>
        <v/>
      </c>
      <c r="F362" s="11" t="str">
        <f t="array" ref="F362">INDEX('10_Redfin_Source_Data'!$C:$C,$A362+4)</f>
        <v/>
      </c>
      <c r="G362" s="11" t="str">
        <f t="array" ref="G362">INDEX('10_Redfin_Source_Data'!$Z:$Z,$A362+4)</f>
        <v/>
      </c>
      <c r="H362" s="34">
        <f t="array" ref="H362">N(INDEX('10_Redfin_Source_Data'!$H:$H,$A362+4))</f>
        <v>0</v>
      </c>
      <c r="I362" s="34">
        <f t="array" ref="I362">N(INDEX('10_Redfin_Source_Data'!$M:$M,$A362+4))</f>
        <v>0</v>
      </c>
      <c r="J362" s="34" t="str">
        <f t="array" ref="J362">IF(H362&gt;0,MAX(I362,IFERROR(N(INDEX('10_Redfin_Source_Data'!$I:$I,$A362+4)),0)),"")</f>
        <v/>
      </c>
      <c r="K362" s="34">
        <f t="array" ref="K362">N(INDEX('10_Redfin_Source_Data'!$K:$K,$A362+4))</f>
        <v>0</v>
      </c>
      <c r="L362" s="34" t="str">
        <f t="array" ref="L362">IF(H362&gt;0,IFERROR(INDEX('09_Rent_Benchmarks'!$C:$C,MATCH(D362,'09_Rent_Benchmarks'!$A:$A,0)),'01_Global_Assumptions'!$B$10),"")</f>
        <v/>
      </c>
      <c r="M362" s="34" t="str">
        <f t="shared" si="1"/>
        <v/>
      </c>
      <c r="N362" s="34" t="str">
        <f>IF(H362&gt;0,'01_Global_Assumptions'!$B$11,"")</f>
        <v/>
      </c>
      <c r="O362" s="34" t="str">
        <f t="shared" si="2"/>
        <v/>
      </c>
      <c r="P362" s="35" t="str">
        <f>IF(H362&gt;0,'01_Global_Assumptions'!$B$7,"")</f>
        <v/>
      </c>
      <c r="Q362" s="35" t="str">
        <f>IF(H362&gt;0,'01_Global_Assumptions'!$B$8,"")</f>
        <v/>
      </c>
      <c r="R362" s="35" t="str">
        <f>IF(H362&gt;0,'01_Global_Assumptions'!$B$9,"")</f>
        <v/>
      </c>
      <c r="S362" s="34" t="str">
        <f>IF(H362&gt;0,H362*'01_Global_Assumptions'!$B$12,"")</f>
        <v/>
      </c>
      <c r="T362" s="34" t="str">
        <f>IF(H362&gt;0,'01_Global_Assumptions'!$B$23,"")</f>
        <v/>
      </c>
      <c r="U362" s="34" t="str">
        <f>IF(H362&gt;0,S362/('01_Global_Assumptions'!$B$13*12),"")</f>
        <v/>
      </c>
      <c r="V362" s="34" t="str">
        <f>IF(H362&gt;0,I362*('01_Global_Assumptions'!$B$19+'01_Global_Assumptions'!$B$20+'01_Global_Assumptions'!$B$21)+'01_Global_Assumptions'!$B$22,"")</f>
        <v/>
      </c>
      <c r="W362" s="34" t="str">
        <f>IF(H362&gt;0,S362*'01_Global_Assumptions'!$B$14/12,"")</f>
        <v/>
      </c>
      <c r="X362" s="34" t="str">
        <f>IF(H362&gt;0,H362*'01_Global_Assumptions'!$B$16/('01_Global_Assumptions'!$B$17*12),"")</f>
        <v/>
      </c>
      <c r="Y362" s="35" t="str">
        <f>IF(H362&gt;0,'01_Global_Assumptions'!$B$18,"")</f>
        <v/>
      </c>
      <c r="Z362" s="34" t="str">
        <f t="shared" si="3"/>
        <v/>
      </c>
      <c r="AA362" s="34" t="str">
        <f t="shared" si="4"/>
        <v/>
      </c>
      <c r="AB362" s="34" t="str">
        <f t="shared" si="5"/>
        <v/>
      </c>
      <c r="AC362" s="35" t="str">
        <f t="shared" si="6"/>
        <v/>
      </c>
      <c r="AD362" s="34" t="str">
        <f t="shared" si="7"/>
        <v/>
      </c>
      <c r="AE362" s="34" t="str">
        <f t="shared" si="8"/>
        <v/>
      </c>
      <c r="AF362" s="34" t="str">
        <f t="shared" si="9"/>
        <v/>
      </c>
      <c r="AG362" s="34" t="str">
        <f t="shared" si="10"/>
        <v/>
      </c>
      <c r="AH362" s="34" t="str">
        <f t="shared" si="11"/>
        <v/>
      </c>
      <c r="AI362" s="34" t="str">
        <f t="shared" si="12"/>
        <v/>
      </c>
      <c r="AJ362" s="34" t="str">
        <f t="shared" si="13"/>
        <v/>
      </c>
      <c r="AK362" s="11" t="str">
        <f t="shared" si="14"/>
        <v/>
      </c>
      <c r="AL362" s="11" t="str">
        <f>IF(H362&gt;0,H362*(1-'01_Global_Assumptions'!$B$16),"")</f>
        <v/>
      </c>
      <c r="AM362" s="11" t="str">
        <f>IF(H362&gt;0,'01_Global_Assumptions'!$B$13*'01_Global_Assumptions'!$B$15,"")</f>
        <v/>
      </c>
      <c r="AN362" s="11" t="str">
        <f t="shared" si="15"/>
        <v/>
      </c>
      <c r="AO362" s="11" t="str">
        <f t="shared" si="16"/>
        <v/>
      </c>
      <c r="AP362" s="11" t="str">
        <f t="shared" si="17"/>
        <v/>
      </c>
      <c r="AQ362" s="11" t="str">
        <f t="shared" si="18"/>
        <v/>
      </c>
      <c r="AR362" s="37" t="str">
        <f t="shared" si="19"/>
        <v/>
      </c>
      <c r="AS362" s="11" t="str">
        <f t="shared" si="20"/>
        <v/>
      </c>
      <c r="AT362" s="11" t="str">
        <f t="shared" si="21"/>
        <v/>
      </c>
      <c r="AU362" s="11" t="str">
        <f t="shared" si="22"/>
        <v/>
      </c>
      <c r="AV362" s="11" t="str">
        <f t="shared" si="23"/>
        <v/>
      </c>
      <c r="AW362" s="11" t="str">
        <f t="shared" si="24"/>
        <v/>
      </c>
      <c r="AX362" s="11" t="str">
        <f t="shared" si="25"/>
        <v/>
      </c>
      <c r="AY362" s="11" t="str">
        <f t="shared" si="26"/>
        <v/>
      </c>
      <c r="AZ362" s="11" t="str">
        <f t="array" ref="AZ362">INDEX('10_Redfin_Source_Data'!$X:$X,$A362+4)</f>
        <v/>
      </c>
    </row>
    <row r="363" ht="15.75" customHeight="1">
      <c r="A363" s="11">
        <v>359.0</v>
      </c>
      <c r="B363" s="11" t="str">
        <f t="array" ref="B363">IF(INDEX('10_Redfin_Source_Data'!$E:$E,$A363+4)="","","SF-"&amp;TEXT($A363,"000"))</f>
        <v/>
      </c>
      <c r="C363" s="11" t="str">
        <f t="array" ref="C363">INDEX('10_Redfin_Source_Data'!$E:$E,$A363+4)</f>
        <v/>
      </c>
      <c r="D363" s="11" t="str">
        <f t="array" ref="D363">INDEX('10_Redfin_Source_Data'!$G:$G,$A363+4)</f>
        <v/>
      </c>
      <c r="E363" s="11" t="str">
        <f t="array" ref="E363">INDEX('10_Redfin_Source_Data'!$N:$N,$A363+4)</f>
        <v/>
      </c>
      <c r="F363" s="11" t="str">
        <f t="array" ref="F363">INDEX('10_Redfin_Source_Data'!$C:$C,$A363+4)</f>
        <v/>
      </c>
      <c r="G363" s="11" t="str">
        <f t="array" ref="G363">INDEX('10_Redfin_Source_Data'!$Z:$Z,$A363+4)</f>
        <v/>
      </c>
      <c r="H363" s="34">
        <f t="array" ref="H363">N(INDEX('10_Redfin_Source_Data'!$H:$H,$A363+4))</f>
        <v>0</v>
      </c>
      <c r="I363" s="34">
        <f t="array" ref="I363">N(INDEX('10_Redfin_Source_Data'!$M:$M,$A363+4))</f>
        <v>0</v>
      </c>
      <c r="J363" s="34" t="str">
        <f t="array" ref="J363">IF(H363&gt;0,MAX(I363,IFERROR(N(INDEX('10_Redfin_Source_Data'!$I:$I,$A363+4)),0)),"")</f>
        <v/>
      </c>
      <c r="K363" s="34">
        <f t="array" ref="K363">N(INDEX('10_Redfin_Source_Data'!$K:$K,$A363+4))</f>
        <v>0</v>
      </c>
      <c r="L363" s="34" t="str">
        <f t="array" ref="L363">IF(H363&gt;0,IFERROR(INDEX('09_Rent_Benchmarks'!$C:$C,MATCH(D363,'09_Rent_Benchmarks'!$A:$A,0)),'01_Global_Assumptions'!$B$10),"")</f>
        <v/>
      </c>
      <c r="M363" s="34" t="str">
        <f t="shared" si="1"/>
        <v/>
      </c>
      <c r="N363" s="34" t="str">
        <f>IF(H363&gt;0,'01_Global_Assumptions'!$B$11,"")</f>
        <v/>
      </c>
      <c r="O363" s="34" t="str">
        <f t="shared" si="2"/>
        <v/>
      </c>
      <c r="P363" s="35" t="str">
        <f>IF(H363&gt;0,'01_Global_Assumptions'!$B$7,"")</f>
        <v/>
      </c>
      <c r="Q363" s="35" t="str">
        <f>IF(H363&gt;0,'01_Global_Assumptions'!$B$8,"")</f>
        <v/>
      </c>
      <c r="R363" s="35" t="str">
        <f>IF(H363&gt;0,'01_Global_Assumptions'!$B$9,"")</f>
        <v/>
      </c>
      <c r="S363" s="34" t="str">
        <f>IF(H363&gt;0,H363*'01_Global_Assumptions'!$B$12,"")</f>
        <v/>
      </c>
      <c r="T363" s="34" t="str">
        <f>IF(H363&gt;0,'01_Global_Assumptions'!$B$23,"")</f>
        <v/>
      </c>
      <c r="U363" s="34" t="str">
        <f>IF(H363&gt;0,S363/('01_Global_Assumptions'!$B$13*12),"")</f>
        <v/>
      </c>
      <c r="V363" s="34" t="str">
        <f>IF(H363&gt;0,I363*('01_Global_Assumptions'!$B$19+'01_Global_Assumptions'!$B$20+'01_Global_Assumptions'!$B$21)+'01_Global_Assumptions'!$B$22,"")</f>
        <v/>
      </c>
      <c r="W363" s="34" t="str">
        <f>IF(H363&gt;0,S363*'01_Global_Assumptions'!$B$14/12,"")</f>
        <v/>
      </c>
      <c r="X363" s="34" t="str">
        <f>IF(H363&gt;0,H363*'01_Global_Assumptions'!$B$16/('01_Global_Assumptions'!$B$17*12),"")</f>
        <v/>
      </c>
      <c r="Y363" s="35" t="str">
        <f>IF(H363&gt;0,'01_Global_Assumptions'!$B$18,"")</f>
        <v/>
      </c>
      <c r="Z363" s="34" t="str">
        <f t="shared" si="3"/>
        <v/>
      </c>
      <c r="AA363" s="34" t="str">
        <f t="shared" si="4"/>
        <v/>
      </c>
      <c r="AB363" s="34" t="str">
        <f t="shared" si="5"/>
        <v/>
      </c>
      <c r="AC363" s="35" t="str">
        <f t="shared" si="6"/>
        <v/>
      </c>
      <c r="AD363" s="34" t="str">
        <f t="shared" si="7"/>
        <v/>
      </c>
      <c r="AE363" s="34" t="str">
        <f t="shared" si="8"/>
        <v/>
      </c>
      <c r="AF363" s="34" t="str">
        <f t="shared" si="9"/>
        <v/>
      </c>
      <c r="AG363" s="34" t="str">
        <f t="shared" si="10"/>
        <v/>
      </c>
      <c r="AH363" s="34" t="str">
        <f t="shared" si="11"/>
        <v/>
      </c>
      <c r="AI363" s="34" t="str">
        <f t="shared" si="12"/>
        <v/>
      </c>
      <c r="AJ363" s="34" t="str">
        <f t="shared" si="13"/>
        <v/>
      </c>
      <c r="AK363" s="11" t="str">
        <f t="shared" si="14"/>
        <v/>
      </c>
      <c r="AL363" s="11" t="str">
        <f>IF(H363&gt;0,H363*(1-'01_Global_Assumptions'!$B$16),"")</f>
        <v/>
      </c>
      <c r="AM363" s="11" t="str">
        <f>IF(H363&gt;0,'01_Global_Assumptions'!$B$13*'01_Global_Assumptions'!$B$15,"")</f>
        <v/>
      </c>
      <c r="AN363" s="11" t="str">
        <f t="shared" si="15"/>
        <v/>
      </c>
      <c r="AO363" s="11" t="str">
        <f t="shared" si="16"/>
        <v/>
      </c>
      <c r="AP363" s="11" t="str">
        <f t="shared" si="17"/>
        <v/>
      </c>
      <c r="AQ363" s="11" t="str">
        <f t="shared" si="18"/>
        <v/>
      </c>
      <c r="AR363" s="37" t="str">
        <f t="shared" si="19"/>
        <v/>
      </c>
      <c r="AS363" s="11" t="str">
        <f t="shared" si="20"/>
        <v/>
      </c>
      <c r="AT363" s="11" t="str">
        <f t="shared" si="21"/>
        <v/>
      </c>
      <c r="AU363" s="11" t="str">
        <f t="shared" si="22"/>
        <v/>
      </c>
      <c r="AV363" s="11" t="str">
        <f t="shared" si="23"/>
        <v/>
      </c>
      <c r="AW363" s="11" t="str">
        <f t="shared" si="24"/>
        <v/>
      </c>
      <c r="AX363" s="11" t="str">
        <f t="shared" si="25"/>
        <v/>
      </c>
      <c r="AY363" s="11" t="str">
        <f t="shared" si="26"/>
        <v/>
      </c>
      <c r="AZ363" s="11" t="str">
        <f t="array" ref="AZ363">INDEX('10_Redfin_Source_Data'!$X:$X,$A363+4)</f>
        <v/>
      </c>
    </row>
    <row r="364" ht="15.75" customHeight="1">
      <c r="A364" s="11">
        <v>360.0</v>
      </c>
      <c r="B364" s="11" t="str">
        <f t="array" ref="B364">IF(INDEX('10_Redfin_Source_Data'!$E:$E,$A364+4)="","","SF-"&amp;TEXT($A364,"000"))</f>
        <v/>
      </c>
      <c r="C364" s="11" t="str">
        <f t="array" ref="C364">INDEX('10_Redfin_Source_Data'!$E:$E,$A364+4)</f>
        <v/>
      </c>
      <c r="D364" s="11" t="str">
        <f t="array" ref="D364">INDEX('10_Redfin_Source_Data'!$G:$G,$A364+4)</f>
        <v/>
      </c>
      <c r="E364" s="11" t="str">
        <f t="array" ref="E364">INDEX('10_Redfin_Source_Data'!$N:$N,$A364+4)</f>
        <v/>
      </c>
      <c r="F364" s="11" t="str">
        <f t="array" ref="F364">INDEX('10_Redfin_Source_Data'!$C:$C,$A364+4)</f>
        <v/>
      </c>
      <c r="G364" s="11" t="str">
        <f t="array" ref="G364">INDEX('10_Redfin_Source_Data'!$Z:$Z,$A364+4)</f>
        <v/>
      </c>
      <c r="H364" s="34">
        <f t="array" ref="H364">N(INDEX('10_Redfin_Source_Data'!$H:$H,$A364+4))</f>
        <v>0</v>
      </c>
      <c r="I364" s="34">
        <f t="array" ref="I364">N(INDEX('10_Redfin_Source_Data'!$M:$M,$A364+4))</f>
        <v>0</v>
      </c>
      <c r="J364" s="34" t="str">
        <f t="array" ref="J364">IF(H364&gt;0,MAX(I364,IFERROR(N(INDEX('10_Redfin_Source_Data'!$I:$I,$A364+4)),0)),"")</f>
        <v/>
      </c>
      <c r="K364" s="34">
        <f t="array" ref="K364">N(INDEX('10_Redfin_Source_Data'!$K:$K,$A364+4))</f>
        <v>0</v>
      </c>
      <c r="L364" s="34" t="str">
        <f t="array" ref="L364">IF(H364&gt;0,IFERROR(INDEX('09_Rent_Benchmarks'!$C:$C,MATCH(D364,'09_Rent_Benchmarks'!$A:$A,0)),'01_Global_Assumptions'!$B$10),"")</f>
        <v/>
      </c>
      <c r="M364" s="34" t="str">
        <f t="shared" si="1"/>
        <v/>
      </c>
      <c r="N364" s="34" t="str">
        <f>IF(H364&gt;0,'01_Global_Assumptions'!$B$11,"")</f>
        <v/>
      </c>
      <c r="O364" s="34" t="str">
        <f t="shared" si="2"/>
        <v/>
      </c>
      <c r="P364" s="35" t="str">
        <f>IF(H364&gt;0,'01_Global_Assumptions'!$B$7,"")</f>
        <v/>
      </c>
      <c r="Q364" s="35" t="str">
        <f>IF(H364&gt;0,'01_Global_Assumptions'!$B$8,"")</f>
        <v/>
      </c>
      <c r="R364" s="35" t="str">
        <f>IF(H364&gt;0,'01_Global_Assumptions'!$B$9,"")</f>
        <v/>
      </c>
      <c r="S364" s="34" t="str">
        <f>IF(H364&gt;0,H364*'01_Global_Assumptions'!$B$12,"")</f>
        <v/>
      </c>
      <c r="T364" s="34" t="str">
        <f>IF(H364&gt;0,'01_Global_Assumptions'!$B$23,"")</f>
        <v/>
      </c>
      <c r="U364" s="34" t="str">
        <f>IF(H364&gt;0,S364/('01_Global_Assumptions'!$B$13*12),"")</f>
        <v/>
      </c>
      <c r="V364" s="34" t="str">
        <f>IF(H364&gt;0,I364*('01_Global_Assumptions'!$B$19+'01_Global_Assumptions'!$B$20+'01_Global_Assumptions'!$B$21)+'01_Global_Assumptions'!$B$22,"")</f>
        <v/>
      </c>
      <c r="W364" s="34" t="str">
        <f>IF(H364&gt;0,S364*'01_Global_Assumptions'!$B$14/12,"")</f>
        <v/>
      </c>
      <c r="X364" s="34" t="str">
        <f>IF(H364&gt;0,H364*'01_Global_Assumptions'!$B$16/('01_Global_Assumptions'!$B$17*12),"")</f>
        <v/>
      </c>
      <c r="Y364" s="35" t="str">
        <f>IF(H364&gt;0,'01_Global_Assumptions'!$B$18,"")</f>
        <v/>
      </c>
      <c r="Z364" s="34" t="str">
        <f t="shared" si="3"/>
        <v/>
      </c>
      <c r="AA364" s="34" t="str">
        <f t="shared" si="4"/>
        <v/>
      </c>
      <c r="AB364" s="34" t="str">
        <f t="shared" si="5"/>
        <v/>
      </c>
      <c r="AC364" s="35" t="str">
        <f t="shared" si="6"/>
        <v/>
      </c>
      <c r="AD364" s="34" t="str">
        <f t="shared" si="7"/>
        <v/>
      </c>
      <c r="AE364" s="34" t="str">
        <f t="shared" si="8"/>
        <v/>
      </c>
      <c r="AF364" s="34" t="str">
        <f t="shared" si="9"/>
        <v/>
      </c>
      <c r="AG364" s="34" t="str">
        <f t="shared" si="10"/>
        <v/>
      </c>
      <c r="AH364" s="34" t="str">
        <f t="shared" si="11"/>
        <v/>
      </c>
      <c r="AI364" s="34" t="str">
        <f t="shared" si="12"/>
        <v/>
      </c>
      <c r="AJ364" s="34" t="str">
        <f t="shared" si="13"/>
        <v/>
      </c>
      <c r="AK364" s="11" t="str">
        <f t="shared" si="14"/>
        <v/>
      </c>
      <c r="AL364" s="11" t="str">
        <f>IF(H364&gt;0,H364*(1-'01_Global_Assumptions'!$B$16),"")</f>
        <v/>
      </c>
      <c r="AM364" s="11" t="str">
        <f>IF(H364&gt;0,'01_Global_Assumptions'!$B$13*'01_Global_Assumptions'!$B$15,"")</f>
        <v/>
      </c>
      <c r="AN364" s="11" t="str">
        <f t="shared" si="15"/>
        <v/>
      </c>
      <c r="AO364" s="11" t="str">
        <f t="shared" si="16"/>
        <v/>
      </c>
      <c r="AP364" s="11" t="str">
        <f t="shared" si="17"/>
        <v/>
      </c>
      <c r="AQ364" s="11" t="str">
        <f t="shared" si="18"/>
        <v/>
      </c>
      <c r="AR364" s="37" t="str">
        <f t="shared" si="19"/>
        <v/>
      </c>
      <c r="AS364" s="11" t="str">
        <f t="shared" si="20"/>
        <v/>
      </c>
      <c r="AT364" s="11" t="str">
        <f t="shared" si="21"/>
        <v/>
      </c>
      <c r="AU364" s="11" t="str">
        <f t="shared" si="22"/>
        <v/>
      </c>
      <c r="AV364" s="11" t="str">
        <f t="shared" si="23"/>
        <v/>
      </c>
      <c r="AW364" s="11" t="str">
        <f t="shared" si="24"/>
        <v/>
      </c>
      <c r="AX364" s="11" t="str">
        <f t="shared" si="25"/>
        <v/>
      </c>
      <c r="AY364" s="11" t="str">
        <f t="shared" si="26"/>
        <v/>
      </c>
      <c r="AZ364" s="11" t="str">
        <f t="array" ref="AZ364">INDEX('10_Redfin_Source_Data'!$X:$X,$A364+4)</f>
        <v/>
      </c>
    </row>
    <row r="365" ht="15.75" customHeight="1">
      <c r="A365" s="11">
        <v>361.0</v>
      </c>
      <c r="B365" s="11" t="str">
        <f t="array" ref="B365">IF(INDEX('10_Redfin_Source_Data'!$E:$E,$A365+4)="","","SF-"&amp;TEXT($A365,"000"))</f>
        <v/>
      </c>
      <c r="C365" s="11" t="str">
        <f t="array" ref="C365">INDEX('10_Redfin_Source_Data'!$E:$E,$A365+4)</f>
        <v/>
      </c>
      <c r="D365" s="11" t="str">
        <f t="array" ref="D365">INDEX('10_Redfin_Source_Data'!$G:$G,$A365+4)</f>
        <v/>
      </c>
      <c r="E365" s="11" t="str">
        <f t="array" ref="E365">INDEX('10_Redfin_Source_Data'!$N:$N,$A365+4)</f>
        <v/>
      </c>
      <c r="F365" s="11" t="str">
        <f t="array" ref="F365">INDEX('10_Redfin_Source_Data'!$C:$C,$A365+4)</f>
        <v/>
      </c>
      <c r="G365" s="11" t="str">
        <f t="array" ref="G365">INDEX('10_Redfin_Source_Data'!$Z:$Z,$A365+4)</f>
        <v/>
      </c>
      <c r="H365" s="34">
        <f t="array" ref="H365">N(INDEX('10_Redfin_Source_Data'!$H:$H,$A365+4))</f>
        <v>0</v>
      </c>
      <c r="I365" s="34">
        <f t="array" ref="I365">N(INDEX('10_Redfin_Source_Data'!$M:$M,$A365+4))</f>
        <v>0</v>
      </c>
      <c r="J365" s="34" t="str">
        <f t="array" ref="J365">IF(H365&gt;0,MAX(I365,IFERROR(N(INDEX('10_Redfin_Source_Data'!$I:$I,$A365+4)),0)),"")</f>
        <v/>
      </c>
      <c r="K365" s="34">
        <f t="array" ref="K365">N(INDEX('10_Redfin_Source_Data'!$K:$K,$A365+4))</f>
        <v>0</v>
      </c>
      <c r="L365" s="34" t="str">
        <f t="array" ref="L365">IF(H365&gt;0,IFERROR(INDEX('09_Rent_Benchmarks'!$C:$C,MATCH(D365,'09_Rent_Benchmarks'!$A:$A,0)),'01_Global_Assumptions'!$B$10),"")</f>
        <v/>
      </c>
      <c r="M365" s="34" t="str">
        <f t="shared" si="1"/>
        <v/>
      </c>
      <c r="N365" s="34" t="str">
        <f>IF(H365&gt;0,'01_Global_Assumptions'!$B$11,"")</f>
        <v/>
      </c>
      <c r="O365" s="34" t="str">
        <f t="shared" si="2"/>
        <v/>
      </c>
      <c r="P365" s="35" t="str">
        <f>IF(H365&gt;0,'01_Global_Assumptions'!$B$7,"")</f>
        <v/>
      </c>
      <c r="Q365" s="35" t="str">
        <f>IF(H365&gt;0,'01_Global_Assumptions'!$B$8,"")</f>
        <v/>
      </c>
      <c r="R365" s="35" t="str">
        <f>IF(H365&gt;0,'01_Global_Assumptions'!$B$9,"")</f>
        <v/>
      </c>
      <c r="S365" s="34" t="str">
        <f>IF(H365&gt;0,H365*'01_Global_Assumptions'!$B$12,"")</f>
        <v/>
      </c>
      <c r="T365" s="34" t="str">
        <f>IF(H365&gt;0,'01_Global_Assumptions'!$B$23,"")</f>
        <v/>
      </c>
      <c r="U365" s="34" t="str">
        <f>IF(H365&gt;0,S365/('01_Global_Assumptions'!$B$13*12),"")</f>
        <v/>
      </c>
      <c r="V365" s="34" t="str">
        <f>IF(H365&gt;0,I365*('01_Global_Assumptions'!$B$19+'01_Global_Assumptions'!$B$20+'01_Global_Assumptions'!$B$21)+'01_Global_Assumptions'!$B$22,"")</f>
        <v/>
      </c>
      <c r="W365" s="34" t="str">
        <f>IF(H365&gt;0,S365*'01_Global_Assumptions'!$B$14/12,"")</f>
        <v/>
      </c>
      <c r="X365" s="34" t="str">
        <f>IF(H365&gt;0,H365*'01_Global_Assumptions'!$B$16/('01_Global_Assumptions'!$B$17*12),"")</f>
        <v/>
      </c>
      <c r="Y365" s="35" t="str">
        <f>IF(H365&gt;0,'01_Global_Assumptions'!$B$18,"")</f>
        <v/>
      </c>
      <c r="Z365" s="34" t="str">
        <f t="shared" si="3"/>
        <v/>
      </c>
      <c r="AA365" s="34" t="str">
        <f t="shared" si="4"/>
        <v/>
      </c>
      <c r="AB365" s="34" t="str">
        <f t="shared" si="5"/>
        <v/>
      </c>
      <c r="AC365" s="35" t="str">
        <f t="shared" si="6"/>
        <v/>
      </c>
      <c r="AD365" s="34" t="str">
        <f t="shared" si="7"/>
        <v/>
      </c>
      <c r="AE365" s="34" t="str">
        <f t="shared" si="8"/>
        <v/>
      </c>
      <c r="AF365" s="34" t="str">
        <f t="shared" si="9"/>
        <v/>
      </c>
      <c r="AG365" s="34" t="str">
        <f t="shared" si="10"/>
        <v/>
      </c>
      <c r="AH365" s="34" t="str">
        <f t="shared" si="11"/>
        <v/>
      </c>
      <c r="AI365" s="34" t="str">
        <f t="shared" si="12"/>
        <v/>
      </c>
      <c r="AJ365" s="34" t="str">
        <f t="shared" si="13"/>
        <v/>
      </c>
      <c r="AK365" s="11" t="str">
        <f t="shared" si="14"/>
        <v/>
      </c>
      <c r="AL365" s="11" t="str">
        <f>IF(H365&gt;0,H365*(1-'01_Global_Assumptions'!$B$16),"")</f>
        <v/>
      </c>
      <c r="AM365" s="11" t="str">
        <f>IF(H365&gt;0,'01_Global_Assumptions'!$B$13*'01_Global_Assumptions'!$B$15,"")</f>
        <v/>
      </c>
      <c r="AN365" s="11" t="str">
        <f t="shared" si="15"/>
        <v/>
      </c>
      <c r="AO365" s="11" t="str">
        <f t="shared" si="16"/>
        <v/>
      </c>
      <c r="AP365" s="11" t="str">
        <f t="shared" si="17"/>
        <v/>
      </c>
      <c r="AQ365" s="11" t="str">
        <f t="shared" si="18"/>
        <v/>
      </c>
      <c r="AR365" s="37" t="str">
        <f t="shared" si="19"/>
        <v/>
      </c>
      <c r="AS365" s="11" t="str">
        <f t="shared" si="20"/>
        <v/>
      </c>
      <c r="AT365" s="11" t="str">
        <f t="shared" si="21"/>
        <v/>
      </c>
      <c r="AU365" s="11" t="str">
        <f t="shared" si="22"/>
        <v/>
      </c>
      <c r="AV365" s="11" t="str">
        <f t="shared" si="23"/>
        <v/>
      </c>
      <c r="AW365" s="11" t="str">
        <f t="shared" si="24"/>
        <v/>
      </c>
      <c r="AX365" s="11" t="str">
        <f t="shared" si="25"/>
        <v/>
      </c>
      <c r="AY365" s="11" t="str">
        <f t="shared" si="26"/>
        <v/>
      </c>
      <c r="AZ365" s="11" t="str">
        <f t="array" ref="AZ365">INDEX('10_Redfin_Source_Data'!$X:$X,$A365+4)</f>
        <v/>
      </c>
    </row>
    <row r="366" ht="15.75" customHeight="1">
      <c r="A366" s="11">
        <v>362.0</v>
      </c>
      <c r="B366" s="11" t="str">
        <f t="array" ref="B366">IF(INDEX('10_Redfin_Source_Data'!$E:$E,$A366+4)="","","SF-"&amp;TEXT($A366,"000"))</f>
        <v/>
      </c>
      <c r="C366" s="11" t="str">
        <f t="array" ref="C366">INDEX('10_Redfin_Source_Data'!$E:$E,$A366+4)</f>
        <v/>
      </c>
      <c r="D366" s="11" t="str">
        <f t="array" ref="D366">INDEX('10_Redfin_Source_Data'!$G:$G,$A366+4)</f>
        <v/>
      </c>
      <c r="E366" s="11" t="str">
        <f t="array" ref="E366">INDEX('10_Redfin_Source_Data'!$N:$N,$A366+4)</f>
        <v/>
      </c>
      <c r="F366" s="11" t="str">
        <f t="array" ref="F366">INDEX('10_Redfin_Source_Data'!$C:$C,$A366+4)</f>
        <v/>
      </c>
      <c r="G366" s="11" t="str">
        <f t="array" ref="G366">INDEX('10_Redfin_Source_Data'!$Z:$Z,$A366+4)</f>
        <v/>
      </c>
      <c r="H366" s="34">
        <f t="array" ref="H366">N(INDEX('10_Redfin_Source_Data'!$H:$H,$A366+4))</f>
        <v>0</v>
      </c>
      <c r="I366" s="34">
        <f t="array" ref="I366">N(INDEX('10_Redfin_Source_Data'!$M:$M,$A366+4))</f>
        <v>0</v>
      </c>
      <c r="J366" s="34" t="str">
        <f t="array" ref="J366">IF(H366&gt;0,MAX(I366,IFERROR(N(INDEX('10_Redfin_Source_Data'!$I:$I,$A366+4)),0)),"")</f>
        <v/>
      </c>
      <c r="K366" s="34">
        <f t="array" ref="K366">N(INDEX('10_Redfin_Source_Data'!$K:$K,$A366+4))</f>
        <v>0</v>
      </c>
      <c r="L366" s="34" t="str">
        <f t="array" ref="L366">IF(H366&gt;0,IFERROR(INDEX('09_Rent_Benchmarks'!$C:$C,MATCH(D366,'09_Rent_Benchmarks'!$A:$A,0)),'01_Global_Assumptions'!$B$10),"")</f>
        <v/>
      </c>
      <c r="M366" s="34" t="str">
        <f t="shared" si="1"/>
        <v/>
      </c>
      <c r="N366" s="34" t="str">
        <f>IF(H366&gt;0,'01_Global_Assumptions'!$B$11,"")</f>
        <v/>
      </c>
      <c r="O366" s="34" t="str">
        <f t="shared" si="2"/>
        <v/>
      </c>
      <c r="P366" s="35" t="str">
        <f>IF(H366&gt;0,'01_Global_Assumptions'!$B$7,"")</f>
        <v/>
      </c>
      <c r="Q366" s="35" t="str">
        <f>IF(H366&gt;0,'01_Global_Assumptions'!$B$8,"")</f>
        <v/>
      </c>
      <c r="R366" s="35" t="str">
        <f>IF(H366&gt;0,'01_Global_Assumptions'!$B$9,"")</f>
        <v/>
      </c>
      <c r="S366" s="34" t="str">
        <f>IF(H366&gt;0,H366*'01_Global_Assumptions'!$B$12,"")</f>
        <v/>
      </c>
      <c r="T366" s="34" t="str">
        <f>IF(H366&gt;0,'01_Global_Assumptions'!$B$23,"")</f>
        <v/>
      </c>
      <c r="U366" s="34" t="str">
        <f>IF(H366&gt;0,S366/('01_Global_Assumptions'!$B$13*12),"")</f>
        <v/>
      </c>
      <c r="V366" s="34" t="str">
        <f>IF(H366&gt;0,I366*('01_Global_Assumptions'!$B$19+'01_Global_Assumptions'!$B$20+'01_Global_Assumptions'!$B$21)+'01_Global_Assumptions'!$B$22,"")</f>
        <v/>
      </c>
      <c r="W366" s="34" t="str">
        <f>IF(H366&gt;0,S366*'01_Global_Assumptions'!$B$14/12,"")</f>
        <v/>
      </c>
      <c r="X366" s="34" t="str">
        <f>IF(H366&gt;0,H366*'01_Global_Assumptions'!$B$16/('01_Global_Assumptions'!$B$17*12),"")</f>
        <v/>
      </c>
      <c r="Y366" s="35" t="str">
        <f>IF(H366&gt;0,'01_Global_Assumptions'!$B$18,"")</f>
        <v/>
      </c>
      <c r="Z366" s="34" t="str">
        <f t="shared" si="3"/>
        <v/>
      </c>
      <c r="AA366" s="34" t="str">
        <f t="shared" si="4"/>
        <v/>
      </c>
      <c r="AB366" s="34" t="str">
        <f t="shared" si="5"/>
        <v/>
      </c>
      <c r="AC366" s="35" t="str">
        <f t="shared" si="6"/>
        <v/>
      </c>
      <c r="AD366" s="34" t="str">
        <f t="shared" si="7"/>
        <v/>
      </c>
      <c r="AE366" s="34" t="str">
        <f t="shared" si="8"/>
        <v/>
      </c>
      <c r="AF366" s="34" t="str">
        <f t="shared" si="9"/>
        <v/>
      </c>
      <c r="AG366" s="34" t="str">
        <f t="shared" si="10"/>
        <v/>
      </c>
      <c r="AH366" s="34" t="str">
        <f t="shared" si="11"/>
        <v/>
      </c>
      <c r="AI366" s="34" t="str">
        <f t="shared" si="12"/>
        <v/>
      </c>
      <c r="AJ366" s="34" t="str">
        <f t="shared" si="13"/>
        <v/>
      </c>
      <c r="AK366" s="11" t="str">
        <f t="shared" si="14"/>
        <v/>
      </c>
      <c r="AL366" s="11" t="str">
        <f>IF(H366&gt;0,H366*(1-'01_Global_Assumptions'!$B$16),"")</f>
        <v/>
      </c>
      <c r="AM366" s="11" t="str">
        <f>IF(H366&gt;0,'01_Global_Assumptions'!$B$13*'01_Global_Assumptions'!$B$15,"")</f>
        <v/>
      </c>
      <c r="AN366" s="11" t="str">
        <f t="shared" si="15"/>
        <v/>
      </c>
      <c r="AO366" s="11" t="str">
        <f t="shared" si="16"/>
        <v/>
      </c>
      <c r="AP366" s="11" t="str">
        <f t="shared" si="17"/>
        <v/>
      </c>
      <c r="AQ366" s="11" t="str">
        <f t="shared" si="18"/>
        <v/>
      </c>
      <c r="AR366" s="37" t="str">
        <f t="shared" si="19"/>
        <v/>
      </c>
      <c r="AS366" s="11" t="str">
        <f t="shared" si="20"/>
        <v/>
      </c>
      <c r="AT366" s="11" t="str">
        <f t="shared" si="21"/>
        <v/>
      </c>
      <c r="AU366" s="11" t="str">
        <f t="shared" si="22"/>
        <v/>
      </c>
      <c r="AV366" s="11" t="str">
        <f t="shared" si="23"/>
        <v/>
      </c>
      <c r="AW366" s="11" t="str">
        <f t="shared" si="24"/>
        <v/>
      </c>
      <c r="AX366" s="11" t="str">
        <f t="shared" si="25"/>
        <v/>
      </c>
      <c r="AY366" s="11" t="str">
        <f t="shared" si="26"/>
        <v/>
      </c>
      <c r="AZ366" s="11" t="str">
        <f t="array" ref="AZ366">INDEX('10_Redfin_Source_Data'!$X:$X,$A366+4)</f>
        <v/>
      </c>
    </row>
    <row r="367" ht="15.75" customHeight="1">
      <c r="A367" s="11">
        <v>363.0</v>
      </c>
      <c r="B367" s="11" t="str">
        <f t="array" ref="B367">IF(INDEX('10_Redfin_Source_Data'!$E:$E,$A367+4)="","","SF-"&amp;TEXT($A367,"000"))</f>
        <v/>
      </c>
      <c r="C367" s="11" t="str">
        <f t="array" ref="C367">INDEX('10_Redfin_Source_Data'!$E:$E,$A367+4)</f>
        <v/>
      </c>
      <c r="D367" s="11" t="str">
        <f t="array" ref="D367">INDEX('10_Redfin_Source_Data'!$G:$G,$A367+4)</f>
        <v/>
      </c>
      <c r="E367" s="11" t="str">
        <f t="array" ref="E367">INDEX('10_Redfin_Source_Data'!$N:$N,$A367+4)</f>
        <v/>
      </c>
      <c r="F367" s="11" t="str">
        <f t="array" ref="F367">INDEX('10_Redfin_Source_Data'!$C:$C,$A367+4)</f>
        <v/>
      </c>
      <c r="G367" s="11" t="str">
        <f t="array" ref="G367">INDEX('10_Redfin_Source_Data'!$Z:$Z,$A367+4)</f>
        <v/>
      </c>
      <c r="H367" s="34">
        <f t="array" ref="H367">N(INDEX('10_Redfin_Source_Data'!$H:$H,$A367+4))</f>
        <v>0</v>
      </c>
      <c r="I367" s="34">
        <f t="array" ref="I367">N(INDEX('10_Redfin_Source_Data'!$M:$M,$A367+4))</f>
        <v>0</v>
      </c>
      <c r="J367" s="34" t="str">
        <f t="array" ref="J367">IF(H367&gt;0,MAX(I367,IFERROR(N(INDEX('10_Redfin_Source_Data'!$I:$I,$A367+4)),0)),"")</f>
        <v/>
      </c>
      <c r="K367" s="34">
        <f t="array" ref="K367">N(INDEX('10_Redfin_Source_Data'!$K:$K,$A367+4))</f>
        <v>0</v>
      </c>
      <c r="L367" s="34" t="str">
        <f t="array" ref="L367">IF(H367&gt;0,IFERROR(INDEX('09_Rent_Benchmarks'!$C:$C,MATCH(D367,'09_Rent_Benchmarks'!$A:$A,0)),'01_Global_Assumptions'!$B$10),"")</f>
        <v/>
      </c>
      <c r="M367" s="34" t="str">
        <f t="shared" si="1"/>
        <v/>
      </c>
      <c r="N367" s="34" t="str">
        <f>IF(H367&gt;0,'01_Global_Assumptions'!$B$11,"")</f>
        <v/>
      </c>
      <c r="O367" s="34" t="str">
        <f t="shared" si="2"/>
        <v/>
      </c>
      <c r="P367" s="35" t="str">
        <f>IF(H367&gt;0,'01_Global_Assumptions'!$B$7,"")</f>
        <v/>
      </c>
      <c r="Q367" s="35" t="str">
        <f>IF(H367&gt;0,'01_Global_Assumptions'!$B$8,"")</f>
        <v/>
      </c>
      <c r="R367" s="35" t="str">
        <f>IF(H367&gt;0,'01_Global_Assumptions'!$B$9,"")</f>
        <v/>
      </c>
      <c r="S367" s="34" t="str">
        <f>IF(H367&gt;0,H367*'01_Global_Assumptions'!$B$12,"")</f>
        <v/>
      </c>
      <c r="T367" s="34" t="str">
        <f>IF(H367&gt;0,'01_Global_Assumptions'!$B$23,"")</f>
        <v/>
      </c>
      <c r="U367" s="34" t="str">
        <f>IF(H367&gt;0,S367/('01_Global_Assumptions'!$B$13*12),"")</f>
        <v/>
      </c>
      <c r="V367" s="34" t="str">
        <f>IF(H367&gt;0,I367*('01_Global_Assumptions'!$B$19+'01_Global_Assumptions'!$B$20+'01_Global_Assumptions'!$B$21)+'01_Global_Assumptions'!$B$22,"")</f>
        <v/>
      </c>
      <c r="W367" s="34" t="str">
        <f>IF(H367&gt;0,S367*'01_Global_Assumptions'!$B$14/12,"")</f>
        <v/>
      </c>
      <c r="X367" s="34" t="str">
        <f>IF(H367&gt;0,H367*'01_Global_Assumptions'!$B$16/('01_Global_Assumptions'!$B$17*12),"")</f>
        <v/>
      </c>
      <c r="Y367" s="35" t="str">
        <f>IF(H367&gt;0,'01_Global_Assumptions'!$B$18,"")</f>
        <v/>
      </c>
      <c r="Z367" s="34" t="str">
        <f t="shared" si="3"/>
        <v/>
      </c>
      <c r="AA367" s="34" t="str">
        <f t="shared" si="4"/>
        <v/>
      </c>
      <c r="AB367" s="34" t="str">
        <f t="shared" si="5"/>
        <v/>
      </c>
      <c r="AC367" s="35" t="str">
        <f t="shared" si="6"/>
        <v/>
      </c>
      <c r="AD367" s="34" t="str">
        <f t="shared" si="7"/>
        <v/>
      </c>
      <c r="AE367" s="34" t="str">
        <f t="shared" si="8"/>
        <v/>
      </c>
      <c r="AF367" s="34" t="str">
        <f t="shared" si="9"/>
        <v/>
      </c>
      <c r="AG367" s="34" t="str">
        <f t="shared" si="10"/>
        <v/>
      </c>
      <c r="AH367" s="34" t="str">
        <f t="shared" si="11"/>
        <v/>
      </c>
      <c r="AI367" s="34" t="str">
        <f t="shared" si="12"/>
        <v/>
      </c>
      <c r="AJ367" s="34" t="str">
        <f t="shared" si="13"/>
        <v/>
      </c>
      <c r="AK367" s="11" t="str">
        <f t="shared" si="14"/>
        <v/>
      </c>
      <c r="AL367" s="11" t="str">
        <f>IF(H367&gt;0,H367*(1-'01_Global_Assumptions'!$B$16),"")</f>
        <v/>
      </c>
      <c r="AM367" s="11" t="str">
        <f>IF(H367&gt;0,'01_Global_Assumptions'!$B$13*'01_Global_Assumptions'!$B$15,"")</f>
        <v/>
      </c>
      <c r="AN367" s="11" t="str">
        <f t="shared" si="15"/>
        <v/>
      </c>
      <c r="AO367" s="11" t="str">
        <f t="shared" si="16"/>
        <v/>
      </c>
      <c r="AP367" s="11" t="str">
        <f t="shared" si="17"/>
        <v/>
      </c>
      <c r="AQ367" s="11" t="str">
        <f t="shared" si="18"/>
        <v/>
      </c>
      <c r="AR367" s="37" t="str">
        <f t="shared" si="19"/>
        <v/>
      </c>
      <c r="AS367" s="11" t="str">
        <f t="shared" si="20"/>
        <v/>
      </c>
      <c r="AT367" s="11" t="str">
        <f t="shared" si="21"/>
        <v/>
      </c>
      <c r="AU367" s="11" t="str">
        <f t="shared" si="22"/>
        <v/>
      </c>
      <c r="AV367" s="11" t="str">
        <f t="shared" si="23"/>
        <v/>
      </c>
      <c r="AW367" s="11" t="str">
        <f t="shared" si="24"/>
        <v/>
      </c>
      <c r="AX367" s="11" t="str">
        <f t="shared" si="25"/>
        <v/>
      </c>
      <c r="AY367" s="11" t="str">
        <f t="shared" si="26"/>
        <v/>
      </c>
      <c r="AZ367" s="11" t="str">
        <f t="array" ref="AZ367">INDEX('10_Redfin_Source_Data'!$X:$X,$A367+4)</f>
        <v/>
      </c>
    </row>
    <row r="368" ht="15.75" customHeight="1">
      <c r="A368" s="11">
        <v>364.0</v>
      </c>
      <c r="B368" s="11" t="str">
        <f t="array" ref="B368">IF(INDEX('10_Redfin_Source_Data'!$E:$E,$A368+4)="","","SF-"&amp;TEXT($A368,"000"))</f>
        <v/>
      </c>
      <c r="C368" s="11" t="str">
        <f t="array" ref="C368">INDEX('10_Redfin_Source_Data'!$E:$E,$A368+4)</f>
        <v/>
      </c>
      <c r="D368" s="11" t="str">
        <f t="array" ref="D368">INDEX('10_Redfin_Source_Data'!$G:$G,$A368+4)</f>
        <v/>
      </c>
      <c r="E368" s="11" t="str">
        <f t="array" ref="E368">INDEX('10_Redfin_Source_Data'!$N:$N,$A368+4)</f>
        <v/>
      </c>
      <c r="F368" s="11" t="str">
        <f t="array" ref="F368">INDEX('10_Redfin_Source_Data'!$C:$C,$A368+4)</f>
        <v/>
      </c>
      <c r="G368" s="11" t="str">
        <f t="array" ref="G368">INDEX('10_Redfin_Source_Data'!$Z:$Z,$A368+4)</f>
        <v/>
      </c>
      <c r="H368" s="34">
        <f t="array" ref="H368">N(INDEX('10_Redfin_Source_Data'!$H:$H,$A368+4))</f>
        <v>0</v>
      </c>
      <c r="I368" s="34">
        <f t="array" ref="I368">N(INDEX('10_Redfin_Source_Data'!$M:$M,$A368+4))</f>
        <v>0</v>
      </c>
      <c r="J368" s="34" t="str">
        <f t="array" ref="J368">IF(H368&gt;0,MAX(I368,IFERROR(N(INDEX('10_Redfin_Source_Data'!$I:$I,$A368+4)),0)),"")</f>
        <v/>
      </c>
      <c r="K368" s="34">
        <f t="array" ref="K368">N(INDEX('10_Redfin_Source_Data'!$K:$K,$A368+4))</f>
        <v>0</v>
      </c>
      <c r="L368" s="34" t="str">
        <f t="array" ref="L368">IF(H368&gt;0,IFERROR(INDEX('09_Rent_Benchmarks'!$C:$C,MATCH(D368,'09_Rent_Benchmarks'!$A:$A,0)),'01_Global_Assumptions'!$B$10),"")</f>
        <v/>
      </c>
      <c r="M368" s="34" t="str">
        <f t="shared" si="1"/>
        <v/>
      </c>
      <c r="N368" s="34" t="str">
        <f>IF(H368&gt;0,'01_Global_Assumptions'!$B$11,"")</f>
        <v/>
      </c>
      <c r="O368" s="34" t="str">
        <f t="shared" si="2"/>
        <v/>
      </c>
      <c r="P368" s="35" t="str">
        <f>IF(H368&gt;0,'01_Global_Assumptions'!$B$7,"")</f>
        <v/>
      </c>
      <c r="Q368" s="35" t="str">
        <f>IF(H368&gt;0,'01_Global_Assumptions'!$B$8,"")</f>
        <v/>
      </c>
      <c r="R368" s="35" t="str">
        <f>IF(H368&gt;0,'01_Global_Assumptions'!$B$9,"")</f>
        <v/>
      </c>
      <c r="S368" s="34" t="str">
        <f>IF(H368&gt;0,H368*'01_Global_Assumptions'!$B$12,"")</f>
        <v/>
      </c>
      <c r="T368" s="34" t="str">
        <f>IF(H368&gt;0,'01_Global_Assumptions'!$B$23,"")</f>
        <v/>
      </c>
      <c r="U368" s="34" t="str">
        <f>IF(H368&gt;0,S368/('01_Global_Assumptions'!$B$13*12),"")</f>
        <v/>
      </c>
      <c r="V368" s="34" t="str">
        <f>IF(H368&gt;0,I368*('01_Global_Assumptions'!$B$19+'01_Global_Assumptions'!$B$20+'01_Global_Assumptions'!$B$21)+'01_Global_Assumptions'!$B$22,"")</f>
        <v/>
      </c>
      <c r="W368" s="34" t="str">
        <f>IF(H368&gt;0,S368*'01_Global_Assumptions'!$B$14/12,"")</f>
        <v/>
      </c>
      <c r="X368" s="34" t="str">
        <f>IF(H368&gt;0,H368*'01_Global_Assumptions'!$B$16/('01_Global_Assumptions'!$B$17*12),"")</f>
        <v/>
      </c>
      <c r="Y368" s="35" t="str">
        <f>IF(H368&gt;0,'01_Global_Assumptions'!$B$18,"")</f>
        <v/>
      </c>
      <c r="Z368" s="34" t="str">
        <f t="shared" si="3"/>
        <v/>
      </c>
      <c r="AA368" s="34" t="str">
        <f t="shared" si="4"/>
        <v/>
      </c>
      <c r="AB368" s="34" t="str">
        <f t="shared" si="5"/>
        <v/>
      </c>
      <c r="AC368" s="35" t="str">
        <f t="shared" si="6"/>
        <v/>
      </c>
      <c r="AD368" s="34" t="str">
        <f t="shared" si="7"/>
        <v/>
      </c>
      <c r="AE368" s="34" t="str">
        <f t="shared" si="8"/>
        <v/>
      </c>
      <c r="AF368" s="34" t="str">
        <f t="shared" si="9"/>
        <v/>
      </c>
      <c r="AG368" s="34" t="str">
        <f t="shared" si="10"/>
        <v/>
      </c>
      <c r="AH368" s="34" t="str">
        <f t="shared" si="11"/>
        <v/>
      </c>
      <c r="AI368" s="34" t="str">
        <f t="shared" si="12"/>
        <v/>
      </c>
      <c r="AJ368" s="34" t="str">
        <f t="shared" si="13"/>
        <v/>
      </c>
      <c r="AK368" s="11" t="str">
        <f t="shared" si="14"/>
        <v/>
      </c>
      <c r="AL368" s="11" t="str">
        <f>IF(H368&gt;0,H368*(1-'01_Global_Assumptions'!$B$16),"")</f>
        <v/>
      </c>
      <c r="AM368" s="11" t="str">
        <f>IF(H368&gt;0,'01_Global_Assumptions'!$B$13*'01_Global_Assumptions'!$B$15,"")</f>
        <v/>
      </c>
      <c r="AN368" s="11" t="str">
        <f t="shared" si="15"/>
        <v/>
      </c>
      <c r="AO368" s="11" t="str">
        <f t="shared" si="16"/>
        <v/>
      </c>
      <c r="AP368" s="11" t="str">
        <f t="shared" si="17"/>
        <v/>
      </c>
      <c r="AQ368" s="11" t="str">
        <f t="shared" si="18"/>
        <v/>
      </c>
      <c r="AR368" s="37" t="str">
        <f t="shared" si="19"/>
        <v/>
      </c>
      <c r="AS368" s="11" t="str">
        <f t="shared" si="20"/>
        <v/>
      </c>
      <c r="AT368" s="11" t="str">
        <f t="shared" si="21"/>
        <v/>
      </c>
      <c r="AU368" s="11" t="str">
        <f t="shared" si="22"/>
        <v/>
      </c>
      <c r="AV368" s="11" t="str">
        <f t="shared" si="23"/>
        <v/>
      </c>
      <c r="AW368" s="11" t="str">
        <f t="shared" si="24"/>
        <v/>
      </c>
      <c r="AX368" s="11" t="str">
        <f t="shared" si="25"/>
        <v/>
      </c>
      <c r="AY368" s="11" t="str">
        <f t="shared" si="26"/>
        <v/>
      </c>
      <c r="AZ368" s="11" t="str">
        <f t="array" ref="AZ368">INDEX('10_Redfin_Source_Data'!$X:$X,$A368+4)</f>
        <v/>
      </c>
    </row>
    <row r="369" ht="15.75" customHeight="1">
      <c r="A369" s="11">
        <v>365.0</v>
      </c>
      <c r="B369" s="11" t="str">
        <f t="array" ref="B369">IF(INDEX('10_Redfin_Source_Data'!$E:$E,$A369+4)="","","SF-"&amp;TEXT($A369,"000"))</f>
        <v/>
      </c>
      <c r="C369" s="11" t="str">
        <f t="array" ref="C369">INDEX('10_Redfin_Source_Data'!$E:$E,$A369+4)</f>
        <v/>
      </c>
      <c r="D369" s="11" t="str">
        <f t="array" ref="D369">INDEX('10_Redfin_Source_Data'!$G:$G,$A369+4)</f>
        <v/>
      </c>
      <c r="E369" s="11" t="str">
        <f t="array" ref="E369">INDEX('10_Redfin_Source_Data'!$N:$N,$A369+4)</f>
        <v/>
      </c>
      <c r="F369" s="11" t="str">
        <f t="array" ref="F369">INDEX('10_Redfin_Source_Data'!$C:$C,$A369+4)</f>
        <v/>
      </c>
      <c r="G369" s="11" t="str">
        <f t="array" ref="G369">INDEX('10_Redfin_Source_Data'!$Z:$Z,$A369+4)</f>
        <v/>
      </c>
      <c r="H369" s="34">
        <f t="array" ref="H369">N(INDEX('10_Redfin_Source_Data'!$H:$H,$A369+4))</f>
        <v>0</v>
      </c>
      <c r="I369" s="34">
        <f t="array" ref="I369">N(INDEX('10_Redfin_Source_Data'!$M:$M,$A369+4))</f>
        <v>0</v>
      </c>
      <c r="J369" s="34" t="str">
        <f t="array" ref="J369">IF(H369&gt;0,MAX(I369,IFERROR(N(INDEX('10_Redfin_Source_Data'!$I:$I,$A369+4)),0)),"")</f>
        <v/>
      </c>
      <c r="K369" s="34">
        <f t="array" ref="K369">N(INDEX('10_Redfin_Source_Data'!$K:$K,$A369+4))</f>
        <v>0</v>
      </c>
      <c r="L369" s="34" t="str">
        <f t="array" ref="L369">IF(H369&gt;0,IFERROR(INDEX('09_Rent_Benchmarks'!$C:$C,MATCH(D369,'09_Rent_Benchmarks'!$A:$A,0)),'01_Global_Assumptions'!$B$10),"")</f>
        <v/>
      </c>
      <c r="M369" s="34" t="str">
        <f t="shared" si="1"/>
        <v/>
      </c>
      <c r="N369" s="34" t="str">
        <f>IF(H369&gt;0,'01_Global_Assumptions'!$B$11,"")</f>
        <v/>
      </c>
      <c r="O369" s="34" t="str">
        <f t="shared" si="2"/>
        <v/>
      </c>
      <c r="P369" s="35" t="str">
        <f>IF(H369&gt;0,'01_Global_Assumptions'!$B$7,"")</f>
        <v/>
      </c>
      <c r="Q369" s="35" t="str">
        <f>IF(H369&gt;0,'01_Global_Assumptions'!$B$8,"")</f>
        <v/>
      </c>
      <c r="R369" s="35" t="str">
        <f>IF(H369&gt;0,'01_Global_Assumptions'!$B$9,"")</f>
        <v/>
      </c>
      <c r="S369" s="34" t="str">
        <f>IF(H369&gt;0,H369*'01_Global_Assumptions'!$B$12,"")</f>
        <v/>
      </c>
      <c r="T369" s="34" t="str">
        <f>IF(H369&gt;0,'01_Global_Assumptions'!$B$23,"")</f>
        <v/>
      </c>
      <c r="U369" s="34" t="str">
        <f>IF(H369&gt;0,S369/('01_Global_Assumptions'!$B$13*12),"")</f>
        <v/>
      </c>
      <c r="V369" s="34" t="str">
        <f>IF(H369&gt;0,I369*('01_Global_Assumptions'!$B$19+'01_Global_Assumptions'!$B$20+'01_Global_Assumptions'!$B$21)+'01_Global_Assumptions'!$B$22,"")</f>
        <v/>
      </c>
      <c r="W369" s="34" t="str">
        <f>IF(H369&gt;0,S369*'01_Global_Assumptions'!$B$14/12,"")</f>
        <v/>
      </c>
      <c r="X369" s="34" t="str">
        <f>IF(H369&gt;0,H369*'01_Global_Assumptions'!$B$16/('01_Global_Assumptions'!$B$17*12),"")</f>
        <v/>
      </c>
      <c r="Y369" s="35" t="str">
        <f>IF(H369&gt;0,'01_Global_Assumptions'!$B$18,"")</f>
        <v/>
      </c>
      <c r="Z369" s="34" t="str">
        <f t="shared" si="3"/>
        <v/>
      </c>
      <c r="AA369" s="34" t="str">
        <f t="shared" si="4"/>
        <v/>
      </c>
      <c r="AB369" s="34" t="str">
        <f t="shared" si="5"/>
        <v/>
      </c>
      <c r="AC369" s="35" t="str">
        <f t="shared" si="6"/>
        <v/>
      </c>
      <c r="AD369" s="34" t="str">
        <f t="shared" si="7"/>
        <v/>
      </c>
      <c r="AE369" s="34" t="str">
        <f t="shared" si="8"/>
        <v/>
      </c>
      <c r="AF369" s="34" t="str">
        <f t="shared" si="9"/>
        <v/>
      </c>
      <c r="AG369" s="34" t="str">
        <f t="shared" si="10"/>
        <v/>
      </c>
      <c r="AH369" s="34" t="str">
        <f t="shared" si="11"/>
        <v/>
      </c>
      <c r="AI369" s="34" t="str">
        <f t="shared" si="12"/>
        <v/>
      </c>
      <c r="AJ369" s="34" t="str">
        <f t="shared" si="13"/>
        <v/>
      </c>
      <c r="AK369" s="11" t="str">
        <f t="shared" si="14"/>
        <v/>
      </c>
      <c r="AL369" s="11" t="str">
        <f>IF(H369&gt;0,H369*(1-'01_Global_Assumptions'!$B$16),"")</f>
        <v/>
      </c>
      <c r="AM369" s="11" t="str">
        <f>IF(H369&gt;0,'01_Global_Assumptions'!$B$13*'01_Global_Assumptions'!$B$15,"")</f>
        <v/>
      </c>
      <c r="AN369" s="11" t="str">
        <f t="shared" si="15"/>
        <v/>
      </c>
      <c r="AO369" s="11" t="str">
        <f t="shared" si="16"/>
        <v/>
      </c>
      <c r="AP369" s="11" t="str">
        <f t="shared" si="17"/>
        <v/>
      </c>
      <c r="AQ369" s="11" t="str">
        <f t="shared" si="18"/>
        <v/>
      </c>
      <c r="AR369" s="37" t="str">
        <f t="shared" si="19"/>
        <v/>
      </c>
      <c r="AS369" s="11" t="str">
        <f t="shared" si="20"/>
        <v/>
      </c>
      <c r="AT369" s="11" t="str">
        <f t="shared" si="21"/>
        <v/>
      </c>
      <c r="AU369" s="11" t="str">
        <f t="shared" si="22"/>
        <v/>
      </c>
      <c r="AV369" s="11" t="str">
        <f t="shared" si="23"/>
        <v/>
      </c>
      <c r="AW369" s="11" t="str">
        <f t="shared" si="24"/>
        <v/>
      </c>
      <c r="AX369" s="11" t="str">
        <f t="shared" si="25"/>
        <v/>
      </c>
      <c r="AY369" s="11" t="str">
        <f t="shared" si="26"/>
        <v/>
      </c>
      <c r="AZ369" s="11" t="str">
        <f t="array" ref="AZ369">INDEX('10_Redfin_Source_Data'!$X:$X,$A369+4)</f>
        <v/>
      </c>
    </row>
    <row r="370" ht="15.75" customHeight="1">
      <c r="A370" s="11">
        <v>366.0</v>
      </c>
      <c r="B370" s="11" t="str">
        <f t="array" ref="B370">IF(INDEX('10_Redfin_Source_Data'!$E:$E,$A370+4)="","","SF-"&amp;TEXT($A370,"000"))</f>
        <v/>
      </c>
      <c r="C370" s="11" t="str">
        <f t="array" ref="C370">INDEX('10_Redfin_Source_Data'!$E:$E,$A370+4)</f>
        <v/>
      </c>
      <c r="D370" s="11" t="str">
        <f t="array" ref="D370">INDEX('10_Redfin_Source_Data'!$G:$G,$A370+4)</f>
        <v/>
      </c>
      <c r="E370" s="11" t="str">
        <f t="array" ref="E370">INDEX('10_Redfin_Source_Data'!$N:$N,$A370+4)</f>
        <v/>
      </c>
      <c r="F370" s="11" t="str">
        <f t="array" ref="F370">INDEX('10_Redfin_Source_Data'!$C:$C,$A370+4)</f>
        <v/>
      </c>
      <c r="G370" s="11" t="str">
        <f t="array" ref="G370">INDEX('10_Redfin_Source_Data'!$Z:$Z,$A370+4)</f>
        <v/>
      </c>
      <c r="H370" s="34">
        <f t="array" ref="H370">N(INDEX('10_Redfin_Source_Data'!$H:$H,$A370+4))</f>
        <v>0</v>
      </c>
      <c r="I370" s="34">
        <f t="array" ref="I370">N(INDEX('10_Redfin_Source_Data'!$M:$M,$A370+4))</f>
        <v>0</v>
      </c>
      <c r="J370" s="34" t="str">
        <f t="array" ref="J370">IF(H370&gt;0,MAX(I370,IFERROR(N(INDEX('10_Redfin_Source_Data'!$I:$I,$A370+4)),0)),"")</f>
        <v/>
      </c>
      <c r="K370" s="34">
        <f t="array" ref="K370">N(INDEX('10_Redfin_Source_Data'!$K:$K,$A370+4))</f>
        <v>0</v>
      </c>
      <c r="L370" s="34" t="str">
        <f t="array" ref="L370">IF(H370&gt;0,IFERROR(INDEX('09_Rent_Benchmarks'!$C:$C,MATCH(D370,'09_Rent_Benchmarks'!$A:$A,0)),'01_Global_Assumptions'!$B$10),"")</f>
        <v/>
      </c>
      <c r="M370" s="34" t="str">
        <f t="shared" si="1"/>
        <v/>
      </c>
      <c r="N370" s="34" t="str">
        <f>IF(H370&gt;0,'01_Global_Assumptions'!$B$11,"")</f>
        <v/>
      </c>
      <c r="O370" s="34" t="str">
        <f t="shared" si="2"/>
        <v/>
      </c>
      <c r="P370" s="35" t="str">
        <f>IF(H370&gt;0,'01_Global_Assumptions'!$B$7,"")</f>
        <v/>
      </c>
      <c r="Q370" s="35" t="str">
        <f>IF(H370&gt;0,'01_Global_Assumptions'!$B$8,"")</f>
        <v/>
      </c>
      <c r="R370" s="35" t="str">
        <f>IF(H370&gt;0,'01_Global_Assumptions'!$B$9,"")</f>
        <v/>
      </c>
      <c r="S370" s="34" t="str">
        <f>IF(H370&gt;0,H370*'01_Global_Assumptions'!$B$12,"")</f>
        <v/>
      </c>
      <c r="T370" s="34" t="str">
        <f>IF(H370&gt;0,'01_Global_Assumptions'!$B$23,"")</f>
        <v/>
      </c>
      <c r="U370" s="34" t="str">
        <f>IF(H370&gt;0,S370/('01_Global_Assumptions'!$B$13*12),"")</f>
        <v/>
      </c>
      <c r="V370" s="34" t="str">
        <f>IF(H370&gt;0,I370*('01_Global_Assumptions'!$B$19+'01_Global_Assumptions'!$B$20+'01_Global_Assumptions'!$B$21)+'01_Global_Assumptions'!$B$22,"")</f>
        <v/>
      </c>
      <c r="W370" s="34" t="str">
        <f>IF(H370&gt;0,S370*'01_Global_Assumptions'!$B$14/12,"")</f>
        <v/>
      </c>
      <c r="X370" s="34" t="str">
        <f>IF(H370&gt;0,H370*'01_Global_Assumptions'!$B$16/('01_Global_Assumptions'!$B$17*12),"")</f>
        <v/>
      </c>
      <c r="Y370" s="35" t="str">
        <f>IF(H370&gt;0,'01_Global_Assumptions'!$B$18,"")</f>
        <v/>
      </c>
      <c r="Z370" s="34" t="str">
        <f t="shared" si="3"/>
        <v/>
      </c>
      <c r="AA370" s="34" t="str">
        <f t="shared" si="4"/>
        <v/>
      </c>
      <c r="AB370" s="34" t="str">
        <f t="shared" si="5"/>
        <v/>
      </c>
      <c r="AC370" s="35" t="str">
        <f t="shared" si="6"/>
        <v/>
      </c>
      <c r="AD370" s="34" t="str">
        <f t="shared" si="7"/>
        <v/>
      </c>
      <c r="AE370" s="34" t="str">
        <f t="shared" si="8"/>
        <v/>
      </c>
      <c r="AF370" s="34" t="str">
        <f t="shared" si="9"/>
        <v/>
      </c>
      <c r="AG370" s="34" t="str">
        <f t="shared" si="10"/>
        <v/>
      </c>
      <c r="AH370" s="34" t="str">
        <f t="shared" si="11"/>
        <v/>
      </c>
      <c r="AI370" s="34" t="str">
        <f t="shared" si="12"/>
        <v/>
      </c>
      <c r="AJ370" s="34" t="str">
        <f t="shared" si="13"/>
        <v/>
      </c>
      <c r="AK370" s="11" t="str">
        <f t="shared" si="14"/>
        <v/>
      </c>
      <c r="AL370" s="11" t="str">
        <f>IF(H370&gt;0,H370*(1-'01_Global_Assumptions'!$B$16),"")</f>
        <v/>
      </c>
      <c r="AM370" s="11" t="str">
        <f>IF(H370&gt;0,'01_Global_Assumptions'!$B$13*'01_Global_Assumptions'!$B$15,"")</f>
        <v/>
      </c>
      <c r="AN370" s="11" t="str">
        <f t="shared" si="15"/>
        <v/>
      </c>
      <c r="AO370" s="11" t="str">
        <f t="shared" si="16"/>
        <v/>
      </c>
      <c r="AP370" s="11" t="str">
        <f t="shared" si="17"/>
        <v/>
      </c>
      <c r="AQ370" s="11" t="str">
        <f t="shared" si="18"/>
        <v/>
      </c>
      <c r="AR370" s="37" t="str">
        <f t="shared" si="19"/>
        <v/>
      </c>
      <c r="AS370" s="11" t="str">
        <f t="shared" si="20"/>
        <v/>
      </c>
      <c r="AT370" s="11" t="str">
        <f t="shared" si="21"/>
        <v/>
      </c>
      <c r="AU370" s="11" t="str">
        <f t="shared" si="22"/>
        <v/>
      </c>
      <c r="AV370" s="11" t="str">
        <f t="shared" si="23"/>
        <v/>
      </c>
      <c r="AW370" s="11" t="str">
        <f t="shared" si="24"/>
        <v/>
      </c>
      <c r="AX370" s="11" t="str">
        <f t="shared" si="25"/>
        <v/>
      </c>
      <c r="AY370" s="11" t="str">
        <f t="shared" si="26"/>
        <v/>
      </c>
      <c r="AZ370" s="11" t="str">
        <f t="array" ref="AZ370">INDEX('10_Redfin_Source_Data'!$X:$X,$A370+4)</f>
        <v/>
      </c>
    </row>
    <row r="371" ht="15.75" customHeight="1">
      <c r="A371" s="11">
        <v>367.0</v>
      </c>
      <c r="B371" s="11" t="str">
        <f t="array" ref="B371">IF(INDEX('10_Redfin_Source_Data'!$E:$E,$A371+4)="","","SF-"&amp;TEXT($A371,"000"))</f>
        <v/>
      </c>
      <c r="C371" s="11" t="str">
        <f t="array" ref="C371">INDEX('10_Redfin_Source_Data'!$E:$E,$A371+4)</f>
        <v/>
      </c>
      <c r="D371" s="11" t="str">
        <f t="array" ref="D371">INDEX('10_Redfin_Source_Data'!$G:$G,$A371+4)</f>
        <v/>
      </c>
      <c r="E371" s="11" t="str">
        <f t="array" ref="E371">INDEX('10_Redfin_Source_Data'!$N:$N,$A371+4)</f>
        <v/>
      </c>
      <c r="F371" s="11" t="str">
        <f t="array" ref="F371">INDEX('10_Redfin_Source_Data'!$C:$C,$A371+4)</f>
        <v/>
      </c>
      <c r="G371" s="11" t="str">
        <f t="array" ref="G371">INDEX('10_Redfin_Source_Data'!$Z:$Z,$A371+4)</f>
        <v/>
      </c>
      <c r="H371" s="34">
        <f t="array" ref="H371">N(INDEX('10_Redfin_Source_Data'!$H:$H,$A371+4))</f>
        <v>0</v>
      </c>
      <c r="I371" s="34">
        <f t="array" ref="I371">N(INDEX('10_Redfin_Source_Data'!$M:$M,$A371+4))</f>
        <v>0</v>
      </c>
      <c r="J371" s="34" t="str">
        <f t="array" ref="J371">IF(H371&gt;0,MAX(I371,IFERROR(N(INDEX('10_Redfin_Source_Data'!$I:$I,$A371+4)),0)),"")</f>
        <v/>
      </c>
      <c r="K371" s="34">
        <f t="array" ref="K371">N(INDEX('10_Redfin_Source_Data'!$K:$K,$A371+4))</f>
        <v>0</v>
      </c>
      <c r="L371" s="34" t="str">
        <f t="array" ref="L371">IF(H371&gt;0,IFERROR(INDEX('09_Rent_Benchmarks'!$C:$C,MATCH(D371,'09_Rent_Benchmarks'!$A:$A,0)),'01_Global_Assumptions'!$B$10),"")</f>
        <v/>
      </c>
      <c r="M371" s="34" t="str">
        <f t="shared" si="1"/>
        <v/>
      </c>
      <c r="N371" s="34" t="str">
        <f>IF(H371&gt;0,'01_Global_Assumptions'!$B$11,"")</f>
        <v/>
      </c>
      <c r="O371" s="34" t="str">
        <f t="shared" si="2"/>
        <v/>
      </c>
      <c r="P371" s="35" t="str">
        <f>IF(H371&gt;0,'01_Global_Assumptions'!$B$7,"")</f>
        <v/>
      </c>
      <c r="Q371" s="35" t="str">
        <f>IF(H371&gt;0,'01_Global_Assumptions'!$B$8,"")</f>
        <v/>
      </c>
      <c r="R371" s="35" t="str">
        <f>IF(H371&gt;0,'01_Global_Assumptions'!$B$9,"")</f>
        <v/>
      </c>
      <c r="S371" s="34" t="str">
        <f>IF(H371&gt;0,H371*'01_Global_Assumptions'!$B$12,"")</f>
        <v/>
      </c>
      <c r="T371" s="34" t="str">
        <f>IF(H371&gt;0,'01_Global_Assumptions'!$B$23,"")</f>
        <v/>
      </c>
      <c r="U371" s="34" t="str">
        <f>IF(H371&gt;0,S371/('01_Global_Assumptions'!$B$13*12),"")</f>
        <v/>
      </c>
      <c r="V371" s="34" t="str">
        <f>IF(H371&gt;0,I371*('01_Global_Assumptions'!$B$19+'01_Global_Assumptions'!$B$20+'01_Global_Assumptions'!$B$21)+'01_Global_Assumptions'!$B$22,"")</f>
        <v/>
      </c>
      <c r="W371" s="34" t="str">
        <f>IF(H371&gt;0,S371*'01_Global_Assumptions'!$B$14/12,"")</f>
        <v/>
      </c>
      <c r="X371" s="34" t="str">
        <f>IF(H371&gt;0,H371*'01_Global_Assumptions'!$B$16/('01_Global_Assumptions'!$B$17*12),"")</f>
        <v/>
      </c>
      <c r="Y371" s="35" t="str">
        <f>IF(H371&gt;0,'01_Global_Assumptions'!$B$18,"")</f>
        <v/>
      </c>
      <c r="Z371" s="34" t="str">
        <f t="shared" si="3"/>
        <v/>
      </c>
      <c r="AA371" s="34" t="str">
        <f t="shared" si="4"/>
        <v/>
      </c>
      <c r="AB371" s="34" t="str">
        <f t="shared" si="5"/>
        <v/>
      </c>
      <c r="AC371" s="35" t="str">
        <f t="shared" si="6"/>
        <v/>
      </c>
      <c r="AD371" s="34" t="str">
        <f t="shared" si="7"/>
        <v/>
      </c>
      <c r="AE371" s="34" t="str">
        <f t="shared" si="8"/>
        <v/>
      </c>
      <c r="AF371" s="34" t="str">
        <f t="shared" si="9"/>
        <v/>
      </c>
      <c r="AG371" s="34" t="str">
        <f t="shared" si="10"/>
        <v/>
      </c>
      <c r="AH371" s="34" t="str">
        <f t="shared" si="11"/>
        <v/>
      </c>
      <c r="AI371" s="34" t="str">
        <f t="shared" si="12"/>
        <v/>
      </c>
      <c r="AJ371" s="34" t="str">
        <f t="shared" si="13"/>
        <v/>
      </c>
      <c r="AK371" s="11" t="str">
        <f t="shared" si="14"/>
        <v/>
      </c>
      <c r="AL371" s="11" t="str">
        <f>IF(H371&gt;0,H371*(1-'01_Global_Assumptions'!$B$16),"")</f>
        <v/>
      </c>
      <c r="AM371" s="11" t="str">
        <f>IF(H371&gt;0,'01_Global_Assumptions'!$B$13*'01_Global_Assumptions'!$B$15,"")</f>
        <v/>
      </c>
      <c r="AN371" s="11" t="str">
        <f t="shared" si="15"/>
        <v/>
      </c>
      <c r="AO371" s="11" t="str">
        <f t="shared" si="16"/>
        <v/>
      </c>
      <c r="AP371" s="11" t="str">
        <f t="shared" si="17"/>
        <v/>
      </c>
      <c r="AQ371" s="11" t="str">
        <f t="shared" si="18"/>
        <v/>
      </c>
      <c r="AR371" s="37" t="str">
        <f t="shared" si="19"/>
        <v/>
      </c>
      <c r="AS371" s="11" t="str">
        <f t="shared" si="20"/>
        <v/>
      </c>
      <c r="AT371" s="11" t="str">
        <f t="shared" si="21"/>
        <v/>
      </c>
      <c r="AU371" s="11" t="str">
        <f t="shared" si="22"/>
        <v/>
      </c>
      <c r="AV371" s="11" t="str">
        <f t="shared" si="23"/>
        <v/>
      </c>
      <c r="AW371" s="11" t="str">
        <f t="shared" si="24"/>
        <v/>
      </c>
      <c r="AX371" s="11" t="str">
        <f t="shared" si="25"/>
        <v/>
      </c>
      <c r="AY371" s="11" t="str">
        <f t="shared" si="26"/>
        <v/>
      </c>
      <c r="AZ371" s="11" t="str">
        <f t="array" ref="AZ371">INDEX('10_Redfin_Source_Data'!$X:$X,$A371+4)</f>
        <v/>
      </c>
    </row>
    <row r="372" ht="15.75" customHeight="1">
      <c r="A372" s="11">
        <v>368.0</v>
      </c>
      <c r="B372" s="11" t="str">
        <f t="array" ref="B372">IF(INDEX('10_Redfin_Source_Data'!$E:$E,$A372+4)="","","SF-"&amp;TEXT($A372,"000"))</f>
        <v/>
      </c>
      <c r="C372" s="11" t="str">
        <f t="array" ref="C372">INDEX('10_Redfin_Source_Data'!$E:$E,$A372+4)</f>
        <v/>
      </c>
      <c r="D372" s="11" t="str">
        <f t="array" ref="D372">INDEX('10_Redfin_Source_Data'!$G:$G,$A372+4)</f>
        <v/>
      </c>
      <c r="E372" s="11" t="str">
        <f t="array" ref="E372">INDEX('10_Redfin_Source_Data'!$N:$N,$A372+4)</f>
        <v/>
      </c>
      <c r="F372" s="11" t="str">
        <f t="array" ref="F372">INDEX('10_Redfin_Source_Data'!$C:$C,$A372+4)</f>
        <v/>
      </c>
      <c r="G372" s="11" t="str">
        <f t="array" ref="G372">INDEX('10_Redfin_Source_Data'!$Z:$Z,$A372+4)</f>
        <v/>
      </c>
      <c r="H372" s="34">
        <f t="array" ref="H372">N(INDEX('10_Redfin_Source_Data'!$H:$H,$A372+4))</f>
        <v>0</v>
      </c>
      <c r="I372" s="34">
        <f t="array" ref="I372">N(INDEX('10_Redfin_Source_Data'!$M:$M,$A372+4))</f>
        <v>0</v>
      </c>
      <c r="J372" s="34" t="str">
        <f t="array" ref="J372">IF(H372&gt;0,MAX(I372,IFERROR(N(INDEX('10_Redfin_Source_Data'!$I:$I,$A372+4)),0)),"")</f>
        <v/>
      </c>
      <c r="K372" s="34">
        <f t="array" ref="K372">N(INDEX('10_Redfin_Source_Data'!$K:$K,$A372+4))</f>
        <v>0</v>
      </c>
      <c r="L372" s="34" t="str">
        <f t="array" ref="L372">IF(H372&gt;0,IFERROR(INDEX('09_Rent_Benchmarks'!$C:$C,MATCH(D372,'09_Rent_Benchmarks'!$A:$A,0)),'01_Global_Assumptions'!$B$10),"")</f>
        <v/>
      </c>
      <c r="M372" s="34" t="str">
        <f t="shared" si="1"/>
        <v/>
      </c>
      <c r="N372" s="34" t="str">
        <f>IF(H372&gt;0,'01_Global_Assumptions'!$B$11,"")</f>
        <v/>
      </c>
      <c r="O372" s="34" t="str">
        <f t="shared" si="2"/>
        <v/>
      </c>
      <c r="P372" s="35" t="str">
        <f>IF(H372&gt;0,'01_Global_Assumptions'!$B$7,"")</f>
        <v/>
      </c>
      <c r="Q372" s="35" t="str">
        <f>IF(H372&gt;0,'01_Global_Assumptions'!$B$8,"")</f>
        <v/>
      </c>
      <c r="R372" s="35" t="str">
        <f>IF(H372&gt;0,'01_Global_Assumptions'!$B$9,"")</f>
        <v/>
      </c>
      <c r="S372" s="34" t="str">
        <f>IF(H372&gt;0,H372*'01_Global_Assumptions'!$B$12,"")</f>
        <v/>
      </c>
      <c r="T372" s="34" t="str">
        <f>IF(H372&gt;0,'01_Global_Assumptions'!$B$23,"")</f>
        <v/>
      </c>
      <c r="U372" s="34" t="str">
        <f>IF(H372&gt;0,S372/('01_Global_Assumptions'!$B$13*12),"")</f>
        <v/>
      </c>
      <c r="V372" s="34" t="str">
        <f>IF(H372&gt;0,I372*('01_Global_Assumptions'!$B$19+'01_Global_Assumptions'!$B$20+'01_Global_Assumptions'!$B$21)+'01_Global_Assumptions'!$B$22,"")</f>
        <v/>
      </c>
      <c r="W372" s="34" t="str">
        <f>IF(H372&gt;0,S372*'01_Global_Assumptions'!$B$14/12,"")</f>
        <v/>
      </c>
      <c r="X372" s="34" t="str">
        <f>IF(H372&gt;0,H372*'01_Global_Assumptions'!$B$16/('01_Global_Assumptions'!$B$17*12),"")</f>
        <v/>
      </c>
      <c r="Y372" s="35" t="str">
        <f>IF(H372&gt;0,'01_Global_Assumptions'!$B$18,"")</f>
        <v/>
      </c>
      <c r="Z372" s="34" t="str">
        <f t="shared" si="3"/>
        <v/>
      </c>
      <c r="AA372" s="34" t="str">
        <f t="shared" si="4"/>
        <v/>
      </c>
      <c r="AB372" s="34" t="str">
        <f t="shared" si="5"/>
        <v/>
      </c>
      <c r="AC372" s="35" t="str">
        <f t="shared" si="6"/>
        <v/>
      </c>
      <c r="AD372" s="34" t="str">
        <f t="shared" si="7"/>
        <v/>
      </c>
      <c r="AE372" s="34" t="str">
        <f t="shared" si="8"/>
        <v/>
      </c>
      <c r="AF372" s="34" t="str">
        <f t="shared" si="9"/>
        <v/>
      </c>
      <c r="AG372" s="34" t="str">
        <f t="shared" si="10"/>
        <v/>
      </c>
      <c r="AH372" s="34" t="str">
        <f t="shared" si="11"/>
        <v/>
      </c>
      <c r="AI372" s="34" t="str">
        <f t="shared" si="12"/>
        <v/>
      </c>
      <c r="AJ372" s="34" t="str">
        <f t="shared" si="13"/>
        <v/>
      </c>
      <c r="AK372" s="11" t="str">
        <f t="shared" si="14"/>
        <v/>
      </c>
      <c r="AL372" s="11" t="str">
        <f>IF(H372&gt;0,H372*(1-'01_Global_Assumptions'!$B$16),"")</f>
        <v/>
      </c>
      <c r="AM372" s="11" t="str">
        <f>IF(H372&gt;0,'01_Global_Assumptions'!$B$13*'01_Global_Assumptions'!$B$15,"")</f>
        <v/>
      </c>
      <c r="AN372" s="11" t="str">
        <f t="shared" si="15"/>
        <v/>
      </c>
      <c r="AO372" s="11" t="str">
        <f t="shared" si="16"/>
        <v/>
      </c>
      <c r="AP372" s="11" t="str">
        <f t="shared" si="17"/>
        <v/>
      </c>
      <c r="AQ372" s="11" t="str">
        <f t="shared" si="18"/>
        <v/>
      </c>
      <c r="AR372" s="37" t="str">
        <f t="shared" si="19"/>
        <v/>
      </c>
      <c r="AS372" s="11" t="str">
        <f t="shared" si="20"/>
        <v/>
      </c>
      <c r="AT372" s="11" t="str">
        <f t="shared" si="21"/>
        <v/>
      </c>
      <c r="AU372" s="11" t="str">
        <f t="shared" si="22"/>
        <v/>
      </c>
      <c r="AV372" s="11" t="str">
        <f t="shared" si="23"/>
        <v/>
      </c>
      <c r="AW372" s="11" t="str">
        <f t="shared" si="24"/>
        <v/>
      </c>
      <c r="AX372" s="11" t="str">
        <f t="shared" si="25"/>
        <v/>
      </c>
      <c r="AY372" s="11" t="str">
        <f t="shared" si="26"/>
        <v/>
      </c>
      <c r="AZ372" s="11" t="str">
        <f t="array" ref="AZ372">INDEX('10_Redfin_Source_Data'!$X:$X,$A372+4)</f>
        <v/>
      </c>
    </row>
    <row r="373" ht="15.75" customHeight="1">
      <c r="A373" s="11">
        <v>369.0</v>
      </c>
      <c r="B373" s="11" t="str">
        <f t="array" ref="B373">IF(INDEX('10_Redfin_Source_Data'!$E:$E,$A373+4)="","","SF-"&amp;TEXT($A373,"000"))</f>
        <v/>
      </c>
      <c r="C373" s="11" t="str">
        <f t="array" ref="C373">INDEX('10_Redfin_Source_Data'!$E:$E,$A373+4)</f>
        <v/>
      </c>
      <c r="D373" s="11" t="str">
        <f t="array" ref="D373">INDEX('10_Redfin_Source_Data'!$G:$G,$A373+4)</f>
        <v/>
      </c>
      <c r="E373" s="11" t="str">
        <f t="array" ref="E373">INDEX('10_Redfin_Source_Data'!$N:$N,$A373+4)</f>
        <v/>
      </c>
      <c r="F373" s="11" t="str">
        <f t="array" ref="F373">INDEX('10_Redfin_Source_Data'!$C:$C,$A373+4)</f>
        <v/>
      </c>
      <c r="G373" s="11" t="str">
        <f t="array" ref="G373">INDEX('10_Redfin_Source_Data'!$Z:$Z,$A373+4)</f>
        <v/>
      </c>
      <c r="H373" s="34">
        <f t="array" ref="H373">N(INDEX('10_Redfin_Source_Data'!$H:$H,$A373+4))</f>
        <v>0</v>
      </c>
      <c r="I373" s="34">
        <f t="array" ref="I373">N(INDEX('10_Redfin_Source_Data'!$M:$M,$A373+4))</f>
        <v>0</v>
      </c>
      <c r="J373" s="34" t="str">
        <f t="array" ref="J373">IF(H373&gt;0,MAX(I373,IFERROR(N(INDEX('10_Redfin_Source_Data'!$I:$I,$A373+4)),0)),"")</f>
        <v/>
      </c>
      <c r="K373" s="34">
        <f t="array" ref="K373">N(INDEX('10_Redfin_Source_Data'!$K:$K,$A373+4))</f>
        <v>0</v>
      </c>
      <c r="L373" s="34" t="str">
        <f t="array" ref="L373">IF(H373&gt;0,IFERROR(INDEX('09_Rent_Benchmarks'!$C:$C,MATCH(D373,'09_Rent_Benchmarks'!$A:$A,0)),'01_Global_Assumptions'!$B$10),"")</f>
        <v/>
      </c>
      <c r="M373" s="34" t="str">
        <f t="shared" si="1"/>
        <v/>
      </c>
      <c r="N373" s="34" t="str">
        <f>IF(H373&gt;0,'01_Global_Assumptions'!$B$11,"")</f>
        <v/>
      </c>
      <c r="O373" s="34" t="str">
        <f t="shared" si="2"/>
        <v/>
      </c>
      <c r="P373" s="35" t="str">
        <f>IF(H373&gt;0,'01_Global_Assumptions'!$B$7,"")</f>
        <v/>
      </c>
      <c r="Q373" s="35" t="str">
        <f>IF(H373&gt;0,'01_Global_Assumptions'!$B$8,"")</f>
        <v/>
      </c>
      <c r="R373" s="35" t="str">
        <f>IF(H373&gt;0,'01_Global_Assumptions'!$B$9,"")</f>
        <v/>
      </c>
      <c r="S373" s="34" t="str">
        <f>IF(H373&gt;0,H373*'01_Global_Assumptions'!$B$12,"")</f>
        <v/>
      </c>
      <c r="T373" s="34" t="str">
        <f>IF(H373&gt;0,'01_Global_Assumptions'!$B$23,"")</f>
        <v/>
      </c>
      <c r="U373" s="34" t="str">
        <f>IF(H373&gt;0,S373/('01_Global_Assumptions'!$B$13*12),"")</f>
        <v/>
      </c>
      <c r="V373" s="34" t="str">
        <f>IF(H373&gt;0,I373*('01_Global_Assumptions'!$B$19+'01_Global_Assumptions'!$B$20+'01_Global_Assumptions'!$B$21)+'01_Global_Assumptions'!$B$22,"")</f>
        <v/>
      </c>
      <c r="W373" s="34" t="str">
        <f>IF(H373&gt;0,S373*'01_Global_Assumptions'!$B$14/12,"")</f>
        <v/>
      </c>
      <c r="X373" s="34" t="str">
        <f>IF(H373&gt;0,H373*'01_Global_Assumptions'!$B$16/('01_Global_Assumptions'!$B$17*12),"")</f>
        <v/>
      </c>
      <c r="Y373" s="35" t="str">
        <f>IF(H373&gt;0,'01_Global_Assumptions'!$B$18,"")</f>
        <v/>
      </c>
      <c r="Z373" s="34" t="str">
        <f t="shared" si="3"/>
        <v/>
      </c>
      <c r="AA373" s="34" t="str">
        <f t="shared" si="4"/>
        <v/>
      </c>
      <c r="AB373" s="34" t="str">
        <f t="shared" si="5"/>
        <v/>
      </c>
      <c r="AC373" s="35" t="str">
        <f t="shared" si="6"/>
        <v/>
      </c>
      <c r="AD373" s="34" t="str">
        <f t="shared" si="7"/>
        <v/>
      </c>
      <c r="AE373" s="34" t="str">
        <f t="shared" si="8"/>
        <v/>
      </c>
      <c r="AF373" s="34" t="str">
        <f t="shared" si="9"/>
        <v/>
      </c>
      <c r="AG373" s="34" t="str">
        <f t="shared" si="10"/>
        <v/>
      </c>
      <c r="AH373" s="34" t="str">
        <f t="shared" si="11"/>
        <v/>
      </c>
      <c r="AI373" s="34" t="str">
        <f t="shared" si="12"/>
        <v/>
      </c>
      <c r="AJ373" s="34" t="str">
        <f t="shared" si="13"/>
        <v/>
      </c>
      <c r="AK373" s="11" t="str">
        <f t="shared" si="14"/>
        <v/>
      </c>
      <c r="AL373" s="11" t="str">
        <f>IF(H373&gt;0,H373*(1-'01_Global_Assumptions'!$B$16),"")</f>
        <v/>
      </c>
      <c r="AM373" s="11" t="str">
        <f>IF(H373&gt;0,'01_Global_Assumptions'!$B$13*'01_Global_Assumptions'!$B$15,"")</f>
        <v/>
      </c>
      <c r="AN373" s="11" t="str">
        <f t="shared" si="15"/>
        <v/>
      </c>
      <c r="AO373" s="11" t="str">
        <f t="shared" si="16"/>
        <v/>
      </c>
      <c r="AP373" s="11" t="str">
        <f t="shared" si="17"/>
        <v/>
      </c>
      <c r="AQ373" s="11" t="str">
        <f t="shared" si="18"/>
        <v/>
      </c>
      <c r="AR373" s="37" t="str">
        <f t="shared" si="19"/>
        <v/>
      </c>
      <c r="AS373" s="11" t="str">
        <f t="shared" si="20"/>
        <v/>
      </c>
      <c r="AT373" s="11" t="str">
        <f t="shared" si="21"/>
        <v/>
      </c>
      <c r="AU373" s="11" t="str">
        <f t="shared" si="22"/>
        <v/>
      </c>
      <c r="AV373" s="11" t="str">
        <f t="shared" si="23"/>
        <v/>
      </c>
      <c r="AW373" s="11" t="str">
        <f t="shared" si="24"/>
        <v/>
      </c>
      <c r="AX373" s="11" t="str">
        <f t="shared" si="25"/>
        <v/>
      </c>
      <c r="AY373" s="11" t="str">
        <f t="shared" si="26"/>
        <v/>
      </c>
      <c r="AZ373" s="11" t="str">
        <f t="array" ref="AZ373">INDEX('10_Redfin_Source_Data'!$X:$X,$A373+4)</f>
        <v/>
      </c>
    </row>
    <row r="374" ht="15.75" customHeight="1">
      <c r="A374" s="11">
        <v>370.0</v>
      </c>
      <c r="B374" s="11" t="str">
        <f t="array" ref="B374">IF(INDEX('10_Redfin_Source_Data'!$E:$E,$A374+4)="","","SF-"&amp;TEXT($A374,"000"))</f>
        <v/>
      </c>
      <c r="C374" s="11" t="str">
        <f t="array" ref="C374">INDEX('10_Redfin_Source_Data'!$E:$E,$A374+4)</f>
        <v/>
      </c>
      <c r="D374" s="11" t="str">
        <f t="array" ref="D374">INDEX('10_Redfin_Source_Data'!$G:$G,$A374+4)</f>
        <v/>
      </c>
      <c r="E374" s="11" t="str">
        <f t="array" ref="E374">INDEX('10_Redfin_Source_Data'!$N:$N,$A374+4)</f>
        <v/>
      </c>
      <c r="F374" s="11" t="str">
        <f t="array" ref="F374">INDEX('10_Redfin_Source_Data'!$C:$C,$A374+4)</f>
        <v/>
      </c>
      <c r="G374" s="11" t="str">
        <f t="array" ref="G374">INDEX('10_Redfin_Source_Data'!$Z:$Z,$A374+4)</f>
        <v/>
      </c>
      <c r="H374" s="34">
        <f t="array" ref="H374">N(INDEX('10_Redfin_Source_Data'!$H:$H,$A374+4))</f>
        <v>0</v>
      </c>
      <c r="I374" s="34">
        <f t="array" ref="I374">N(INDEX('10_Redfin_Source_Data'!$M:$M,$A374+4))</f>
        <v>0</v>
      </c>
      <c r="J374" s="34" t="str">
        <f t="array" ref="J374">IF(H374&gt;0,MAX(I374,IFERROR(N(INDEX('10_Redfin_Source_Data'!$I:$I,$A374+4)),0)),"")</f>
        <v/>
      </c>
      <c r="K374" s="34">
        <f t="array" ref="K374">N(INDEX('10_Redfin_Source_Data'!$K:$K,$A374+4))</f>
        <v>0</v>
      </c>
      <c r="L374" s="34" t="str">
        <f t="array" ref="L374">IF(H374&gt;0,IFERROR(INDEX('09_Rent_Benchmarks'!$C:$C,MATCH(D374,'09_Rent_Benchmarks'!$A:$A,0)),'01_Global_Assumptions'!$B$10),"")</f>
        <v/>
      </c>
      <c r="M374" s="34" t="str">
        <f t="shared" si="1"/>
        <v/>
      </c>
      <c r="N374" s="34" t="str">
        <f>IF(H374&gt;0,'01_Global_Assumptions'!$B$11,"")</f>
        <v/>
      </c>
      <c r="O374" s="34" t="str">
        <f t="shared" si="2"/>
        <v/>
      </c>
      <c r="P374" s="35" t="str">
        <f>IF(H374&gt;0,'01_Global_Assumptions'!$B$7,"")</f>
        <v/>
      </c>
      <c r="Q374" s="35" t="str">
        <f>IF(H374&gt;0,'01_Global_Assumptions'!$B$8,"")</f>
        <v/>
      </c>
      <c r="R374" s="35" t="str">
        <f>IF(H374&gt;0,'01_Global_Assumptions'!$B$9,"")</f>
        <v/>
      </c>
      <c r="S374" s="34" t="str">
        <f>IF(H374&gt;0,H374*'01_Global_Assumptions'!$B$12,"")</f>
        <v/>
      </c>
      <c r="T374" s="34" t="str">
        <f>IF(H374&gt;0,'01_Global_Assumptions'!$B$23,"")</f>
        <v/>
      </c>
      <c r="U374" s="34" t="str">
        <f>IF(H374&gt;0,S374/('01_Global_Assumptions'!$B$13*12),"")</f>
        <v/>
      </c>
      <c r="V374" s="34" t="str">
        <f>IF(H374&gt;0,I374*('01_Global_Assumptions'!$B$19+'01_Global_Assumptions'!$B$20+'01_Global_Assumptions'!$B$21)+'01_Global_Assumptions'!$B$22,"")</f>
        <v/>
      </c>
      <c r="W374" s="34" t="str">
        <f>IF(H374&gt;0,S374*'01_Global_Assumptions'!$B$14/12,"")</f>
        <v/>
      </c>
      <c r="X374" s="34" t="str">
        <f>IF(H374&gt;0,H374*'01_Global_Assumptions'!$B$16/('01_Global_Assumptions'!$B$17*12),"")</f>
        <v/>
      </c>
      <c r="Y374" s="35" t="str">
        <f>IF(H374&gt;0,'01_Global_Assumptions'!$B$18,"")</f>
        <v/>
      </c>
      <c r="Z374" s="34" t="str">
        <f t="shared" si="3"/>
        <v/>
      </c>
      <c r="AA374" s="34" t="str">
        <f t="shared" si="4"/>
        <v/>
      </c>
      <c r="AB374" s="34" t="str">
        <f t="shared" si="5"/>
        <v/>
      </c>
      <c r="AC374" s="35" t="str">
        <f t="shared" si="6"/>
        <v/>
      </c>
      <c r="AD374" s="34" t="str">
        <f t="shared" si="7"/>
        <v/>
      </c>
      <c r="AE374" s="34" t="str">
        <f t="shared" si="8"/>
        <v/>
      </c>
      <c r="AF374" s="34" t="str">
        <f t="shared" si="9"/>
        <v/>
      </c>
      <c r="AG374" s="34" t="str">
        <f t="shared" si="10"/>
        <v/>
      </c>
      <c r="AH374" s="34" t="str">
        <f t="shared" si="11"/>
        <v/>
      </c>
      <c r="AI374" s="34" t="str">
        <f t="shared" si="12"/>
        <v/>
      </c>
      <c r="AJ374" s="34" t="str">
        <f t="shared" si="13"/>
        <v/>
      </c>
      <c r="AK374" s="11" t="str">
        <f t="shared" si="14"/>
        <v/>
      </c>
      <c r="AL374" s="11" t="str">
        <f>IF(H374&gt;0,H374*(1-'01_Global_Assumptions'!$B$16),"")</f>
        <v/>
      </c>
      <c r="AM374" s="11" t="str">
        <f>IF(H374&gt;0,'01_Global_Assumptions'!$B$13*'01_Global_Assumptions'!$B$15,"")</f>
        <v/>
      </c>
      <c r="AN374" s="11" t="str">
        <f t="shared" si="15"/>
        <v/>
      </c>
      <c r="AO374" s="11" t="str">
        <f t="shared" si="16"/>
        <v/>
      </c>
      <c r="AP374" s="11" t="str">
        <f t="shared" si="17"/>
        <v/>
      </c>
      <c r="AQ374" s="11" t="str">
        <f t="shared" si="18"/>
        <v/>
      </c>
      <c r="AR374" s="37" t="str">
        <f t="shared" si="19"/>
        <v/>
      </c>
      <c r="AS374" s="11" t="str">
        <f t="shared" si="20"/>
        <v/>
      </c>
      <c r="AT374" s="11" t="str">
        <f t="shared" si="21"/>
        <v/>
      </c>
      <c r="AU374" s="11" t="str">
        <f t="shared" si="22"/>
        <v/>
      </c>
      <c r="AV374" s="11" t="str">
        <f t="shared" si="23"/>
        <v/>
      </c>
      <c r="AW374" s="11" t="str">
        <f t="shared" si="24"/>
        <v/>
      </c>
      <c r="AX374" s="11" t="str">
        <f t="shared" si="25"/>
        <v/>
      </c>
      <c r="AY374" s="11" t="str">
        <f t="shared" si="26"/>
        <v/>
      </c>
      <c r="AZ374" s="11" t="str">
        <f t="array" ref="AZ374">INDEX('10_Redfin_Source_Data'!$X:$X,$A374+4)</f>
        <v/>
      </c>
    </row>
    <row r="375" ht="15.75" customHeight="1">
      <c r="A375" s="11">
        <v>371.0</v>
      </c>
      <c r="B375" s="11" t="str">
        <f t="array" ref="B375">IF(INDEX('10_Redfin_Source_Data'!$E:$E,$A375+4)="","","SF-"&amp;TEXT($A375,"000"))</f>
        <v/>
      </c>
      <c r="C375" s="11" t="str">
        <f t="array" ref="C375">INDEX('10_Redfin_Source_Data'!$E:$E,$A375+4)</f>
        <v/>
      </c>
      <c r="D375" s="11" t="str">
        <f t="array" ref="D375">INDEX('10_Redfin_Source_Data'!$G:$G,$A375+4)</f>
        <v/>
      </c>
      <c r="E375" s="11" t="str">
        <f t="array" ref="E375">INDEX('10_Redfin_Source_Data'!$N:$N,$A375+4)</f>
        <v/>
      </c>
      <c r="F375" s="11" t="str">
        <f t="array" ref="F375">INDEX('10_Redfin_Source_Data'!$C:$C,$A375+4)</f>
        <v/>
      </c>
      <c r="G375" s="11" t="str">
        <f t="array" ref="G375">INDEX('10_Redfin_Source_Data'!$Z:$Z,$A375+4)</f>
        <v/>
      </c>
      <c r="H375" s="34">
        <f t="array" ref="H375">N(INDEX('10_Redfin_Source_Data'!$H:$H,$A375+4))</f>
        <v>0</v>
      </c>
      <c r="I375" s="34">
        <f t="array" ref="I375">N(INDEX('10_Redfin_Source_Data'!$M:$M,$A375+4))</f>
        <v>0</v>
      </c>
      <c r="J375" s="34" t="str">
        <f t="array" ref="J375">IF(H375&gt;0,MAX(I375,IFERROR(N(INDEX('10_Redfin_Source_Data'!$I:$I,$A375+4)),0)),"")</f>
        <v/>
      </c>
      <c r="K375" s="34">
        <f t="array" ref="K375">N(INDEX('10_Redfin_Source_Data'!$K:$K,$A375+4))</f>
        <v>0</v>
      </c>
      <c r="L375" s="34" t="str">
        <f t="array" ref="L375">IF(H375&gt;0,IFERROR(INDEX('09_Rent_Benchmarks'!$C:$C,MATCH(D375,'09_Rent_Benchmarks'!$A:$A,0)),'01_Global_Assumptions'!$B$10),"")</f>
        <v/>
      </c>
      <c r="M375" s="34" t="str">
        <f t="shared" si="1"/>
        <v/>
      </c>
      <c r="N375" s="34" t="str">
        <f>IF(H375&gt;0,'01_Global_Assumptions'!$B$11,"")</f>
        <v/>
      </c>
      <c r="O375" s="34" t="str">
        <f t="shared" si="2"/>
        <v/>
      </c>
      <c r="P375" s="35" t="str">
        <f>IF(H375&gt;0,'01_Global_Assumptions'!$B$7,"")</f>
        <v/>
      </c>
      <c r="Q375" s="35" t="str">
        <f>IF(H375&gt;0,'01_Global_Assumptions'!$B$8,"")</f>
        <v/>
      </c>
      <c r="R375" s="35" t="str">
        <f>IF(H375&gt;0,'01_Global_Assumptions'!$B$9,"")</f>
        <v/>
      </c>
      <c r="S375" s="34" t="str">
        <f>IF(H375&gt;0,H375*'01_Global_Assumptions'!$B$12,"")</f>
        <v/>
      </c>
      <c r="T375" s="34" t="str">
        <f>IF(H375&gt;0,'01_Global_Assumptions'!$B$23,"")</f>
        <v/>
      </c>
      <c r="U375" s="34" t="str">
        <f>IF(H375&gt;0,S375/('01_Global_Assumptions'!$B$13*12),"")</f>
        <v/>
      </c>
      <c r="V375" s="34" t="str">
        <f>IF(H375&gt;0,I375*('01_Global_Assumptions'!$B$19+'01_Global_Assumptions'!$B$20+'01_Global_Assumptions'!$B$21)+'01_Global_Assumptions'!$B$22,"")</f>
        <v/>
      </c>
      <c r="W375" s="34" t="str">
        <f>IF(H375&gt;0,S375*'01_Global_Assumptions'!$B$14/12,"")</f>
        <v/>
      </c>
      <c r="X375" s="34" t="str">
        <f>IF(H375&gt;0,H375*'01_Global_Assumptions'!$B$16/('01_Global_Assumptions'!$B$17*12),"")</f>
        <v/>
      </c>
      <c r="Y375" s="35" t="str">
        <f>IF(H375&gt;0,'01_Global_Assumptions'!$B$18,"")</f>
        <v/>
      </c>
      <c r="Z375" s="34" t="str">
        <f t="shared" si="3"/>
        <v/>
      </c>
      <c r="AA375" s="34" t="str">
        <f t="shared" si="4"/>
        <v/>
      </c>
      <c r="AB375" s="34" t="str">
        <f t="shared" si="5"/>
        <v/>
      </c>
      <c r="AC375" s="35" t="str">
        <f t="shared" si="6"/>
        <v/>
      </c>
      <c r="AD375" s="34" t="str">
        <f t="shared" si="7"/>
        <v/>
      </c>
      <c r="AE375" s="34" t="str">
        <f t="shared" si="8"/>
        <v/>
      </c>
      <c r="AF375" s="34" t="str">
        <f t="shared" si="9"/>
        <v/>
      </c>
      <c r="AG375" s="34" t="str">
        <f t="shared" si="10"/>
        <v/>
      </c>
      <c r="AH375" s="34" t="str">
        <f t="shared" si="11"/>
        <v/>
      </c>
      <c r="AI375" s="34" t="str">
        <f t="shared" si="12"/>
        <v/>
      </c>
      <c r="AJ375" s="34" t="str">
        <f t="shared" si="13"/>
        <v/>
      </c>
      <c r="AK375" s="11" t="str">
        <f t="shared" si="14"/>
        <v/>
      </c>
      <c r="AL375" s="11" t="str">
        <f>IF(H375&gt;0,H375*(1-'01_Global_Assumptions'!$B$16),"")</f>
        <v/>
      </c>
      <c r="AM375" s="11" t="str">
        <f>IF(H375&gt;0,'01_Global_Assumptions'!$B$13*'01_Global_Assumptions'!$B$15,"")</f>
        <v/>
      </c>
      <c r="AN375" s="11" t="str">
        <f t="shared" si="15"/>
        <v/>
      </c>
      <c r="AO375" s="11" t="str">
        <f t="shared" si="16"/>
        <v/>
      </c>
      <c r="AP375" s="11" t="str">
        <f t="shared" si="17"/>
        <v/>
      </c>
      <c r="AQ375" s="11" t="str">
        <f t="shared" si="18"/>
        <v/>
      </c>
      <c r="AR375" s="37" t="str">
        <f t="shared" si="19"/>
        <v/>
      </c>
      <c r="AS375" s="11" t="str">
        <f t="shared" si="20"/>
        <v/>
      </c>
      <c r="AT375" s="11" t="str">
        <f t="shared" si="21"/>
        <v/>
      </c>
      <c r="AU375" s="11" t="str">
        <f t="shared" si="22"/>
        <v/>
      </c>
      <c r="AV375" s="11" t="str">
        <f t="shared" si="23"/>
        <v/>
      </c>
      <c r="AW375" s="11" t="str">
        <f t="shared" si="24"/>
        <v/>
      </c>
      <c r="AX375" s="11" t="str">
        <f t="shared" si="25"/>
        <v/>
      </c>
      <c r="AY375" s="11" t="str">
        <f t="shared" si="26"/>
        <v/>
      </c>
      <c r="AZ375" s="11" t="str">
        <f t="array" ref="AZ375">INDEX('10_Redfin_Source_Data'!$X:$X,$A375+4)</f>
        <v/>
      </c>
    </row>
    <row r="376" ht="15.75" customHeight="1">
      <c r="A376" s="11">
        <v>372.0</v>
      </c>
      <c r="B376" s="11" t="str">
        <f t="array" ref="B376">IF(INDEX('10_Redfin_Source_Data'!$E:$E,$A376+4)="","","SF-"&amp;TEXT($A376,"000"))</f>
        <v/>
      </c>
      <c r="C376" s="11" t="str">
        <f t="array" ref="C376">INDEX('10_Redfin_Source_Data'!$E:$E,$A376+4)</f>
        <v/>
      </c>
      <c r="D376" s="11" t="str">
        <f t="array" ref="D376">INDEX('10_Redfin_Source_Data'!$G:$G,$A376+4)</f>
        <v/>
      </c>
      <c r="E376" s="11" t="str">
        <f t="array" ref="E376">INDEX('10_Redfin_Source_Data'!$N:$N,$A376+4)</f>
        <v/>
      </c>
      <c r="F376" s="11" t="str">
        <f t="array" ref="F376">INDEX('10_Redfin_Source_Data'!$C:$C,$A376+4)</f>
        <v/>
      </c>
      <c r="G376" s="11" t="str">
        <f t="array" ref="G376">INDEX('10_Redfin_Source_Data'!$Z:$Z,$A376+4)</f>
        <v/>
      </c>
      <c r="H376" s="34">
        <f t="array" ref="H376">N(INDEX('10_Redfin_Source_Data'!$H:$H,$A376+4))</f>
        <v>0</v>
      </c>
      <c r="I376" s="34">
        <f t="array" ref="I376">N(INDEX('10_Redfin_Source_Data'!$M:$M,$A376+4))</f>
        <v>0</v>
      </c>
      <c r="J376" s="34" t="str">
        <f t="array" ref="J376">IF(H376&gt;0,MAX(I376,IFERROR(N(INDEX('10_Redfin_Source_Data'!$I:$I,$A376+4)),0)),"")</f>
        <v/>
      </c>
      <c r="K376" s="34">
        <f t="array" ref="K376">N(INDEX('10_Redfin_Source_Data'!$K:$K,$A376+4))</f>
        <v>0</v>
      </c>
      <c r="L376" s="34" t="str">
        <f t="array" ref="L376">IF(H376&gt;0,IFERROR(INDEX('09_Rent_Benchmarks'!$C:$C,MATCH(D376,'09_Rent_Benchmarks'!$A:$A,0)),'01_Global_Assumptions'!$B$10),"")</f>
        <v/>
      </c>
      <c r="M376" s="34" t="str">
        <f t="shared" si="1"/>
        <v/>
      </c>
      <c r="N376" s="34" t="str">
        <f>IF(H376&gt;0,'01_Global_Assumptions'!$B$11,"")</f>
        <v/>
      </c>
      <c r="O376" s="34" t="str">
        <f t="shared" si="2"/>
        <v/>
      </c>
      <c r="P376" s="35" t="str">
        <f>IF(H376&gt;0,'01_Global_Assumptions'!$B$7,"")</f>
        <v/>
      </c>
      <c r="Q376" s="35" t="str">
        <f>IF(H376&gt;0,'01_Global_Assumptions'!$B$8,"")</f>
        <v/>
      </c>
      <c r="R376" s="35" t="str">
        <f>IF(H376&gt;0,'01_Global_Assumptions'!$B$9,"")</f>
        <v/>
      </c>
      <c r="S376" s="34" t="str">
        <f>IF(H376&gt;0,H376*'01_Global_Assumptions'!$B$12,"")</f>
        <v/>
      </c>
      <c r="T376" s="34" t="str">
        <f>IF(H376&gt;0,'01_Global_Assumptions'!$B$23,"")</f>
        <v/>
      </c>
      <c r="U376" s="34" t="str">
        <f>IF(H376&gt;0,S376/('01_Global_Assumptions'!$B$13*12),"")</f>
        <v/>
      </c>
      <c r="V376" s="34" t="str">
        <f>IF(H376&gt;0,I376*('01_Global_Assumptions'!$B$19+'01_Global_Assumptions'!$B$20+'01_Global_Assumptions'!$B$21)+'01_Global_Assumptions'!$B$22,"")</f>
        <v/>
      </c>
      <c r="W376" s="34" t="str">
        <f>IF(H376&gt;0,S376*'01_Global_Assumptions'!$B$14/12,"")</f>
        <v/>
      </c>
      <c r="X376" s="34" t="str">
        <f>IF(H376&gt;0,H376*'01_Global_Assumptions'!$B$16/('01_Global_Assumptions'!$B$17*12),"")</f>
        <v/>
      </c>
      <c r="Y376" s="35" t="str">
        <f>IF(H376&gt;0,'01_Global_Assumptions'!$B$18,"")</f>
        <v/>
      </c>
      <c r="Z376" s="34" t="str">
        <f t="shared" si="3"/>
        <v/>
      </c>
      <c r="AA376" s="34" t="str">
        <f t="shared" si="4"/>
        <v/>
      </c>
      <c r="AB376" s="34" t="str">
        <f t="shared" si="5"/>
        <v/>
      </c>
      <c r="AC376" s="35" t="str">
        <f t="shared" si="6"/>
        <v/>
      </c>
      <c r="AD376" s="34" t="str">
        <f t="shared" si="7"/>
        <v/>
      </c>
      <c r="AE376" s="34" t="str">
        <f t="shared" si="8"/>
        <v/>
      </c>
      <c r="AF376" s="34" t="str">
        <f t="shared" si="9"/>
        <v/>
      </c>
      <c r="AG376" s="34" t="str">
        <f t="shared" si="10"/>
        <v/>
      </c>
      <c r="AH376" s="34" t="str">
        <f t="shared" si="11"/>
        <v/>
      </c>
      <c r="AI376" s="34" t="str">
        <f t="shared" si="12"/>
        <v/>
      </c>
      <c r="AJ376" s="34" t="str">
        <f t="shared" si="13"/>
        <v/>
      </c>
      <c r="AK376" s="11" t="str">
        <f t="shared" si="14"/>
        <v/>
      </c>
      <c r="AL376" s="11" t="str">
        <f>IF(H376&gt;0,H376*(1-'01_Global_Assumptions'!$B$16),"")</f>
        <v/>
      </c>
      <c r="AM376" s="11" t="str">
        <f>IF(H376&gt;0,'01_Global_Assumptions'!$B$13*'01_Global_Assumptions'!$B$15,"")</f>
        <v/>
      </c>
      <c r="AN376" s="11" t="str">
        <f t="shared" si="15"/>
        <v/>
      </c>
      <c r="AO376" s="11" t="str">
        <f t="shared" si="16"/>
        <v/>
      </c>
      <c r="AP376" s="11" t="str">
        <f t="shared" si="17"/>
        <v/>
      </c>
      <c r="AQ376" s="11" t="str">
        <f t="shared" si="18"/>
        <v/>
      </c>
      <c r="AR376" s="37" t="str">
        <f t="shared" si="19"/>
        <v/>
      </c>
      <c r="AS376" s="11" t="str">
        <f t="shared" si="20"/>
        <v/>
      </c>
      <c r="AT376" s="11" t="str">
        <f t="shared" si="21"/>
        <v/>
      </c>
      <c r="AU376" s="11" t="str">
        <f t="shared" si="22"/>
        <v/>
      </c>
      <c r="AV376" s="11" t="str">
        <f t="shared" si="23"/>
        <v/>
      </c>
      <c r="AW376" s="11" t="str">
        <f t="shared" si="24"/>
        <v/>
      </c>
      <c r="AX376" s="11" t="str">
        <f t="shared" si="25"/>
        <v/>
      </c>
      <c r="AY376" s="11" t="str">
        <f t="shared" si="26"/>
        <v/>
      </c>
      <c r="AZ376" s="11" t="str">
        <f t="array" ref="AZ376">INDEX('10_Redfin_Source_Data'!$X:$X,$A376+4)</f>
        <v/>
      </c>
    </row>
    <row r="377" ht="15.75" customHeight="1">
      <c r="A377" s="11">
        <v>373.0</v>
      </c>
      <c r="B377" s="11" t="str">
        <f t="array" ref="B377">IF(INDEX('10_Redfin_Source_Data'!$E:$E,$A377+4)="","","SF-"&amp;TEXT($A377,"000"))</f>
        <v/>
      </c>
      <c r="C377" s="11" t="str">
        <f t="array" ref="C377">INDEX('10_Redfin_Source_Data'!$E:$E,$A377+4)</f>
        <v/>
      </c>
      <c r="D377" s="11" t="str">
        <f t="array" ref="D377">INDEX('10_Redfin_Source_Data'!$G:$G,$A377+4)</f>
        <v/>
      </c>
      <c r="E377" s="11" t="str">
        <f t="array" ref="E377">INDEX('10_Redfin_Source_Data'!$N:$N,$A377+4)</f>
        <v/>
      </c>
      <c r="F377" s="11" t="str">
        <f t="array" ref="F377">INDEX('10_Redfin_Source_Data'!$C:$C,$A377+4)</f>
        <v/>
      </c>
      <c r="G377" s="11" t="str">
        <f t="array" ref="G377">INDEX('10_Redfin_Source_Data'!$Z:$Z,$A377+4)</f>
        <v/>
      </c>
      <c r="H377" s="34">
        <f t="array" ref="H377">N(INDEX('10_Redfin_Source_Data'!$H:$H,$A377+4))</f>
        <v>0</v>
      </c>
      <c r="I377" s="34">
        <f t="array" ref="I377">N(INDEX('10_Redfin_Source_Data'!$M:$M,$A377+4))</f>
        <v>0</v>
      </c>
      <c r="J377" s="34" t="str">
        <f t="array" ref="J377">IF(H377&gt;0,MAX(I377,IFERROR(N(INDEX('10_Redfin_Source_Data'!$I:$I,$A377+4)),0)),"")</f>
        <v/>
      </c>
      <c r="K377" s="34">
        <f t="array" ref="K377">N(INDEX('10_Redfin_Source_Data'!$K:$K,$A377+4))</f>
        <v>0</v>
      </c>
      <c r="L377" s="34" t="str">
        <f t="array" ref="L377">IF(H377&gt;0,IFERROR(INDEX('09_Rent_Benchmarks'!$C:$C,MATCH(D377,'09_Rent_Benchmarks'!$A:$A,0)),'01_Global_Assumptions'!$B$10),"")</f>
        <v/>
      </c>
      <c r="M377" s="34" t="str">
        <f t="shared" si="1"/>
        <v/>
      </c>
      <c r="N377" s="34" t="str">
        <f>IF(H377&gt;0,'01_Global_Assumptions'!$B$11,"")</f>
        <v/>
      </c>
      <c r="O377" s="34" t="str">
        <f t="shared" si="2"/>
        <v/>
      </c>
      <c r="P377" s="35" t="str">
        <f>IF(H377&gt;0,'01_Global_Assumptions'!$B$7,"")</f>
        <v/>
      </c>
      <c r="Q377" s="35" t="str">
        <f>IF(H377&gt;0,'01_Global_Assumptions'!$B$8,"")</f>
        <v/>
      </c>
      <c r="R377" s="35" t="str">
        <f>IF(H377&gt;0,'01_Global_Assumptions'!$B$9,"")</f>
        <v/>
      </c>
      <c r="S377" s="34" t="str">
        <f>IF(H377&gt;0,H377*'01_Global_Assumptions'!$B$12,"")</f>
        <v/>
      </c>
      <c r="T377" s="34" t="str">
        <f>IF(H377&gt;0,'01_Global_Assumptions'!$B$23,"")</f>
        <v/>
      </c>
      <c r="U377" s="34" t="str">
        <f>IF(H377&gt;0,S377/('01_Global_Assumptions'!$B$13*12),"")</f>
        <v/>
      </c>
      <c r="V377" s="34" t="str">
        <f>IF(H377&gt;0,I377*('01_Global_Assumptions'!$B$19+'01_Global_Assumptions'!$B$20+'01_Global_Assumptions'!$B$21)+'01_Global_Assumptions'!$B$22,"")</f>
        <v/>
      </c>
      <c r="W377" s="34" t="str">
        <f>IF(H377&gt;0,S377*'01_Global_Assumptions'!$B$14/12,"")</f>
        <v/>
      </c>
      <c r="X377" s="34" t="str">
        <f>IF(H377&gt;0,H377*'01_Global_Assumptions'!$B$16/('01_Global_Assumptions'!$B$17*12),"")</f>
        <v/>
      </c>
      <c r="Y377" s="35" t="str">
        <f>IF(H377&gt;0,'01_Global_Assumptions'!$B$18,"")</f>
        <v/>
      </c>
      <c r="Z377" s="34" t="str">
        <f t="shared" si="3"/>
        <v/>
      </c>
      <c r="AA377" s="34" t="str">
        <f t="shared" si="4"/>
        <v/>
      </c>
      <c r="AB377" s="34" t="str">
        <f t="shared" si="5"/>
        <v/>
      </c>
      <c r="AC377" s="35" t="str">
        <f t="shared" si="6"/>
        <v/>
      </c>
      <c r="AD377" s="34" t="str">
        <f t="shared" si="7"/>
        <v/>
      </c>
      <c r="AE377" s="34" t="str">
        <f t="shared" si="8"/>
        <v/>
      </c>
      <c r="AF377" s="34" t="str">
        <f t="shared" si="9"/>
        <v/>
      </c>
      <c r="AG377" s="34" t="str">
        <f t="shared" si="10"/>
        <v/>
      </c>
      <c r="AH377" s="34" t="str">
        <f t="shared" si="11"/>
        <v/>
      </c>
      <c r="AI377" s="34" t="str">
        <f t="shared" si="12"/>
        <v/>
      </c>
      <c r="AJ377" s="34" t="str">
        <f t="shared" si="13"/>
        <v/>
      </c>
      <c r="AK377" s="11" t="str">
        <f t="shared" si="14"/>
        <v/>
      </c>
      <c r="AL377" s="11" t="str">
        <f>IF(H377&gt;0,H377*(1-'01_Global_Assumptions'!$B$16),"")</f>
        <v/>
      </c>
      <c r="AM377" s="11" t="str">
        <f>IF(H377&gt;0,'01_Global_Assumptions'!$B$13*'01_Global_Assumptions'!$B$15,"")</f>
        <v/>
      </c>
      <c r="AN377" s="11" t="str">
        <f t="shared" si="15"/>
        <v/>
      </c>
      <c r="AO377" s="11" t="str">
        <f t="shared" si="16"/>
        <v/>
      </c>
      <c r="AP377" s="11" t="str">
        <f t="shared" si="17"/>
        <v/>
      </c>
      <c r="AQ377" s="11" t="str">
        <f t="shared" si="18"/>
        <v/>
      </c>
      <c r="AR377" s="37" t="str">
        <f t="shared" si="19"/>
        <v/>
      </c>
      <c r="AS377" s="11" t="str">
        <f t="shared" si="20"/>
        <v/>
      </c>
      <c r="AT377" s="11" t="str">
        <f t="shared" si="21"/>
        <v/>
      </c>
      <c r="AU377" s="11" t="str">
        <f t="shared" si="22"/>
        <v/>
      </c>
      <c r="AV377" s="11" t="str">
        <f t="shared" si="23"/>
        <v/>
      </c>
      <c r="AW377" s="11" t="str">
        <f t="shared" si="24"/>
        <v/>
      </c>
      <c r="AX377" s="11" t="str">
        <f t="shared" si="25"/>
        <v/>
      </c>
      <c r="AY377" s="11" t="str">
        <f t="shared" si="26"/>
        <v/>
      </c>
      <c r="AZ377" s="11" t="str">
        <f t="array" ref="AZ377">INDEX('10_Redfin_Source_Data'!$X:$X,$A377+4)</f>
        <v/>
      </c>
    </row>
    <row r="378" ht="15.75" customHeight="1">
      <c r="A378" s="11">
        <v>374.0</v>
      </c>
      <c r="B378" s="11" t="str">
        <f t="array" ref="B378">IF(INDEX('10_Redfin_Source_Data'!$E:$E,$A378+4)="","","SF-"&amp;TEXT($A378,"000"))</f>
        <v/>
      </c>
      <c r="C378" s="11" t="str">
        <f t="array" ref="C378">INDEX('10_Redfin_Source_Data'!$E:$E,$A378+4)</f>
        <v/>
      </c>
      <c r="D378" s="11" t="str">
        <f t="array" ref="D378">INDEX('10_Redfin_Source_Data'!$G:$G,$A378+4)</f>
        <v/>
      </c>
      <c r="E378" s="11" t="str">
        <f t="array" ref="E378">INDEX('10_Redfin_Source_Data'!$N:$N,$A378+4)</f>
        <v/>
      </c>
      <c r="F378" s="11" t="str">
        <f t="array" ref="F378">INDEX('10_Redfin_Source_Data'!$C:$C,$A378+4)</f>
        <v/>
      </c>
      <c r="G378" s="11" t="str">
        <f t="array" ref="G378">INDEX('10_Redfin_Source_Data'!$Z:$Z,$A378+4)</f>
        <v/>
      </c>
      <c r="H378" s="34">
        <f t="array" ref="H378">N(INDEX('10_Redfin_Source_Data'!$H:$H,$A378+4))</f>
        <v>0</v>
      </c>
      <c r="I378" s="34">
        <f t="array" ref="I378">N(INDEX('10_Redfin_Source_Data'!$M:$M,$A378+4))</f>
        <v>0</v>
      </c>
      <c r="J378" s="34" t="str">
        <f t="array" ref="J378">IF(H378&gt;0,MAX(I378,IFERROR(N(INDEX('10_Redfin_Source_Data'!$I:$I,$A378+4)),0)),"")</f>
        <v/>
      </c>
      <c r="K378" s="34">
        <f t="array" ref="K378">N(INDEX('10_Redfin_Source_Data'!$K:$K,$A378+4))</f>
        <v>0</v>
      </c>
      <c r="L378" s="34" t="str">
        <f t="array" ref="L378">IF(H378&gt;0,IFERROR(INDEX('09_Rent_Benchmarks'!$C:$C,MATCH(D378,'09_Rent_Benchmarks'!$A:$A,0)),'01_Global_Assumptions'!$B$10),"")</f>
        <v/>
      </c>
      <c r="M378" s="34" t="str">
        <f t="shared" si="1"/>
        <v/>
      </c>
      <c r="N378" s="34" t="str">
        <f>IF(H378&gt;0,'01_Global_Assumptions'!$B$11,"")</f>
        <v/>
      </c>
      <c r="O378" s="34" t="str">
        <f t="shared" si="2"/>
        <v/>
      </c>
      <c r="P378" s="35" t="str">
        <f>IF(H378&gt;0,'01_Global_Assumptions'!$B$7,"")</f>
        <v/>
      </c>
      <c r="Q378" s="35" t="str">
        <f>IF(H378&gt;0,'01_Global_Assumptions'!$B$8,"")</f>
        <v/>
      </c>
      <c r="R378" s="35" t="str">
        <f>IF(H378&gt;0,'01_Global_Assumptions'!$B$9,"")</f>
        <v/>
      </c>
      <c r="S378" s="34" t="str">
        <f>IF(H378&gt;0,H378*'01_Global_Assumptions'!$B$12,"")</f>
        <v/>
      </c>
      <c r="T378" s="34" t="str">
        <f>IF(H378&gt;0,'01_Global_Assumptions'!$B$23,"")</f>
        <v/>
      </c>
      <c r="U378" s="34" t="str">
        <f>IF(H378&gt;0,S378/('01_Global_Assumptions'!$B$13*12),"")</f>
        <v/>
      </c>
      <c r="V378" s="34" t="str">
        <f>IF(H378&gt;0,I378*('01_Global_Assumptions'!$B$19+'01_Global_Assumptions'!$B$20+'01_Global_Assumptions'!$B$21)+'01_Global_Assumptions'!$B$22,"")</f>
        <v/>
      </c>
      <c r="W378" s="34" t="str">
        <f>IF(H378&gt;0,S378*'01_Global_Assumptions'!$B$14/12,"")</f>
        <v/>
      </c>
      <c r="X378" s="34" t="str">
        <f>IF(H378&gt;0,H378*'01_Global_Assumptions'!$B$16/('01_Global_Assumptions'!$B$17*12),"")</f>
        <v/>
      </c>
      <c r="Y378" s="35" t="str">
        <f>IF(H378&gt;0,'01_Global_Assumptions'!$B$18,"")</f>
        <v/>
      </c>
      <c r="Z378" s="34" t="str">
        <f t="shared" si="3"/>
        <v/>
      </c>
      <c r="AA378" s="34" t="str">
        <f t="shared" si="4"/>
        <v/>
      </c>
      <c r="AB378" s="34" t="str">
        <f t="shared" si="5"/>
        <v/>
      </c>
      <c r="AC378" s="35" t="str">
        <f t="shared" si="6"/>
        <v/>
      </c>
      <c r="AD378" s="34" t="str">
        <f t="shared" si="7"/>
        <v/>
      </c>
      <c r="AE378" s="34" t="str">
        <f t="shared" si="8"/>
        <v/>
      </c>
      <c r="AF378" s="34" t="str">
        <f t="shared" si="9"/>
        <v/>
      </c>
      <c r="AG378" s="34" t="str">
        <f t="shared" si="10"/>
        <v/>
      </c>
      <c r="AH378" s="34" t="str">
        <f t="shared" si="11"/>
        <v/>
      </c>
      <c r="AI378" s="34" t="str">
        <f t="shared" si="12"/>
        <v/>
      </c>
      <c r="AJ378" s="34" t="str">
        <f t="shared" si="13"/>
        <v/>
      </c>
      <c r="AK378" s="11" t="str">
        <f t="shared" si="14"/>
        <v/>
      </c>
      <c r="AL378" s="11" t="str">
        <f>IF(H378&gt;0,H378*(1-'01_Global_Assumptions'!$B$16),"")</f>
        <v/>
      </c>
      <c r="AM378" s="11" t="str">
        <f>IF(H378&gt;0,'01_Global_Assumptions'!$B$13*'01_Global_Assumptions'!$B$15,"")</f>
        <v/>
      </c>
      <c r="AN378" s="11" t="str">
        <f t="shared" si="15"/>
        <v/>
      </c>
      <c r="AO378" s="11" t="str">
        <f t="shared" si="16"/>
        <v/>
      </c>
      <c r="AP378" s="11" t="str">
        <f t="shared" si="17"/>
        <v/>
      </c>
      <c r="AQ378" s="11" t="str">
        <f t="shared" si="18"/>
        <v/>
      </c>
      <c r="AR378" s="37" t="str">
        <f t="shared" si="19"/>
        <v/>
      </c>
      <c r="AS378" s="11" t="str">
        <f t="shared" si="20"/>
        <v/>
      </c>
      <c r="AT378" s="11" t="str">
        <f t="shared" si="21"/>
        <v/>
      </c>
      <c r="AU378" s="11" t="str">
        <f t="shared" si="22"/>
        <v/>
      </c>
      <c r="AV378" s="11" t="str">
        <f t="shared" si="23"/>
        <v/>
      </c>
      <c r="AW378" s="11" t="str">
        <f t="shared" si="24"/>
        <v/>
      </c>
      <c r="AX378" s="11" t="str">
        <f t="shared" si="25"/>
        <v/>
      </c>
      <c r="AY378" s="11" t="str">
        <f t="shared" si="26"/>
        <v/>
      </c>
      <c r="AZ378" s="11" t="str">
        <f t="array" ref="AZ378">INDEX('10_Redfin_Source_Data'!$X:$X,$A378+4)</f>
        <v/>
      </c>
    </row>
    <row r="379" ht="15.75" customHeight="1">
      <c r="A379" s="11">
        <v>375.0</v>
      </c>
      <c r="B379" s="11" t="str">
        <f t="array" ref="B379">IF(INDEX('10_Redfin_Source_Data'!$E:$E,$A379+4)="","","SF-"&amp;TEXT($A379,"000"))</f>
        <v/>
      </c>
      <c r="C379" s="11" t="str">
        <f t="array" ref="C379">INDEX('10_Redfin_Source_Data'!$E:$E,$A379+4)</f>
        <v/>
      </c>
      <c r="D379" s="11" t="str">
        <f t="array" ref="D379">INDEX('10_Redfin_Source_Data'!$G:$G,$A379+4)</f>
        <v/>
      </c>
      <c r="E379" s="11" t="str">
        <f t="array" ref="E379">INDEX('10_Redfin_Source_Data'!$N:$N,$A379+4)</f>
        <v/>
      </c>
      <c r="F379" s="11" t="str">
        <f t="array" ref="F379">INDEX('10_Redfin_Source_Data'!$C:$C,$A379+4)</f>
        <v/>
      </c>
      <c r="G379" s="11" t="str">
        <f t="array" ref="G379">INDEX('10_Redfin_Source_Data'!$Z:$Z,$A379+4)</f>
        <v/>
      </c>
      <c r="H379" s="34">
        <f t="array" ref="H379">N(INDEX('10_Redfin_Source_Data'!$H:$H,$A379+4))</f>
        <v>0</v>
      </c>
      <c r="I379" s="34">
        <f t="array" ref="I379">N(INDEX('10_Redfin_Source_Data'!$M:$M,$A379+4))</f>
        <v>0</v>
      </c>
      <c r="J379" s="34" t="str">
        <f t="array" ref="J379">IF(H379&gt;0,MAX(I379,IFERROR(N(INDEX('10_Redfin_Source_Data'!$I:$I,$A379+4)),0)),"")</f>
        <v/>
      </c>
      <c r="K379" s="34">
        <f t="array" ref="K379">N(INDEX('10_Redfin_Source_Data'!$K:$K,$A379+4))</f>
        <v>0</v>
      </c>
      <c r="L379" s="34" t="str">
        <f t="array" ref="L379">IF(H379&gt;0,IFERROR(INDEX('09_Rent_Benchmarks'!$C:$C,MATCH(D379,'09_Rent_Benchmarks'!$A:$A,0)),'01_Global_Assumptions'!$B$10),"")</f>
        <v/>
      </c>
      <c r="M379" s="34" t="str">
        <f t="shared" si="1"/>
        <v/>
      </c>
      <c r="N379" s="34" t="str">
        <f>IF(H379&gt;0,'01_Global_Assumptions'!$B$11,"")</f>
        <v/>
      </c>
      <c r="O379" s="34" t="str">
        <f t="shared" si="2"/>
        <v/>
      </c>
      <c r="P379" s="35" t="str">
        <f>IF(H379&gt;0,'01_Global_Assumptions'!$B$7,"")</f>
        <v/>
      </c>
      <c r="Q379" s="35" t="str">
        <f>IF(H379&gt;0,'01_Global_Assumptions'!$B$8,"")</f>
        <v/>
      </c>
      <c r="R379" s="35" t="str">
        <f>IF(H379&gt;0,'01_Global_Assumptions'!$B$9,"")</f>
        <v/>
      </c>
      <c r="S379" s="34" t="str">
        <f>IF(H379&gt;0,H379*'01_Global_Assumptions'!$B$12,"")</f>
        <v/>
      </c>
      <c r="T379" s="34" t="str">
        <f>IF(H379&gt;0,'01_Global_Assumptions'!$B$23,"")</f>
        <v/>
      </c>
      <c r="U379" s="34" t="str">
        <f>IF(H379&gt;0,S379/('01_Global_Assumptions'!$B$13*12),"")</f>
        <v/>
      </c>
      <c r="V379" s="34" t="str">
        <f>IF(H379&gt;0,I379*('01_Global_Assumptions'!$B$19+'01_Global_Assumptions'!$B$20+'01_Global_Assumptions'!$B$21)+'01_Global_Assumptions'!$B$22,"")</f>
        <v/>
      </c>
      <c r="W379" s="34" t="str">
        <f>IF(H379&gt;0,S379*'01_Global_Assumptions'!$B$14/12,"")</f>
        <v/>
      </c>
      <c r="X379" s="34" t="str">
        <f>IF(H379&gt;0,H379*'01_Global_Assumptions'!$B$16/('01_Global_Assumptions'!$B$17*12),"")</f>
        <v/>
      </c>
      <c r="Y379" s="35" t="str">
        <f>IF(H379&gt;0,'01_Global_Assumptions'!$B$18,"")</f>
        <v/>
      </c>
      <c r="Z379" s="34" t="str">
        <f t="shared" si="3"/>
        <v/>
      </c>
      <c r="AA379" s="34" t="str">
        <f t="shared" si="4"/>
        <v/>
      </c>
      <c r="AB379" s="34" t="str">
        <f t="shared" si="5"/>
        <v/>
      </c>
      <c r="AC379" s="35" t="str">
        <f t="shared" si="6"/>
        <v/>
      </c>
      <c r="AD379" s="34" t="str">
        <f t="shared" si="7"/>
        <v/>
      </c>
      <c r="AE379" s="34" t="str">
        <f t="shared" si="8"/>
        <v/>
      </c>
      <c r="AF379" s="34" t="str">
        <f t="shared" si="9"/>
        <v/>
      </c>
      <c r="AG379" s="34" t="str">
        <f t="shared" si="10"/>
        <v/>
      </c>
      <c r="AH379" s="34" t="str">
        <f t="shared" si="11"/>
        <v/>
      </c>
      <c r="AI379" s="34" t="str">
        <f t="shared" si="12"/>
        <v/>
      </c>
      <c r="AJ379" s="34" t="str">
        <f t="shared" si="13"/>
        <v/>
      </c>
      <c r="AK379" s="11" t="str">
        <f t="shared" si="14"/>
        <v/>
      </c>
      <c r="AL379" s="11" t="str">
        <f>IF(H379&gt;0,H379*(1-'01_Global_Assumptions'!$B$16),"")</f>
        <v/>
      </c>
      <c r="AM379" s="11" t="str">
        <f>IF(H379&gt;0,'01_Global_Assumptions'!$B$13*'01_Global_Assumptions'!$B$15,"")</f>
        <v/>
      </c>
      <c r="AN379" s="11" t="str">
        <f t="shared" si="15"/>
        <v/>
      </c>
      <c r="AO379" s="11" t="str">
        <f t="shared" si="16"/>
        <v/>
      </c>
      <c r="AP379" s="11" t="str">
        <f t="shared" si="17"/>
        <v/>
      </c>
      <c r="AQ379" s="11" t="str">
        <f t="shared" si="18"/>
        <v/>
      </c>
      <c r="AR379" s="37" t="str">
        <f t="shared" si="19"/>
        <v/>
      </c>
      <c r="AS379" s="11" t="str">
        <f t="shared" si="20"/>
        <v/>
      </c>
      <c r="AT379" s="11" t="str">
        <f t="shared" si="21"/>
        <v/>
      </c>
      <c r="AU379" s="11" t="str">
        <f t="shared" si="22"/>
        <v/>
      </c>
      <c r="AV379" s="11" t="str">
        <f t="shared" si="23"/>
        <v/>
      </c>
      <c r="AW379" s="11" t="str">
        <f t="shared" si="24"/>
        <v/>
      </c>
      <c r="AX379" s="11" t="str">
        <f t="shared" si="25"/>
        <v/>
      </c>
      <c r="AY379" s="11" t="str">
        <f t="shared" si="26"/>
        <v/>
      </c>
      <c r="AZ379" s="11" t="str">
        <f t="array" ref="AZ379">INDEX('10_Redfin_Source_Data'!$X:$X,$A379+4)</f>
        <v/>
      </c>
    </row>
    <row r="380" ht="15.75" customHeight="1">
      <c r="A380" s="11">
        <v>376.0</v>
      </c>
      <c r="B380" s="11" t="str">
        <f t="array" ref="B380">IF(INDEX('10_Redfin_Source_Data'!$E:$E,$A380+4)="","","SF-"&amp;TEXT($A380,"000"))</f>
        <v/>
      </c>
      <c r="C380" s="11" t="str">
        <f t="array" ref="C380">INDEX('10_Redfin_Source_Data'!$E:$E,$A380+4)</f>
        <v/>
      </c>
      <c r="D380" s="11" t="str">
        <f t="array" ref="D380">INDEX('10_Redfin_Source_Data'!$G:$G,$A380+4)</f>
        <v/>
      </c>
      <c r="E380" s="11" t="str">
        <f t="array" ref="E380">INDEX('10_Redfin_Source_Data'!$N:$N,$A380+4)</f>
        <v/>
      </c>
      <c r="F380" s="11" t="str">
        <f t="array" ref="F380">INDEX('10_Redfin_Source_Data'!$C:$C,$A380+4)</f>
        <v/>
      </c>
      <c r="G380" s="11" t="str">
        <f t="array" ref="G380">INDEX('10_Redfin_Source_Data'!$Z:$Z,$A380+4)</f>
        <v/>
      </c>
      <c r="H380" s="34">
        <f t="array" ref="H380">N(INDEX('10_Redfin_Source_Data'!$H:$H,$A380+4))</f>
        <v>0</v>
      </c>
      <c r="I380" s="34">
        <f t="array" ref="I380">N(INDEX('10_Redfin_Source_Data'!$M:$M,$A380+4))</f>
        <v>0</v>
      </c>
      <c r="J380" s="34" t="str">
        <f t="array" ref="J380">IF(H380&gt;0,MAX(I380,IFERROR(N(INDEX('10_Redfin_Source_Data'!$I:$I,$A380+4)),0)),"")</f>
        <v/>
      </c>
      <c r="K380" s="34">
        <f t="array" ref="K380">N(INDEX('10_Redfin_Source_Data'!$K:$K,$A380+4))</f>
        <v>0</v>
      </c>
      <c r="L380" s="34" t="str">
        <f t="array" ref="L380">IF(H380&gt;0,IFERROR(INDEX('09_Rent_Benchmarks'!$C:$C,MATCH(D380,'09_Rent_Benchmarks'!$A:$A,0)),'01_Global_Assumptions'!$B$10),"")</f>
        <v/>
      </c>
      <c r="M380" s="34" t="str">
        <f t="shared" si="1"/>
        <v/>
      </c>
      <c r="N380" s="34" t="str">
        <f>IF(H380&gt;0,'01_Global_Assumptions'!$B$11,"")</f>
        <v/>
      </c>
      <c r="O380" s="34" t="str">
        <f t="shared" si="2"/>
        <v/>
      </c>
      <c r="P380" s="35" t="str">
        <f>IF(H380&gt;0,'01_Global_Assumptions'!$B$7,"")</f>
        <v/>
      </c>
      <c r="Q380" s="35" t="str">
        <f>IF(H380&gt;0,'01_Global_Assumptions'!$B$8,"")</f>
        <v/>
      </c>
      <c r="R380" s="35" t="str">
        <f>IF(H380&gt;0,'01_Global_Assumptions'!$B$9,"")</f>
        <v/>
      </c>
      <c r="S380" s="34" t="str">
        <f>IF(H380&gt;0,H380*'01_Global_Assumptions'!$B$12,"")</f>
        <v/>
      </c>
      <c r="T380" s="34" t="str">
        <f>IF(H380&gt;0,'01_Global_Assumptions'!$B$23,"")</f>
        <v/>
      </c>
      <c r="U380" s="34" t="str">
        <f>IF(H380&gt;0,S380/('01_Global_Assumptions'!$B$13*12),"")</f>
        <v/>
      </c>
      <c r="V380" s="34" t="str">
        <f>IF(H380&gt;0,I380*('01_Global_Assumptions'!$B$19+'01_Global_Assumptions'!$B$20+'01_Global_Assumptions'!$B$21)+'01_Global_Assumptions'!$B$22,"")</f>
        <v/>
      </c>
      <c r="W380" s="34" t="str">
        <f>IF(H380&gt;0,S380*'01_Global_Assumptions'!$B$14/12,"")</f>
        <v/>
      </c>
      <c r="X380" s="34" t="str">
        <f>IF(H380&gt;0,H380*'01_Global_Assumptions'!$B$16/('01_Global_Assumptions'!$B$17*12),"")</f>
        <v/>
      </c>
      <c r="Y380" s="35" t="str">
        <f>IF(H380&gt;0,'01_Global_Assumptions'!$B$18,"")</f>
        <v/>
      </c>
      <c r="Z380" s="34" t="str">
        <f t="shared" si="3"/>
        <v/>
      </c>
      <c r="AA380" s="34" t="str">
        <f t="shared" si="4"/>
        <v/>
      </c>
      <c r="AB380" s="34" t="str">
        <f t="shared" si="5"/>
        <v/>
      </c>
      <c r="AC380" s="35" t="str">
        <f t="shared" si="6"/>
        <v/>
      </c>
      <c r="AD380" s="34" t="str">
        <f t="shared" si="7"/>
        <v/>
      </c>
      <c r="AE380" s="34" t="str">
        <f t="shared" si="8"/>
        <v/>
      </c>
      <c r="AF380" s="34" t="str">
        <f t="shared" si="9"/>
        <v/>
      </c>
      <c r="AG380" s="34" t="str">
        <f t="shared" si="10"/>
        <v/>
      </c>
      <c r="AH380" s="34" t="str">
        <f t="shared" si="11"/>
        <v/>
      </c>
      <c r="AI380" s="34" t="str">
        <f t="shared" si="12"/>
        <v/>
      </c>
      <c r="AJ380" s="34" t="str">
        <f t="shared" si="13"/>
        <v/>
      </c>
      <c r="AK380" s="11" t="str">
        <f t="shared" si="14"/>
        <v/>
      </c>
      <c r="AL380" s="11" t="str">
        <f>IF(H380&gt;0,H380*(1-'01_Global_Assumptions'!$B$16),"")</f>
        <v/>
      </c>
      <c r="AM380" s="11" t="str">
        <f>IF(H380&gt;0,'01_Global_Assumptions'!$B$13*'01_Global_Assumptions'!$B$15,"")</f>
        <v/>
      </c>
      <c r="AN380" s="11" t="str">
        <f t="shared" si="15"/>
        <v/>
      </c>
      <c r="AO380" s="11" t="str">
        <f t="shared" si="16"/>
        <v/>
      </c>
      <c r="AP380" s="11" t="str">
        <f t="shared" si="17"/>
        <v/>
      </c>
      <c r="AQ380" s="11" t="str">
        <f t="shared" si="18"/>
        <v/>
      </c>
      <c r="AR380" s="37" t="str">
        <f t="shared" si="19"/>
        <v/>
      </c>
      <c r="AS380" s="11" t="str">
        <f t="shared" si="20"/>
        <v/>
      </c>
      <c r="AT380" s="11" t="str">
        <f t="shared" si="21"/>
        <v/>
      </c>
      <c r="AU380" s="11" t="str">
        <f t="shared" si="22"/>
        <v/>
      </c>
      <c r="AV380" s="11" t="str">
        <f t="shared" si="23"/>
        <v/>
      </c>
      <c r="AW380" s="11" t="str">
        <f t="shared" si="24"/>
        <v/>
      </c>
      <c r="AX380" s="11" t="str">
        <f t="shared" si="25"/>
        <v/>
      </c>
      <c r="AY380" s="11" t="str">
        <f t="shared" si="26"/>
        <v/>
      </c>
      <c r="AZ380" s="11" t="str">
        <f t="array" ref="AZ380">INDEX('10_Redfin_Source_Data'!$X:$X,$A380+4)</f>
        <v/>
      </c>
    </row>
    <row r="381" ht="15.75" customHeight="1">
      <c r="A381" s="11">
        <v>377.0</v>
      </c>
      <c r="B381" s="11" t="str">
        <f t="array" ref="B381">IF(INDEX('10_Redfin_Source_Data'!$E:$E,$A381+4)="","","SF-"&amp;TEXT($A381,"000"))</f>
        <v/>
      </c>
      <c r="C381" s="11" t="str">
        <f t="array" ref="C381">INDEX('10_Redfin_Source_Data'!$E:$E,$A381+4)</f>
        <v/>
      </c>
      <c r="D381" s="11" t="str">
        <f t="array" ref="D381">INDEX('10_Redfin_Source_Data'!$G:$G,$A381+4)</f>
        <v/>
      </c>
      <c r="E381" s="11" t="str">
        <f t="array" ref="E381">INDEX('10_Redfin_Source_Data'!$N:$N,$A381+4)</f>
        <v/>
      </c>
      <c r="F381" s="11" t="str">
        <f t="array" ref="F381">INDEX('10_Redfin_Source_Data'!$C:$C,$A381+4)</f>
        <v/>
      </c>
      <c r="G381" s="11" t="str">
        <f t="array" ref="G381">INDEX('10_Redfin_Source_Data'!$Z:$Z,$A381+4)</f>
        <v/>
      </c>
      <c r="H381" s="34">
        <f t="array" ref="H381">N(INDEX('10_Redfin_Source_Data'!$H:$H,$A381+4))</f>
        <v>0</v>
      </c>
      <c r="I381" s="34">
        <f t="array" ref="I381">N(INDEX('10_Redfin_Source_Data'!$M:$M,$A381+4))</f>
        <v>0</v>
      </c>
      <c r="J381" s="34" t="str">
        <f t="array" ref="J381">IF(H381&gt;0,MAX(I381,IFERROR(N(INDEX('10_Redfin_Source_Data'!$I:$I,$A381+4)),0)),"")</f>
        <v/>
      </c>
      <c r="K381" s="34">
        <f t="array" ref="K381">N(INDEX('10_Redfin_Source_Data'!$K:$K,$A381+4))</f>
        <v>0</v>
      </c>
      <c r="L381" s="34" t="str">
        <f t="array" ref="L381">IF(H381&gt;0,IFERROR(INDEX('09_Rent_Benchmarks'!$C:$C,MATCH(D381,'09_Rent_Benchmarks'!$A:$A,0)),'01_Global_Assumptions'!$B$10),"")</f>
        <v/>
      </c>
      <c r="M381" s="34" t="str">
        <f t="shared" si="1"/>
        <v/>
      </c>
      <c r="N381" s="34" t="str">
        <f>IF(H381&gt;0,'01_Global_Assumptions'!$B$11,"")</f>
        <v/>
      </c>
      <c r="O381" s="34" t="str">
        <f t="shared" si="2"/>
        <v/>
      </c>
      <c r="P381" s="35" t="str">
        <f>IF(H381&gt;0,'01_Global_Assumptions'!$B$7,"")</f>
        <v/>
      </c>
      <c r="Q381" s="35" t="str">
        <f>IF(H381&gt;0,'01_Global_Assumptions'!$B$8,"")</f>
        <v/>
      </c>
      <c r="R381" s="35" t="str">
        <f>IF(H381&gt;0,'01_Global_Assumptions'!$B$9,"")</f>
        <v/>
      </c>
      <c r="S381" s="34" t="str">
        <f>IF(H381&gt;0,H381*'01_Global_Assumptions'!$B$12,"")</f>
        <v/>
      </c>
      <c r="T381" s="34" t="str">
        <f>IF(H381&gt;0,'01_Global_Assumptions'!$B$23,"")</f>
        <v/>
      </c>
      <c r="U381" s="34" t="str">
        <f>IF(H381&gt;0,S381/('01_Global_Assumptions'!$B$13*12),"")</f>
        <v/>
      </c>
      <c r="V381" s="34" t="str">
        <f>IF(H381&gt;0,I381*('01_Global_Assumptions'!$B$19+'01_Global_Assumptions'!$B$20+'01_Global_Assumptions'!$B$21)+'01_Global_Assumptions'!$B$22,"")</f>
        <v/>
      </c>
      <c r="W381" s="34" t="str">
        <f>IF(H381&gt;0,S381*'01_Global_Assumptions'!$B$14/12,"")</f>
        <v/>
      </c>
      <c r="X381" s="34" t="str">
        <f>IF(H381&gt;0,H381*'01_Global_Assumptions'!$B$16/('01_Global_Assumptions'!$B$17*12),"")</f>
        <v/>
      </c>
      <c r="Y381" s="35" t="str">
        <f>IF(H381&gt;0,'01_Global_Assumptions'!$B$18,"")</f>
        <v/>
      </c>
      <c r="Z381" s="34" t="str">
        <f t="shared" si="3"/>
        <v/>
      </c>
      <c r="AA381" s="34" t="str">
        <f t="shared" si="4"/>
        <v/>
      </c>
      <c r="AB381" s="34" t="str">
        <f t="shared" si="5"/>
        <v/>
      </c>
      <c r="AC381" s="35" t="str">
        <f t="shared" si="6"/>
        <v/>
      </c>
      <c r="AD381" s="34" t="str">
        <f t="shared" si="7"/>
        <v/>
      </c>
      <c r="AE381" s="34" t="str">
        <f t="shared" si="8"/>
        <v/>
      </c>
      <c r="AF381" s="34" t="str">
        <f t="shared" si="9"/>
        <v/>
      </c>
      <c r="AG381" s="34" t="str">
        <f t="shared" si="10"/>
        <v/>
      </c>
      <c r="AH381" s="34" t="str">
        <f t="shared" si="11"/>
        <v/>
      </c>
      <c r="AI381" s="34" t="str">
        <f t="shared" si="12"/>
        <v/>
      </c>
      <c r="AJ381" s="34" t="str">
        <f t="shared" si="13"/>
        <v/>
      </c>
      <c r="AK381" s="11" t="str">
        <f t="shared" si="14"/>
        <v/>
      </c>
      <c r="AL381" s="11" t="str">
        <f>IF(H381&gt;0,H381*(1-'01_Global_Assumptions'!$B$16),"")</f>
        <v/>
      </c>
      <c r="AM381" s="11" t="str">
        <f>IF(H381&gt;0,'01_Global_Assumptions'!$B$13*'01_Global_Assumptions'!$B$15,"")</f>
        <v/>
      </c>
      <c r="AN381" s="11" t="str">
        <f t="shared" si="15"/>
        <v/>
      </c>
      <c r="AO381" s="11" t="str">
        <f t="shared" si="16"/>
        <v/>
      </c>
      <c r="AP381" s="11" t="str">
        <f t="shared" si="17"/>
        <v/>
      </c>
      <c r="AQ381" s="11" t="str">
        <f t="shared" si="18"/>
        <v/>
      </c>
      <c r="AR381" s="37" t="str">
        <f t="shared" si="19"/>
        <v/>
      </c>
      <c r="AS381" s="11" t="str">
        <f t="shared" si="20"/>
        <v/>
      </c>
      <c r="AT381" s="11" t="str">
        <f t="shared" si="21"/>
        <v/>
      </c>
      <c r="AU381" s="11" t="str">
        <f t="shared" si="22"/>
        <v/>
      </c>
      <c r="AV381" s="11" t="str">
        <f t="shared" si="23"/>
        <v/>
      </c>
      <c r="AW381" s="11" t="str">
        <f t="shared" si="24"/>
        <v/>
      </c>
      <c r="AX381" s="11" t="str">
        <f t="shared" si="25"/>
        <v/>
      </c>
      <c r="AY381" s="11" t="str">
        <f t="shared" si="26"/>
        <v/>
      </c>
      <c r="AZ381" s="11" t="str">
        <f t="array" ref="AZ381">INDEX('10_Redfin_Source_Data'!$X:$X,$A381+4)</f>
        <v/>
      </c>
    </row>
    <row r="382" ht="15.75" customHeight="1">
      <c r="A382" s="11">
        <v>378.0</v>
      </c>
      <c r="B382" s="11" t="str">
        <f t="array" ref="B382">IF(INDEX('10_Redfin_Source_Data'!$E:$E,$A382+4)="","","SF-"&amp;TEXT($A382,"000"))</f>
        <v/>
      </c>
      <c r="C382" s="11" t="str">
        <f t="array" ref="C382">INDEX('10_Redfin_Source_Data'!$E:$E,$A382+4)</f>
        <v/>
      </c>
      <c r="D382" s="11" t="str">
        <f t="array" ref="D382">INDEX('10_Redfin_Source_Data'!$G:$G,$A382+4)</f>
        <v/>
      </c>
      <c r="E382" s="11" t="str">
        <f t="array" ref="E382">INDEX('10_Redfin_Source_Data'!$N:$N,$A382+4)</f>
        <v/>
      </c>
      <c r="F382" s="11" t="str">
        <f t="array" ref="F382">INDEX('10_Redfin_Source_Data'!$C:$C,$A382+4)</f>
        <v/>
      </c>
      <c r="G382" s="11" t="str">
        <f t="array" ref="G382">INDEX('10_Redfin_Source_Data'!$Z:$Z,$A382+4)</f>
        <v/>
      </c>
      <c r="H382" s="34">
        <f t="array" ref="H382">N(INDEX('10_Redfin_Source_Data'!$H:$H,$A382+4))</f>
        <v>0</v>
      </c>
      <c r="I382" s="34">
        <f t="array" ref="I382">N(INDEX('10_Redfin_Source_Data'!$M:$M,$A382+4))</f>
        <v>0</v>
      </c>
      <c r="J382" s="34" t="str">
        <f t="array" ref="J382">IF(H382&gt;0,MAX(I382,IFERROR(N(INDEX('10_Redfin_Source_Data'!$I:$I,$A382+4)),0)),"")</f>
        <v/>
      </c>
      <c r="K382" s="34">
        <f t="array" ref="K382">N(INDEX('10_Redfin_Source_Data'!$K:$K,$A382+4))</f>
        <v>0</v>
      </c>
      <c r="L382" s="34" t="str">
        <f t="array" ref="L382">IF(H382&gt;0,IFERROR(INDEX('09_Rent_Benchmarks'!$C:$C,MATCH(D382,'09_Rent_Benchmarks'!$A:$A,0)),'01_Global_Assumptions'!$B$10),"")</f>
        <v/>
      </c>
      <c r="M382" s="34" t="str">
        <f t="shared" si="1"/>
        <v/>
      </c>
      <c r="N382" s="34" t="str">
        <f>IF(H382&gt;0,'01_Global_Assumptions'!$B$11,"")</f>
        <v/>
      </c>
      <c r="O382" s="34" t="str">
        <f t="shared" si="2"/>
        <v/>
      </c>
      <c r="P382" s="35" t="str">
        <f>IF(H382&gt;0,'01_Global_Assumptions'!$B$7,"")</f>
        <v/>
      </c>
      <c r="Q382" s="35" t="str">
        <f>IF(H382&gt;0,'01_Global_Assumptions'!$B$8,"")</f>
        <v/>
      </c>
      <c r="R382" s="35" t="str">
        <f>IF(H382&gt;0,'01_Global_Assumptions'!$B$9,"")</f>
        <v/>
      </c>
      <c r="S382" s="34" t="str">
        <f>IF(H382&gt;0,H382*'01_Global_Assumptions'!$B$12,"")</f>
        <v/>
      </c>
      <c r="T382" s="34" t="str">
        <f>IF(H382&gt;0,'01_Global_Assumptions'!$B$23,"")</f>
        <v/>
      </c>
      <c r="U382" s="34" t="str">
        <f>IF(H382&gt;0,S382/('01_Global_Assumptions'!$B$13*12),"")</f>
        <v/>
      </c>
      <c r="V382" s="34" t="str">
        <f>IF(H382&gt;0,I382*('01_Global_Assumptions'!$B$19+'01_Global_Assumptions'!$B$20+'01_Global_Assumptions'!$B$21)+'01_Global_Assumptions'!$B$22,"")</f>
        <v/>
      </c>
      <c r="W382" s="34" t="str">
        <f>IF(H382&gt;0,S382*'01_Global_Assumptions'!$B$14/12,"")</f>
        <v/>
      </c>
      <c r="X382" s="34" t="str">
        <f>IF(H382&gt;0,H382*'01_Global_Assumptions'!$B$16/('01_Global_Assumptions'!$B$17*12),"")</f>
        <v/>
      </c>
      <c r="Y382" s="35" t="str">
        <f>IF(H382&gt;0,'01_Global_Assumptions'!$B$18,"")</f>
        <v/>
      </c>
      <c r="Z382" s="34" t="str">
        <f t="shared" si="3"/>
        <v/>
      </c>
      <c r="AA382" s="34" t="str">
        <f t="shared" si="4"/>
        <v/>
      </c>
      <c r="AB382" s="34" t="str">
        <f t="shared" si="5"/>
        <v/>
      </c>
      <c r="AC382" s="35" t="str">
        <f t="shared" si="6"/>
        <v/>
      </c>
      <c r="AD382" s="34" t="str">
        <f t="shared" si="7"/>
        <v/>
      </c>
      <c r="AE382" s="34" t="str">
        <f t="shared" si="8"/>
        <v/>
      </c>
      <c r="AF382" s="34" t="str">
        <f t="shared" si="9"/>
        <v/>
      </c>
      <c r="AG382" s="34" t="str">
        <f t="shared" si="10"/>
        <v/>
      </c>
      <c r="AH382" s="34" t="str">
        <f t="shared" si="11"/>
        <v/>
      </c>
      <c r="AI382" s="34" t="str">
        <f t="shared" si="12"/>
        <v/>
      </c>
      <c r="AJ382" s="34" t="str">
        <f t="shared" si="13"/>
        <v/>
      </c>
      <c r="AK382" s="11" t="str">
        <f t="shared" si="14"/>
        <v/>
      </c>
      <c r="AL382" s="11" t="str">
        <f>IF(H382&gt;0,H382*(1-'01_Global_Assumptions'!$B$16),"")</f>
        <v/>
      </c>
      <c r="AM382" s="11" t="str">
        <f>IF(H382&gt;0,'01_Global_Assumptions'!$B$13*'01_Global_Assumptions'!$B$15,"")</f>
        <v/>
      </c>
      <c r="AN382" s="11" t="str">
        <f t="shared" si="15"/>
        <v/>
      </c>
      <c r="AO382" s="11" t="str">
        <f t="shared" si="16"/>
        <v/>
      </c>
      <c r="AP382" s="11" t="str">
        <f t="shared" si="17"/>
        <v/>
      </c>
      <c r="AQ382" s="11" t="str">
        <f t="shared" si="18"/>
        <v/>
      </c>
      <c r="AR382" s="37" t="str">
        <f t="shared" si="19"/>
        <v/>
      </c>
      <c r="AS382" s="11" t="str">
        <f t="shared" si="20"/>
        <v/>
      </c>
      <c r="AT382" s="11" t="str">
        <f t="shared" si="21"/>
        <v/>
      </c>
      <c r="AU382" s="11" t="str">
        <f t="shared" si="22"/>
        <v/>
      </c>
      <c r="AV382" s="11" t="str">
        <f t="shared" si="23"/>
        <v/>
      </c>
      <c r="AW382" s="11" t="str">
        <f t="shared" si="24"/>
        <v/>
      </c>
      <c r="AX382" s="11" t="str">
        <f t="shared" si="25"/>
        <v/>
      </c>
      <c r="AY382" s="11" t="str">
        <f t="shared" si="26"/>
        <v/>
      </c>
      <c r="AZ382" s="11" t="str">
        <f t="array" ref="AZ382">INDEX('10_Redfin_Source_Data'!$X:$X,$A382+4)</f>
        <v/>
      </c>
    </row>
    <row r="383" ht="15.75" customHeight="1">
      <c r="A383" s="11">
        <v>379.0</v>
      </c>
      <c r="B383" s="11" t="str">
        <f t="array" ref="B383">IF(INDEX('10_Redfin_Source_Data'!$E:$E,$A383+4)="","","SF-"&amp;TEXT($A383,"000"))</f>
        <v/>
      </c>
      <c r="C383" s="11" t="str">
        <f t="array" ref="C383">INDEX('10_Redfin_Source_Data'!$E:$E,$A383+4)</f>
        <v/>
      </c>
      <c r="D383" s="11" t="str">
        <f t="array" ref="D383">INDEX('10_Redfin_Source_Data'!$G:$G,$A383+4)</f>
        <v/>
      </c>
      <c r="E383" s="11" t="str">
        <f t="array" ref="E383">INDEX('10_Redfin_Source_Data'!$N:$N,$A383+4)</f>
        <v/>
      </c>
      <c r="F383" s="11" t="str">
        <f t="array" ref="F383">INDEX('10_Redfin_Source_Data'!$C:$C,$A383+4)</f>
        <v/>
      </c>
      <c r="G383" s="11" t="str">
        <f t="array" ref="G383">INDEX('10_Redfin_Source_Data'!$Z:$Z,$A383+4)</f>
        <v/>
      </c>
      <c r="H383" s="34">
        <f t="array" ref="H383">N(INDEX('10_Redfin_Source_Data'!$H:$H,$A383+4))</f>
        <v>0</v>
      </c>
      <c r="I383" s="34">
        <f t="array" ref="I383">N(INDEX('10_Redfin_Source_Data'!$M:$M,$A383+4))</f>
        <v>0</v>
      </c>
      <c r="J383" s="34" t="str">
        <f t="array" ref="J383">IF(H383&gt;0,MAX(I383,IFERROR(N(INDEX('10_Redfin_Source_Data'!$I:$I,$A383+4)),0)),"")</f>
        <v/>
      </c>
      <c r="K383" s="34">
        <f t="array" ref="K383">N(INDEX('10_Redfin_Source_Data'!$K:$K,$A383+4))</f>
        <v>0</v>
      </c>
      <c r="L383" s="34" t="str">
        <f t="array" ref="L383">IF(H383&gt;0,IFERROR(INDEX('09_Rent_Benchmarks'!$C:$C,MATCH(D383,'09_Rent_Benchmarks'!$A:$A,0)),'01_Global_Assumptions'!$B$10),"")</f>
        <v/>
      </c>
      <c r="M383" s="34" t="str">
        <f t="shared" si="1"/>
        <v/>
      </c>
      <c r="N383" s="34" t="str">
        <f>IF(H383&gt;0,'01_Global_Assumptions'!$B$11,"")</f>
        <v/>
      </c>
      <c r="O383" s="34" t="str">
        <f t="shared" si="2"/>
        <v/>
      </c>
      <c r="P383" s="35" t="str">
        <f>IF(H383&gt;0,'01_Global_Assumptions'!$B$7,"")</f>
        <v/>
      </c>
      <c r="Q383" s="35" t="str">
        <f>IF(H383&gt;0,'01_Global_Assumptions'!$B$8,"")</f>
        <v/>
      </c>
      <c r="R383" s="35" t="str">
        <f>IF(H383&gt;0,'01_Global_Assumptions'!$B$9,"")</f>
        <v/>
      </c>
      <c r="S383" s="34" t="str">
        <f>IF(H383&gt;0,H383*'01_Global_Assumptions'!$B$12,"")</f>
        <v/>
      </c>
      <c r="T383" s="34" t="str">
        <f>IF(H383&gt;0,'01_Global_Assumptions'!$B$23,"")</f>
        <v/>
      </c>
      <c r="U383" s="34" t="str">
        <f>IF(H383&gt;0,S383/('01_Global_Assumptions'!$B$13*12),"")</f>
        <v/>
      </c>
      <c r="V383" s="34" t="str">
        <f>IF(H383&gt;0,I383*('01_Global_Assumptions'!$B$19+'01_Global_Assumptions'!$B$20+'01_Global_Assumptions'!$B$21)+'01_Global_Assumptions'!$B$22,"")</f>
        <v/>
      </c>
      <c r="W383" s="34" t="str">
        <f>IF(H383&gt;0,S383*'01_Global_Assumptions'!$B$14/12,"")</f>
        <v/>
      </c>
      <c r="X383" s="34" t="str">
        <f>IF(H383&gt;0,H383*'01_Global_Assumptions'!$B$16/('01_Global_Assumptions'!$B$17*12),"")</f>
        <v/>
      </c>
      <c r="Y383" s="35" t="str">
        <f>IF(H383&gt;0,'01_Global_Assumptions'!$B$18,"")</f>
        <v/>
      </c>
      <c r="Z383" s="34" t="str">
        <f t="shared" si="3"/>
        <v/>
      </c>
      <c r="AA383" s="34" t="str">
        <f t="shared" si="4"/>
        <v/>
      </c>
      <c r="AB383" s="34" t="str">
        <f t="shared" si="5"/>
        <v/>
      </c>
      <c r="AC383" s="35" t="str">
        <f t="shared" si="6"/>
        <v/>
      </c>
      <c r="AD383" s="34" t="str">
        <f t="shared" si="7"/>
        <v/>
      </c>
      <c r="AE383" s="34" t="str">
        <f t="shared" si="8"/>
        <v/>
      </c>
      <c r="AF383" s="34" t="str">
        <f t="shared" si="9"/>
        <v/>
      </c>
      <c r="AG383" s="34" t="str">
        <f t="shared" si="10"/>
        <v/>
      </c>
      <c r="AH383" s="34" t="str">
        <f t="shared" si="11"/>
        <v/>
      </c>
      <c r="AI383" s="34" t="str">
        <f t="shared" si="12"/>
        <v/>
      </c>
      <c r="AJ383" s="34" t="str">
        <f t="shared" si="13"/>
        <v/>
      </c>
      <c r="AK383" s="11" t="str">
        <f t="shared" si="14"/>
        <v/>
      </c>
      <c r="AL383" s="11" t="str">
        <f>IF(H383&gt;0,H383*(1-'01_Global_Assumptions'!$B$16),"")</f>
        <v/>
      </c>
      <c r="AM383" s="11" t="str">
        <f>IF(H383&gt;0,'01_Global_Assumptions'!$B$13*'01_Global_Assumptions'!$B$15,"")</f>
        <v/>
      </c>
      <c r="AN383" s="11" t="str">
        <f t="shared" si="15"/>
        <v/>
      </c>
      <c r="AO383" s="11" t="str">
        <f t="shared" si="16"/>
        <v/>
      </c>
      <c r="AP383" s="11" t="str">
        <f t="shared" si="17"/>
        <v/>
      </c>
      <c r="AQ383" s="11" t="str">
        <f t="shared" si="18"/>
        <v/>
      </c>
      <c r="AR383" s="37" t="str">
        <f t="shared" si="19"/>
        <v/>
      </c>
      <c r="AS383" s="11" t="str">
        <f t="shared" si="20"/>
        <v/>
      </c>
      <c r="AT383" s="11" t="str">
        <f t="shared" si="21"/>
        <v/>
      </c>
      <c r="AU383" s="11" t="str">
        <f t="shared" si="22"/>
        <v/>
      </c>
      <c r="AV383" s="11" t="str">
        <f t="shared" si="23"/>
        <v/>
      </c>
      <c r="AW383" s="11" t="str">
        <f t="shared" si="24"/>
        <v/>
      </c>
      <c r="AX383" s="11" t="str">
        <f t="shared" si="25"/>
        <v/>
      </c>
      <c r="AY383" s="11" t="str">
        <f t="shared" si="26"/>
        <v/>
      </c>
      <c r="AZ383" s="11" t="str">
        <f t="array" ref="AZ383">INDEX('10_Redfin_Source_Data'!$X:$X,$A383+4)</f>
        <v/>
      </c>
    </row>
    <row r="384" ht="15.75" customHeight="1">
      <c r="A384" s="11">
        <v>380.0</v>
      </c>
      <c r="B384" s="11" t="str">
        <f t="array" ref="B384">IF(INDEX('10_Redfin_Source_Data'!$E:$E,$A384+4)="","","SF-"&amp;TEXT($A384,"000"))</f>
        <v/>
      </c>
      <c r="C384" s="11" t="str">
        <f t="array" ref="C384">INDEX('10_Redfin_Source_Data'!$E:$E,$A384+4)</f>
        <v/>
      </c>
      <c r="D384" s="11" t="str">
        <f t="array" ref="D384">INDEX('10_Redfin_Source_Data'!$G:$G,$A384+4)</f>
        <v/>
      </c>
      <c r="E384" s="11" t="str">
        <f t="array" ref="E384">INDEX('10_Redfin_Source_Data'!$N:$N,$A384+4)</f>
        <v/>
      </c>
      <c r="F384" s="11" t="str">
        <f t="array" ref="F384">INDEX('10_Redfin_Source_Data'!$C:$C,$A384+4)</f>
        <v/>
      </c>
      <c r="G384" s="11" t="str">
        <f t="array" ref="G384">INDEX('10_Redfin_Source_Data'!$Z:$Z,$A384+4)</f>
        <v/>
      </c>
      <c r="H384" s="34">
        <f t="array" ref="H384">N(INDEX('10_Redfin_Source_Data'!$H:$H,$A384+4))</f>
        <v>0</v>
      </c>
      <c r="I384" s="34">
        <f t="array" ref="I384">N(INDEX('10_Redfin_Source_Data'!$M:$M,$A384+4))</f>
        <v>0</v>
      </c>
      <c r="J384" s="34" t="str">
        <f t="array" ref="J384">IF(H384&gt;0,MAX(I384,IFERROR(N(INDEX('10_Redfin_Source_Data'!$I:$I,$A384+4)),0)),"")</f>
        <v/>
      </c>
      <c r="K384" s="34">
        <f t="array" ref="K384">N(INDEX('10_Redfin_Source_Data'!$K:$K,$A384+4))</f>
        <v>0</v>
      </c>
      <c r="L384" s="34" t="str">
        <f t="array" ref="L384">IF(H384&gt;0,IFERROR(INDEX('09_Rent_Benchmarks'!$C:$C,MATCH(D384,'09_Rent_Benchmarks'!$A:$A,0)),'01_Global_Assumptions'!$B$10),"")</f>
        <v/>
      </c>
      <c r="M384" s="34" t="str">
        <f t="shared" si="1"/>
        <v/>
      </c>
      <c r="N384" s="34" t="str">
        <f>IF(H384&gt;0,'01_Global_Assumptions'!$B$11,"")</f>
        <v/>
      </c>
      <c r="O384" s="34" t="str">
        <f t="shared" si="2"/>
        <v/>
      </c>
      <c r="P384" s="35" t="str">
        <f>IF(H384&gt;0,'01_Global_Assumptions'!$B$7,"")</f>
        <v/>
      </c>
      <c r="Q384" s="35" t="str">
        <f>IF(H384&gt;0,'01_Global_Assumptions'!$B$8,"")</f>
        <v/>
      </c>
      <c r="R384" s="35" t="str">
        <f>IF(H384&gt;0,'01_Global_Assumptions'!$B$9,"")</f>
        <v/>
      </c>
      <c r="S384" s="34" t="str">
        <f>IF(H384&gt;0,H384*'01_Global_Assumptions'!$B$12,"")</f>
        <v/>
      </c>
      <c r="T384" s="34" t="str">
        <f>IF(H384&gt;0,'01_Global_Assumptions'!$B$23,"")</f>
        <v/>
      </c>
      <c r="U384" s="34" t="str">
        <f>IF(H384&gt;0,S384/('01_Global_Assumptions'!$B$13*12),"")</f>
        <v/>
      </c>
      <c r="V384" s="34" t="str">
        <f>IF(H384&gt;0,I384*('01_Global_Assumptions'!$B$19+'01_Global_Assumptions'!$B$20+'01_Global_Assumptions'!$B$21)+'01_Global_Assumptions'!$B$22,"")</f>
        <v/>
      </c>
      <c r="W384" s="34" t="str">
        <f>IF(H384&gt;0,S384*'01_Global_Assumptions'!$B$14/12,"")</f>
        <v/>
      </c>
      <c r="X384" s="34" t="str">
        <f>IF(H384&gt;0,H384*'01_Global_Assumptions'!$B$16/('01_Global_Assumptions'!$B$17*12),"")</f>
        <v/>
      </c>
      <c r="Y384" s="35" t="str">
        <f>IF(H384&gt;0,'01_Global_Assumptions'!$B$18,"")</f>
        <v/>
      </c>
      <c r="Z384" s="34" t="str">
        <f t="shared" si="3"/>
        <v/>
      </c>
      <c r="AA384" s="34" t="str">
        <f t="shared" si="4"/>
        <v/>
      </c>
      <c r="AB384" s="34" t="str">
        <f t="shared" si="5"/>
        <v/>
      </c>
      <c r="AC384" s="35" t="str">
        <f t="shared" si="6"/>
        <v/>
      </c>
      <c r="AD384" s="34" t="str">
        <f t="shared" si="7"/>
        <v/>
      </c>
      <c r="AE384" s="34" t="str">
        <f t="shared" si="8"/>
        <v/>
      </c>
      <c r="AF384" s="34" t="str">
        <f t="shared" si="9"/>
        <v/>
      </c>
      <c r="AG384" s="34" t="str">
        <f t="shared" si="10"/>
        <v/>
      </c>
      <c r="AH384" s="34" t="str">
        <f t="shared" si="11"/>
        <v/>
      </c>
      <c r="AI384" s="34" t="str">
        <f t="shared" si="12"/>
        <v/>
      </c>
      <c r="AJ384" s="34" t="str">
        <f t="shared" si="13"/>
        <v/>
      </c>
      <c r="AK384" s="11" t="str">
        <f t="shared" si="14"/>
        <v/>
      </c>
      <c r="AL384" s="11" t="str">
        <f>IF(H384&gt;0,H384*(1-'01_Global_Assumptions'!$B$16),"")</f>
        <v/>
      </c>
      <c r="AM384" s="11" t="str">
        <f>IF(H384&gt;0,'01_Global_Assumptions'!$B$13*'01_Global_Assumptions'!$B$15,"")</f>
        <v/>
      </c>
      <c r="AN384" s="11" t="str">
        <f t="shared" si="15"/>
        <v/>
      </c>
      <c r="AO384" s="11" t="str">
        <f t="shared" si="16"/>
        <v/>
      </c>
      <c r="AP384" s="11" t="str">
        <f t="shared" si="17"/>
        <v/>
      </c>
      <c r="AQ384" s="11" t="str">
        <f t="shared" si="18"/>
        <v/>
      </c>
      <c r="AR384" s="37" t="str">
        <f t="shared" si="19"/>
        <v/>
      </c>
      <c r="AS384" s="11" t="str">
        <f t="shared" si="20"/>
        <v/>
      </c>
      <c r="AT384" s="11" t="str">
        <f t="shared" si="21"/>
        <v/>
      </c>
      <c r="AU384" s="11" t="str">
        <f t="shared" si="22"/>
        <v/>
      </c>
      <c r="AV384" s="11" t="str">
        <f t="shared" si="23"/>
        <v/>
      </c>
      <c r="AW384" s="11" t="str">
        <f t="shared" si="24"/>
        <v/>
      </c>
      <c r="AX384" s="11" t="str">
        <f t="shared" si="25"/>
        <v/>
      </c>
      <c r="AY384" s="11" t="str">
        <f t="shared" si="26"/>
        <v/>
      </c>
      <c r="AZ384" s="11" t="str">
        <f t="array" ref="AZ384">INDEX('10_Redfin_Source_Data'!$X:$X,$A384+4)</f>
        <v/>
      </c>
    </row>
    <row r="385" ht="15.75" customHeight="1">
      <c r="A385" s="11">
        <v>381.0</v>
      </c>
      <c r="B385" s="11" t="str">
        <f t="array" ref="B385">IF(INDEX('10_Redfin_Source_Data'!$E:$E,$A385+4)="","","SF-"&amp;TEXT($A385,"000"))</f>
        <v/>
      </c>
      <c r="C385" s="11" t="str">
        <f t="array" ref="C385">INDEX('10_Redfin_Source_Data'!$E:$E,$A385+4)</f>
        <v/>
      </c>
      <c r="D385" s="11" t="str">
        <f t="array" ref="D385">INDEX('10_Redfin_Source_Data'!$G:$G,$A385+4)</f>
        <v/>
      </c>
      <c r="E385" s="11" t="str">
        <f t="array" ref="E385">INDEX('10_Redfin_Source_Data'!$N:$N,$A385+4)</f>
        <v/>
      </c>
      <c r="F385" s="11" t="str">
        <f t="array" ref="F385">INDEX('10_Redfin_Source_Data'!$C:$C,$A385+4)</f>
        <v/>
      </c>
      <c r="G385" s="11" t="str">
        <f t="array" ref="G385">INDEX('10_Redfin_Source_Data'!$Z:$Z,$A385+4)</f>
        <v/>
      </c>
      <c r="H385" s="34">
        <f t="array" ref="H385">N(INDEX('10_Redfin_Source_Data'!$H:$H,$A385+4))</f>
        <v>0</v>
      </c>
      <c r="I385" s="34">
        <f t="array" ref="I385">N(INDEX('10_Redfin_Source_Data'!$M:$M,$A385+4))</f>
        <v>0</v>
      </c>
      <c r="J385" s="34" t="str">
        <f t="array" ref="J385">IF(H385&gt;0,MAX(I385,IFERROR(N(INDEX('10_Redfin_Source_Data'!$I:$I,$A385+4)),0)),"")</f>
        <v/>
      </c>
      <c r="K385" s="34">
        <f t="array" ref="K385">N(INDEX('10_Redfin_Source_Data'!$K:$K,$A385+4))</f>
        <v>0</v>
      </c>
      <c r="L385" s="34" t="str">
        <f t="array" ref="L385">IF(H385&gt;0,IFERROR(INDEX('09_Rent_Benchmarks'!$C:$C,MATCH(D385,'09_Rent_Benchmarks'!$A:$A,0)),'01_Global_Assumptions'!$B$10),"")</f>
        <v/>
      </c>
      <c r="M385" s="34" t="str">
        <f t="shared" si="1"/>
        <v/>
      </c>
      <c r="N385" s="34" t="str">
        <f>IF(H385&gt;0,'01_Global_Assumptions'!$B$11,"")</f>
        <v/>
      </c>
      <c r="O385" s="34" t="str">
        <f t="shared" si="2"/>
        <v/>
      </c>
      <c r="P385" s="35" t="str">
        <f>IF(H385&gt;0,'01_Global_Assumptions'!$B$7,"")</f>
        <v/>
      </c>
      <c r="Q385" s="35" t="str">
        <f>IF(H385&gt;0,'01_Global_Assumptions'!$B$8,"")</f>
        <v/>
      </c>
      <c r="R385" s="35" t="str">
        <f>IF(H385&gt;0,'01_Global_Assumptions'!$B$9,"")</f>
        <v/>
      </c>
      <c r="S385" s="34" t="str">
        <f>IF(H385&gt;0,H385*'01_Global_Assumptions'!$B$12,"")</f>
        <v/>
      </c>
      <c r="T385" s="34" t="str">
        <f>IF(H385&gt;0,'01_Global_Assumptions'!$B$23,"")</f>
        <v/>
      </c>
      <c r="U385" s="34" t="str">
        <f>IF(H385&gt;0,S385/('01_Global_Assumptions'!$B$13*12),"")</f>
        <v/>
      </c>
      <c r="V385" s="34" t="str">
        <f>IF(H385&gt;0,I385*('01_Global_Assumptions'!$B$19+'01_Global_Assumptions'!$B$20+'01_Global_Assumptions'!$B$21)+'01_Global_Assumptions'!$B$22,"")</f>
        <v/>
      </c>
      <c r="W385" s="34" t="str">
        <f>IF(H385&gt;0,S385*'01_Global_Assumptions'!$B$14/12,"")</f>
        <v/>
      </c>
      <c r="X385" s="34" t="str">
        <f>IF(H385&gt;0,H385*'01_Global_Assumptions'!$B$16/('01_Global_Assumptions'!$B$17*12),"")</f>
        <v/>
      </c>
      <c r="Y385" s="35" t="str">
        <f>IF(H385&gt;0,'01_Global_Assumptions'!$B$18,"")</f>
        <v/>
      </c>
      <c r="Z385" s="34" t="str">
        <f t="shared" si="3"/>
        <v/>
      </c>
      <c r="AA385" s="34" t="str">
        <f t="shared" si="4"/>
        <v/>
      </c>
      <c r="AB385" s="34" t="str">
        <f t="shared" si="5"/>
        <v/>
      </c>
      <c r="AC385" s="35" t="str">
        <f t="shared" si="6"/>
        <v/>
      </c>
      <c r="AD385" s="34" t="str">
        <f t="shared" si="7"/>
        <v/>
      </c>
      <c r="AE385" s="34" t="str">
        <f t="shared" si="8"/>
        <v/>
      </c>
      <c r="AF385" s="34" t="str">
        <f t="shared" si="9"/>
        <v/>
      </c>
      <c r="AG385" s="34" t="str">
        <f t="shared" si="10"/>
        <v/>
      </c>
      <c r="AH385" s="34" t="str">
        <f t="shared" si="11"/>
        <v/>
      </c>
      <c r="AI385" s="34" t="str">
        <f t="shared" si="12"/>
        <v/>
      </c>
      <c r="AJ385" s="34" t="str">
        <f t="shared" si="13"/>
        <v/>
      </c>
      <c r="AK385" s="11" t="str">
        <f t="shared" si="14"/>
        <v/>
      </c>
      <c r="AL385" s="11" t="str">
        <f>IF(H385&gt;0,H385*(1-'01_Global_Assumptions'!$B$16),"")</f>
        <v/>
      </c>
      <c r="AM385" s="11" t="str">
        <f>IF(H385&gt;0,'01_Global_Assumptions'!$B$13*'01_Global_Assumptions'!$B$15,"")</f>
        <v/>
      </c>
      <c r="AN385" s="11" t="str">
        <f t="shared" si="15"/>
        <v/>
      </c>
      <c r="AO385" s="11" t="str">
        <f t="shared" si="16"/>
        <v/>
      </c>
      <c r="AP385" s="11" t="str">
        <f t="shared" si="17"/>
        <v/>
      </c>
      <c r="AQ385" s="11" t="str">
        <f t="shared" si="18"/>
        <v/>
      </c>
      <c r="AR385" s="37" t="str">
        <f t="shared" si="19"/>
        <v/>
      </c>
      <c r="AS385" s="11" t="str">
        <f t="shared" si="20"/>
        <v/>
      </c>
      <c r="AT385" s="11" t="str">
        <f t="shared" si="21"/>
        <v/>
      </c>
      <c r="AU385" s="11" t="str">
        <f t="shared" si="22"/>
        <v/>
      </c>
      <c r="AV385" s="11" t="str">
        <f t="shared" si="23"/>
        <v/>
      </c>
      <c r="AW385" s="11" t="str">
        <f t="shared" si="24"/>
        <v/>
      </c>
      <c r="AX385" s="11" t="str">
        <f t="shared" si="25"/>
        <v/>
      </c>
      <c r="AY385" s="11" t="str">
        <f t="shared" si="26"/>
        <v/>
      </c>
      <c r="AZ385" s="11" t="str">
        <f t="array" ref="AZ385">INDEX('10_Redfin_Source_Data'!$X:$X,$A385+4)</f>
        <v/>
      </c>
    </row>
    <row r="386" ht="15.75" customHeight="1">
      <c r="A386" s="11">
        <v>382.0</v>
      </c>
      <c r="B386" s="11" t="str">
        <f t="array" ref="B386">IF(INDEX('10_Redfin_Source_Data'!$E:$E,$A386+4)="","","SF-"&amp;TEXT($A386,"000"))</f>
        <v/>
      </c>
      <c r="C386" s="11" t="str">
        <f t="array" ref="C386">INDEX('10_Redfin_Source_Data'!$E:$E,$A386+4)</f>
        <v/>
      </c>
      <c r="D386" s="11" t="str">
        <f t="array" ref="D386">INDEX('10_Redfin_Source_Data'!$G:$G,$A386+4)</f>
        <v/>
      </c>
      <c r="E386" s="11" t="str">
        <f t="array" ref="E386">INDEX('10_Redfin_Source_Data'!$N:$N,$A386+4)</f>
        <v/>
      </c>
      <c r="F386" s="11" t="str">
        <f t="array" ref="F386">INDEX('10_Redfin_Source_Data'!$C:$C,$A386+4)</f>
        <v/>
      </c>
      <c r="G386" s="11" t="str">
        <f t="array" ref="G386">INDEX('10_Redfin_Source_Data'!$Z:$Z,$A386+4)</f>
        <v/>
      </c>
      <c r="H386" s="34">
        <f t="array" ref="H386">N(INDEX('10_Redfin_Source_Data'!$H:$H,$A386+4))</f>
        <v>0</v>
      </c>
      <c r="I386" s="34">
        <f t="array" ref="I386">N(INDEX('10_Redfin_Source_Data'!$M:$M,$A386+4))</f>
        <v>0</v>
      </c>
      <c r="J386" s="34" t="str">
        <f t="array" ref="J386">IF(H386&gt;0,MAX(I386,IFERROR(N(INDEX('10_Redfin_Source_Data'!$I:$I,$A386+4)),0)),"")</f>
        <v/>
      </c>
      <c r="K386" s="34">
        <f t="array" ref="K386">N(INDEX('10_Redfin_Source_Data'!$K:$K,$A386+4))</f>
        <v>0</v>
      </c>
      <c r="L386" s="34" t="str">
        <f t="array" ref="L386">IF(H386&gt;0,IFERROR(INDEX('09_Rent_Benchmarks'!$C:$C,MATCH(D386,'09_Rent_Benchmarks'!$A:$A,0)),'01_Global_Assumptions'!$B$10),"")</f>
        <v/>
      </c>
      <c r="M386" s="34" t="str">
        <f t="shared" si="1"/>
        <v/>
      </c>
      <c r="N386" s="34" t="str">
        <f>IF(H386&gt;0,'01_Global_Assumptions'!$B$11,"")</f>
        <v/>
      </c>
      <c r="O386" s="34" t="str">
        <f t="shared" si="2"/>
        <v/>
      </c>
      <c r="P386" s="35" t="str">
        <f>IF(H386&gt;0,'01_Global_Assumptions'!$B$7,"")</f>
        <v/>
      </c>
      <c r="Q386" s="35" t="str">
        <f>IF(H386&gt;0,'01_Global_Assumptions'!$B$8,"")</f>
        <v/>
      </c>
      <c r="R386" s="35" t="str">
        <f>IF(H386&gt;0,'01_Global_Assumptions'!$B$9,"")</f>
        <v/>
      </c>
      <c r="S386" s="34" t="str">
        <f>IF(H386&gt;0,H386*'01_Global_Assumptions'!$B$12,"")</f>
        <v/>
      </c>
      <c r="T386" s="34" t="str">
        <f>IF(H386&gt;0,'01_Global_Assumptions'!$B$23,"")</f>
        <v/>
      </c>
      <c r="U386" s="34" t="str">
        <f>IF(H386&gt;0,S386/('01_Global_Assumptions'!$B$13*12),"")</f>
        <v/>
      </c>
      <c r="V386" s="34" t="str">
        <f>IF(H386&gt;0,I386*('01_Global_Assumptions'!$B$19+'01_Global_Assumptions'!$B$20+'01_Global_Assumptions'!$B$21)+'01_Global_Assumptions'!$B$22,"")</f>
        <v/>
      </c>
      <c r="W386" s="34" t="str">
        <f>IF(H386&gt;0,S386*'01_Global_Assumptions'!$B$14/12,"")</f>
        <v/>
      </c>
      <c r="X386" s="34" t="str">
        <f>IF(H386&gt;0,H386*'01_Global_Assumptions'!$B$16/('01_Global_Assumptions'!$B$17*12),"")</f>
        <v/>
      </c>
      <c r="Y386" s="35" t="str">
        <f>IF(H386&gt;0,'01_Global_Assumptions'!$B$18,"")</f>
        <v/>
      </c>
      <c r="Z386" s="34" t="str">
        <f t="shared" si="3"/>
        <v/>
      </c>
      <c r="AA386" s="34" t="str">
        <f t="shared" si="4"/>
        <v/>
      </c>
      <c r="AB386" s="34" t="str">
        <f t="shared" si="5"/>
        <v/>
      </c>
      <c r="AC386" s="35" t="str">
        <f t="shared" si="6"/>
        <v/>
      </c>
      <c r="AD386" s="34" t="str">
        <f t="shared" si="7"/>
        <v/>
      </c>
      <c r="AE386" s="34" t="str">
        <f t="shared" si="8"/>
        <v/>
      </c>
      <c r="AF386" s="34" t="str">
        <f t="shared" si="9"/>
        <v/>
      </c>
      <c r="AG386" s="34" t="str">
        <f t="shared" si="10"/>
        <v/>
      </c>
      <c r="AH386" s="34" t="str">
        <f t="shared" si="11"/>
        <v/>
      </c>
      <c r="AI386" s="34" t="str">
        <f t="shared" si="12"/>
        <v/>
      </c>
      <c r="AJ386" s="34" t="str">
        <f t="shared" si="13"/>
        <v/>
      </c>
      <c r="AK386" s="11" t="str">
        <f t="shared" si="14"/>
        <v/>
      </c>
      <c r="AL386" s="11" t="str">
        <f>IF(H386&gt;0,H386*(1-'01_Global_Assumptions'!$B$16),"")</f>
        <v/>
      </c>
      <c r="AM386" s="11" t="str">
        <f>IF(H386&gt;0,'01_Global_Assumptions'!$B$13*'01_Global_Assumptions'!$B$15,"")</f>
        <v/>
      </c>
      <c r="AN386" s="11" t="str">
        <f t="shared" si="15"/>
        <v/>
      </c>
      <c r="AO386" s="11" t="str">
        <f t="shared" si="16"/>
        <v/>
      </c>
      <c r="AP386" s="11" t="str">
        <f t="shared" si="17"/>
        <v/>
      </c>
      <c r="AQ386" s="11" t="str">
        <f t="shared" si="18"/>
        <v/>
      </c>
      <c r="AR386" s="37" t="str">
        <f t="shared" si="19"/>
        <v/>
      </c>
      <c r="AS386" s="11" t="str">
        <f t="shared" si="20"/>
        <v/>
      </c>
      <c r="AT386" s="11" t="str">
        <f t="shared" si="21"/>
        <v/>
      </c>
      <c r="AU386" s="11" t="str">
        <f t="shared" si="22"/>
        <v/>
      </c>
      <c r="AV386" s="11" t="str">
        <f t="shared" si="23"/>
        <v/>
      </c>
      <c r="AW386" s="11" t="str">
        <f t="shared" si="24"/>
        <v/>
      </c>
      <c r="AX386" s="11" t="str">
        <f t="shared" si="25"/>
        <v/>
      </c>
      <c r="AY386" s="11" t="str">
        <f t="shared" si="26"/>
        <v/>
      </c>
      <c r="AZ386" s="11" t="str">
        <f t="array" ref="AZ386">INDEX('10_Redfin_Source_Data'!$X:$X,$A386+4)</f>
        <v/>
      </c>
    </row>
    <row r="387" ht="15.75" customHeight="1">
      <c r="A387" s="11">
        <v>383.0</v>
      </c>
      <c r="B387" s="11" t="str">
        <f t="array" ref="B387">IF(INDEX('10_Redfin_Source_Data'!$E:$E,$A387+4)="","","SF-"&amp;TEXT($A387,"000"))</f>
        <v/>
      </c>
      <c r="C387" s="11" t="str">
        <f t="array" ref="C387">INDEX('10_Redfin_Source_Data'!$E:$E,$A387+4)</f>
        <v/>
      </c>
      <c r="D387" s="11" t="str">
        <f t="array" ref="D387">INDEX('10_Redfin_Source_Data'!$G:$G,$A387+4)</f>
        <v/>
      </c>
      <c r="E387" s="11" t="str">
        <f t="array" ref="E387">INDEX('10_Redfin_Source_Data'!$N:$N,$A387+4)</f>
        <v/>
      </c>
      <c r="F387" s="11" t="str">
        <f t="array" ref="F387">INDEX('10_Redfin_Source_Data'!$C:$C,$A387+4)</f>
        <v/>
      </c>
      <c r="G387" s="11" t="str">
        <f t="array" ref="G387">INDEX('10_Redfin_Source_Data'!$Z:$Z,$A387+4)</f>
        <v/>
      </c>
      <c r="H387" s="34">
        <f t="array" ref="H387">N(INDEX('10_Redfin_Source_Data'!$H:$H,$A387+4))</f>
        <v>0</v>
      </c>
      <c r="I387" s="34">
        <f t="array" ref="I387">N(INDEX('10_Redfin_Source_Data'!$M:$M,$A387+4))</f>
        <v>0</v>
      </c>
      <c r="J387" s="34" t="str">
        <f t="array" ref="J387">IF(H387&gt;0,MAX(I387,IFERROR(N(INDEX('10_Redfin_Source_Data'!$I:$I,$A387+4)),0)),"")</f>
        <v/>
      </c>
      <c r="K387" s="34">
        <f t="array" ref="K387">N(INDEX('10_Redfin_Source_Data'!$K:$K,$A387+4))</f>
        <v>0</v>
      </c>
      <c r="L387" s="34" t="str">
        <f t="array" ref="L387">IF(H387&gt;0,IFERROR(INDEX('09_Rent_Benchmarks'!$C:$C,MATCH(D387,'09_Rent_Benchmarks'!$A:$A,0)),'01_Global_Assumptions'!$B$10),"")</f>
        <v/>
      </c>
      <c r="M387" s="34" t="str">
        <f t="shared" si="1"/>
        <v/>
      </c>
      <c r="N387" s="34" t="str">
        <f>IF(H387&gt;0,'01_Global_Assumptions'!$B$11,"")</f>
        <v/>
      </c>
      <c r="O387" s="34" t="str">
        <f t="shared" si="2"/>
        <v/>
      </c>
      <c r="P387" s="35" t="str">
        <f>IF(H387&gt;0,'01_Global_Assumptions'!$B$7,"")</f>
        <v/>
      </c>
      <c r="Q387" s="35" t="str">
        <f>IF(H387&gt;0,'01_Global_Assumptions'!$B$8,"")</f>
        <v/>
      </c>
      <c r="R387" s="35" t="str">
        <f>IF(H387&gt;0,'01_Global_Assumptions'!$B$9,"")</f>
        <v/>
      </c>
      <c r="S387" s="34" t="str">
        <f>IF(H387&gt;0,H387*'01_Global_Assumptions'!$B$12,"")</f>
        <v/>
      </c>
      <c r="T387" s="34" t="str">
        <f>IF(H387&gt;0,'01_Global_Assumptions'!$B$23,"")</f>
        <v/>
      </c>
      <c r="U387" s="34" t="str">
        <f>IF(H387&gt;0,S387/('01_Global_Assumptions'!$B$13*12),"")</f>
        <v/>
      </c>
      <c r="V387" s="34" t="str">
        <f>IF(H387&gt;0,I387*('01_Global_Assumptions'!$B$19+'01_Global_Assumptions'!$B$20+'01_Global_Assumptions'!$B$21)+'01_Global_Assumptions'!$B$22,"")</f>
        <v/>
      </c>
      <c r="W387" s="34" t="str">
        <f>IF(H387&gt;0,S387*'01_Global_Assumptions'!$B$14/12,"")</f>
        <v/>
      </c>
      <c r="X387" s="34" t="str">
        <f>IF(H387&gt;0,H387*'01_Global_Assumptions'!$B$16/('01_Global_Assumptions'!$B$17*12),"")</f>
        <v/>
      </c>
      <c r="Y387" s="35" t="str">
        <f>IF(H387&gt;0,'01_Global_Assumptions'!$B$18,"")</f>
        <v/>
      </c>
      <c r="Z387" s="34" t="str">
        <f t="shared" si="3"/>
        <v/>
      </c>
      <c r="AA387" s="34" t="str">
        <f t="shared" si="4"/>
        <v/>
      </c>
      <c r="AB387" s="34" t="str">
        <f t="shared" si="5"/>
        <v/>
      </c>
      <c r="AC387" s="35" t="str">
        <f t="shared" si="6"/>
        <v/>
      </c>
      <c r="AD387" s="34" t="str">
        <f t="shared" si="7"/>
        <v/>
      </c>
      <c r="AE387" s="34" t="str">
        <f t="shared" si="8"/>
        <v/>
      </c>
      <c r="AF387" s="34" t="str">
        <f t="shared" si="9"/>
        <v/>
      </c>
      <c r="AG387" s="34" t="str">
        <f t="shared" si="10"/>
        <v/>
      </c>
      <c r="AH387" s="34" t="str">
        <f t="shared" si="11"/>
        <v/>
      </c>
      <c r="AI387" s="34" t="str">
        <f t="shared" si="12"/>
        <v/>
      </c>
      <c r="AJ387" s="34" t="str">
        <f t="shared" si="13"/>
        <v/>
      </c>
      <c r="AK387" s="11" t="str">
        <f t="shared" si="14"/>
        <v/>
      </c>
      <c r="AL387" s="11" t="str">
        <f>IF(H387&gt;0,H387*(1-'01_Global_Assumptions'!$B$16),"")</f>
        <v/>
      </c>
      <c r="AM387" s="11" t="str">
        <f>IF(H387&gt;0,'01_Global_Assumptions'!$B$13*'01_Global_Assumptions'!$B$15,"")</f>
        <v/>
      </c>
      <c r="AN387" s="11" t="str">
        <f t="shared" si="15"/>
        <v/>
      </c>
      <c r="AO387" s="11" t="str">
        <f t="shared" si="16"/>
        <v/>
      </c>
      <c r="AP387" s="11" t="str">
        <f t="shared" si="17"/>
        <v/>
      </c>
      <c r="AQ387" s="11" t="str">
        <f t="shared" si="18"/>
        <v/>
      </c>
      <c r="AR387" s="37" t="str">
        <f t="shared" si="19"/>
        <v/>
      </c>
      <c r="AS387" s="11" t="str">
        <f t="shared" si="20"/>
        <v/>
      </c>
      <c r="AT387" s="11" t="str">
        <f t="shared" si="21"/>
        <v/>
      </c>
      <c r="AU387" s="11" t="str">
        <f t="shared" si="22"/>
        <v/>
      </c>
      <c r="AV387" s="11" t="str">
        <f t="shared" si="23"/>
        <v/>
      </c>
      <c r="AW387" s="11" t="str">
        <f t="shared" si="24"/>
        <v/>
      </c>
      <c r="AX387" s="11" t="str">
        <f t="shared" si="25"/>
        <v/>
      </c>
      <c r="AY387" s="11" t="str">
        <f t="shared" si="26"/>
        <v/>
      </c>
      <c r="AZ387" s="11" t="str">
        <f t="array" ref="AZ387">INDEX('10_Redfin_Source_Data'!$X:$X,$A387+4)</f>
        <v/>
      </c>
    </row>
    <row r="388" ht="15.75" customHeight="1">
      <c r="A388" s="11">
        <v>384.0</v>
      </c>
      <c r="B388" s="11" t="str">
        <f t="array" ref="B388">IF(INDEX('10_Redfin_Source_Data'!$E:$E,$A388+4)="","","SF-"&amp;TEXT($A388,"000"))</f>
        <v/>
      </c>
      <c r="C388" s="11" t="str">
        <f t="array" ref="C388">INDEX('10_Redfin_Source_Data'!$E:$E,$A388+4)</f>
        <v/>
      </c>
      <c r="D388" s="11" t="str">
        <f t="array" ref="D388">INDEX('10_Redfin_Source_Data'!$G:$G,$A388+4)</f>
        <v/>
      </c>
      <c r="E388" s="11" t="str">
        <f t="array" ref="E388">INDEX('10_Redfin_Source_Data'!$N:$N,$A388+4)</f>
        <v/>
      </c>
      <c r="F388" s="11" t="str">
        <f t="array" ref="F388">INDEX('10_Redfin_Source_Data'!$C:$C,$A388+4)</f>
        <v/>
      </c>
      <c r="G388" s="11" t="str">
        <f t="array" ref="G388">INDEX('10_Redfin_Source_Data'!$Z:$Z,$A388+4)</f>
        <v/>
      </c>
      <c r="H388" s="34">
        <f t="array" ref="H388">N(INDEX('10_Redfin_Source_Data'!$H:$H,$A388+4))</f>
        <v>0</v>
      </c>
      <c r="I388" s="34">
        <f t="array" ref="I388">N(INDEX('10_Redfin_Source_Data'!$M:$M,$A388+4))</f>
        <v>0</v>
      </c>
      <c r="J388" s="34" t="str">
        <f t="array" ref="J388">IF(H388&gt;0,MAX(I388,IFERROR(N(INDEX('10_Redfin_Source_Data'!$I:$I,$A388+4)),0)),"")</f>
        <v/>
      </c>
      <c r="K388" s="34">
        <f t="array" ref="K388">N(INDEX('10_Redfin_Source_Data'!$K:$K,$A388+4))</f>
        <v>0</v>
      </c>
      <c r="L388" s="34" t="str">
        <f t="array" ref="L388">IF(H388&gt;0,IFERROR(INDEX('09_Rent_Benchmarks'!$C:$C,MATCH(D388,'09_Rent_Benchmarks'!$A:$A,0)),'01_Global_Assumptions'!$B$10),"")</f>
        <v/>
      </c>
      <c r="M388" s="34" t="str">
        <f t="shared" si="1"/>
        <v/>
      </c>
      <c r="N388" s="34" t="str">
        <f>IF(H388&gt;0,'01_Global_Assumptions'!$B$11,"")</f>
        <v/>
      </c>
      <c r="O388" s="34" t="str">
        <f t="shared" si="2"/>
        <v/>
      </c>
      <c r="P388" s="35" t="str">
        <f>IF(H388&gt;0,'01_Global_Assumptions'!$B$7,"")</f>
        <v/>
      </c>
      <c r="Q388" s="35" t="str">
        <f>IF(H388&gt;0,'01_Global_Assumptions'!$B$8,"")</f>
        <v/>
      </c>
      <c r="R388" s="35" t="str">
        <f>IF(H388&gt;0,'01_Global_Assumptions'!$B$9,"")</f>
        <v/>
      </c>
      <c r="S388" s="34" t="str">
        <f>IF(H388&gt;0,H388*'01_Global_Assumptions'!$B$12,"")</f>
        <v/>
      </c>
      <c r="T388" s="34" t="str">
        <f>IF(H388&gt;0,'01_Global_Assumptions'!$B$23,"")</f>
        <v/>
      </c>
      <c r="U388" s="34" t="str">
        <f>IF(H388&gt;0,S388/('01_Global_Assumptions'!$B$13*12),"")</f>
        <v/>
      </c>
      <c r="V388" s="34" t="str">
        <f>IF(H388&gt;0,I388*('01_Global_Assumptions'!$B$19+'01_Global_Assumptions'!$B$20+'01_Global_Assumptions'!$B$21)+'01_Global_Assumptions'!$B$22,"")</f>
        <v/>
      </c>
      <c r="W388" s="34" t="str">
        <f>IF(H388&gt;0,S388*'01_Global_Assumptions'!$B$14/12,"")</f>
        <v/>
      </c>
      <c r="X388" s="34" t="str">
        <f>IF(H388&gt;0,H388*'01_Global_Assumptions'!$B$16/('01_Global_Assumptions'!$B$17*12),"")</f>
        <v/>
      </c>
      <c r="Y388" s="35" t="str">
        <f>IF(H388&gt;0,'01_Global_Assumptions'!$B$18,"")</f>
        <v/>
      </c>
      <c r="Z388" s="34" t="str">
        <f t="shared" si="3"/>
        <v/>
      </c>
      <c r="AA388" s="34" t="str">
        <f t="shared" si="4"/>
        <v/>
      </c>
      <c r="AB388" s="34" t="str">
        <f t="shared" si="5"/>
        <v/>
      </c>
      <c r="AC388" s="35" t="str">
        <f t="shared" si="6"/>
        <v/>
      </c>
      <c r="AD388" s="34" t="str">
        <f t="shared" si="7"/>
        <v/>
      </c>
      <c r="AE388" s="34" t="str">
        <f t="shared" si="8"/>
        <v/>
      </c>
      <c r="AF388" s="34" t="str">
        <f t="shared" si="9"/>
        <v/>
      </c>
      <c r="AG388" s="34" t="str">
        <f t="shared" si="10"/>
        <v/>
      </c>
      <c r="AH388" s="34" t="str">
        <f t="shared" si="11"/>
        <v/>
      </c>
      <c r="AI388" s="34" t="str">
        <f t="shared" si="12"/>
        <v/>
      </c>
      <c r="AJ388" s="34" t="str">
        <f t="shared" si="13"/>
        <v/>
      </c>
      <c r="AK388" s="11" t="str">
        <f t="shared" si="14"/>
        <v/>
      </c>
      <c r="AL388" s="11" t="str">
        <f>IF(H388&gt;0,H388*(1-'01_Global_Assumptions'!$B$16),"")</f>
        <v/>
      </c>
      <c r="AM388" s="11" t="str">
        <f>IF(H388&gt;0,'01_Global_Assumptions'!$B$13*'01_Global_Assumptions'!$B$15,"")</f>
        <v/>
      </c>
      <c r="AN388" s="11" t="str">
        <f t="shared" si="15"/>
        <v/>
      </c>
      <c r="AO388" s="11" t="str">
        <f t="shared" si="16"/>
        <v/>
      </c>
      <c r="AP388" s="11" t="str">
        <f t="shared" si="17"/>
        <v/>
      </c>
      <c r="AQ388" s="11" t="str">
        <f t="shared" si="18"/>
        <v/>
      </c>
      <c r="AR388" s="37" t="str">
        <f t="shared" si="19"/>
        <v/>
      </c>
      <c r="AS388" s="11" t="str">
        <f t="shared" si="20"/>
        <v/>
      </c>
      <c r="AT388" s="11" t="str">
        <f t="shared" si="21"/>
        <v/>
      </c>
      <c r="AU388" s="11" t="str">
        <f t="shared" si="22"/>
        <v/>
      </c>
      <c r="AV388" s="11" t="str">
        <f t="shared" si="23"/>
        <v/>
      </c>
      <c r="AW388" s="11" t="str">
        <f t="shared" si="24"/>
        <v/>
      </c>
      <c r="AX388" s="11" t="str">
        <f t="shared" si="25"/>
        <v/>
      </c>
      <c r="AY388" s="11" t="str">
        <f t="shared" si="26"/>
        <v/>
      </c>
      <c r="AZ388" s="11" t="str">
        <f t="array" ref="AZ388">INDEX('10_Redfin_Source_Data'!$X:$X,$A388+4)</f>
        <v/>
      </c>
    </row>
    <row r="389" ht="15.75" customHeight="1">
      <c r="A389" s="11">
        <v>385.0</v>
      </c>
      <c r="B389" s="11" t="str">
        <f t="array" ref="B389">IF(INDEX('10_Redfin_Source_Data'!$E:$E,$A389+4)="","","SF-"&amp;TEXT($A389,"000"))</f>
        <v/>
      </c>
      <c r="C389" s="11" t="str">
        <f t="array" ref="C389">INDEX('10_Redfin_Source_Data'!$E:$E,$A389+4)</f>
        <v/>
      </c>
      <c r="D389" s="11" t="str">
        <f t="array" ref="D389">INDEX('10_Redfin_Source_Data'!$G:$G,$A389+4)</f>
        <v/>
      </c>
      <c r="E389" s="11" t="str">
        <f t="array" ref="E389">INDEX('10_Redfin_Source_Data'!$N:$N,$A389+4)</f>
        <v/>
      </c>
      <c r="F389" s="11" t="str">
        <f t="array" ref="F389">INDEX('10_Redfin_Source_Data'!$C:$C,$A389+4)</f>
        <v/>
      </c>
      <c r="G389" s="11" t="str">
        <f t="array" ref="G389">INDEX('10_Redfin_Source_Data'!$Z:$Z,$A389+4)</f>
        <v/>
      </c>
      <c r="H389" s="34">
        <f t="array" ref="H389">N(INDEX('10_Redfin_Source_Data'!$H:$H,$A389+4))</f>
        <v>0</v>
      </c>
      <c r="I389" s="34">
        <f t="array" ref="I389">N(INDEX('10_Redfin_Source_Data'!$M:$M,$A389+4))</f>
        <v>0</v>
      </c>
      <c r="J389" s="34" t="str">
        <f t="array" ref="J389">IF(H389&gt;0,MAX(I389,IFERROR(N(INDEX('10_Redfin_Source_Data'!$I:$I,$A389+4)),0)),"")</f>
        <v/>
      </c>
      <c r="K389" s="34">
        <f t="array" ref="K389">N(INDEX('10_Redfin_Source_Data'!$K:$K,$A389+4))</f>
        <v>0</v>
      </c>
      <c r="L389" s="34" t="str">
        <f t="array" ref="L389">IF(H389&gt;0,IFERROR(INDEX('09_Rent_Benchmarks'!$C:$C,MATCH(D389,'09_Rent_Benchmarks'!$A:$A,0)),'01_Global_Assumptions'!$B$10),"")</f>
        <v/>
      </c>
      <c r="M389" s="34" t="str">
        <f t="shared" si="1"/>
        <v/>
      </c>
      <c r="N389" s="34" t="str">
        <f>IF(H389&gt;0,'01_Global_Assumptions'!$B$11,"")</f>
        <v/>
      </c>
      <c r="O389" s="34" t="str">
        <f t="shared" si="2"/>
        <v/>
      </c>
      <c r="P389" s="35" t="str">
        <f>IF(H389&gt;0,'01_Global_Assumptions'!$B$7,"")</f>
        <v/>
      </c>
      <c r="Q389" s="35" t="str">
        <f>IF(H389&gt;0,'01_Global_Assumptions'!$B$8,"")</f>
        <v/>
      </c>
      <c r="R389" s="35" t="str">
        <f>IF(H389&gt;0,'01_Global_Assumptions'!$B$9,"")</f>
        <v/>
      </c>
      <c r="S389" s="34" t="str">
        <f>IF(H389&gt;0,H389*'01_Global_Assumptions'!$B$12,"")</f>
        <v/>
      </c>
      <c r="T389" s="34" t="str">
        <f>IF(H389&gt;0,'01_Global_Assumptions'!$B$23,"")</f>
        <v/>
      </c>
      <c r="U389" s="34" t="str">
        <f>IF(H389&gt;0,S389/('01_Global_Assumptions'!$B$13*12),"")</f>
        <v/>
      </c>
      <c r="V389" s="34" t="str">
        <f>IF(H389&gt;0,I389*('01_Global_Assumptions'!$B$19+'01_Global_Assumptions'!$B$20+'01_Global_Assumptions'!$B$21)+'01_Global_Assumptions'!$B$22,"")</f>
        <v/>
      </c>
      <c r="W389" s="34" t="str">
        <f>IF(H389&gt;0,S389*'01_Global_Assumptions'!$B$14/12,"")</f>
        <v/>
      </c>
      <c r="X389" s="34" t="str">
        <f>IF(H389&gt;0,H389*'01_Global_Assumptions'!$B$16/('01_Global_Assumptions'!$B$17*12),"")</f>
        <v/>
      </c>
      <c r="Y389" s="35" t="str">
        <f>IF(H389&gt;0,'01_Global_Assumptions'!$B$18,"")</f>
        <v/>
      </c>
      <c r="Z389" s="34" t="str">
        <f t="shared" si="3"/>
        <v/>
      </c>
      <c r="AA389" s="34" t="str">
        <f t="shared" si="4"/>
        <v/>
      </c>
      <c r="AB389" s="34" t="str">
        <f t="shared" si="5"/>
        <v/>
      </c>
      <c r="AC389" s="35" t="str">
        <f t="shared" si="6"/>
        <v/>
      </c>
      <c r="AD389" s="34" t="str">
        <f t="shared" si="7"/>
        <v/>
      </c>
      <c r="AE389" s="34" t="str">
        <f t="shared" si="8"/>
        <v/>
      </c>
      <c r="AF389" s="34" t="str">
        <f t="shared" si="9"/>
        <v/>
      </c>
      <c r="AG389" s="34" t="str">
        <f t="shared" si="10"/>
        <v/>
      </c>
      <c r="AH389" s="34" t="str">
        <f t="shared" si="11"/>
        <v/>
      </c>
      <c r="AI389" s="34" t="str">
        <f t="shared" si="12"/>
        <v/>
      </c>
      <c r="AJ389" s="34" t="str">
        <f t="shared" si="13"/>
        <v/>
      </c>
      <c r="AK389" s="11" t="str">
        <f t="shared" si="14"/>
        <v/>
      </c>
      <c r="AL389" s="11" t="str">
        <f>IF(H389&gt;0,H389*(1-'01_Global_Assumptions'!$B$16),"")</f>
        <v/>
      </c>
      <c r="AM389" s="11" t="str">
        <f>IF(H389&gt;0,'01_Global_Assumptions'!$B$13*'01_Global_Assumptions'!$B$15,"")</f>
        <v/>
      </c>
      <c r="AN389" s="11" t="str">
        <f t="shared" si="15"/>
        <v/>
      </c>
      <c r="AO389" s="11" t="str">
        <f t="shared" si="16"/>
        <v/>
      </c>
      <c r="AP389" s="11" t="str">
        <f t="shared" si="17"/>
        <v/>
      </c>
      <c r="AQ389" s="11" t="str">
        <f t="shared" si="18"/>
        <v/>
      </c>
      <c r="AR389" s="37" t="str">
        <f t="shared" si="19"/>
        <v/>
      </c>
      <c r="AS389" s="11" t="str">
        <f t="shared" si="20"/>
        <v/>
      </c>
      <c r="AT389" s="11" t="str">
        <f t="shared" si="21"/>
        <v/>
      </c>
      <c r="AU389" s="11" t="str">
        <f t="shared" si="22"/>
        <v/>
      </c>
      <c r="AV389" s="11" t="str">
        <f t="shared" si="23"/>
        <v/>
      </c>
      <c r="AW389" s="11" t="str">
        <f t="shared" si="24"/>
        <v/>
      </c>
      <c r="AX389" s="11" t="str">
        <f t="shared" si="25"/>
        <v/>
      </c>
      <c r="AY389" s="11" t="str">
        <f t="shared" si="26"/>
        <v/>
      </c>
      <c r="AZ389" s="11" t="str">
        <f t="array" ref="AZ389">INDEX('10_Redfin_Source_Data'!$X:$X,$A389+4)</f>
        <v/>
      </c>
    </row>
    <row r="390" ht="15.75" customHeight="1">
      <c r="A390" s="11">
        <v>386.0</v>
      </c>
      <c r="B390" s="11" t="str">
        <f t="array" ref="B390">IF(INDEX('10_Redfin_Source_Data'!$E:$E,$A390+4)="","","SF-"&amp;TEXT($A390,"000"))</f>
        <v/>
      </c>
      <c r="C390" s="11" t="str">
        <f t="array" ref="C390">INDEX('10_Redfin_Source_Data'!$E:$E,$A390+4)</f>
        <v/>
      </c>
      <c r="D390" s="11" t="str">
        <f t="array" ref="D390">INDEX('10_Redfin_Source_Data'!$G:$G,$A390+4)</f>
        <v/>
      </c>
      <c r="E390" s="11" t="str">
        <f t="array" ref="E390">INDEX('10_Redfin_Source_Data'!$N:$N,$A390+4)</f>
        <v/>
      </c>
      <c r="F390" s="11" t="str">
        <f t="array" ref="F390">INDEX('10_Redfin_Source_Data'!$C:$C,$A390+4)</f>
        <v/>
      </c>
      <c r="G390" s="11" t="str">
        <f t="array" ref="G390">INDEX('10_Redfin_Source_Data'!$Z:$Z,$A390+4)</f>
        <v/>
      </c>
      <c r="H390" s="34">
        <f t="array" ref="H390">N(INDEX('10_Redfin_Source_Data'!$H:$H,$A390+4))</f>
        <v>0</v>
      </c>
      <c r="I390" s="34">
        <f t="array" ref="I390">N(INDEX('10_Redfin_Source_Data'!$M:$M,$A390+4))</f>
        <v>0</v>
      </c>
      <c r="J390" s="34" t="str">
        <f t="array" ref="J390">IF(H390&gt;0,MAX(I390,IFERROR(N(INDEX('10_Redfin_Source_Data'!$I:$I,$A390+4)),0)),"")</f>
        <v/>
      </c>
      <c r="K390" s="34">
        <f t="array" ref="K390">N(INDEX('10_Redfin_Source_Data'!$K:$K,$A390+4))</f>
        <v>0</v>
      </c>
      <c r="L390" s="34" t="str">
        <f t="array" ref="L390">IF(H390&gt;0,IFERROR(INDEX('09_Rent_Benchmarks'!$C:$C,MATCH(D390,'09_Rent_Benchmarks'!$A:$A,0)),'01_Global_Assumptions'!$B$10),"")</f>
        <v/>
      </c>
      <c r="M390" s="34" t="str">
        <f t="shared" si="1"/>
        <v/>
      </c>
      <c r="N390" s="34" t="str">
        <f>IF(H390&gt;0,'01_Global_Assumptions'!$B$11,"")</f>
        <v/>
      </c>
      <c r="O390" s="34" t="str">
        <f t="shared" si="2"/>
        <v/>
      </c>
      <c r="P390" s="35" t="str">
        <f>IF(H390&gt;0,'01_Global_Assumptions'!$B$7,"")</f>
        <v/>
      </c>
      <c r="Q390" s="35" t="str">
        <f>IF(H390&gt;0,'01_Global_Assumptions'!$B$8,"")</f>
        <v/>
      </c>
      <c r="R390" s="35" t="str">
        <f>IF(H390&gt;0,'01_Global_Assumptions'!$B$9,"")</f>
        <v/>
      </c>
      <c r="S390" s="34" t="str">
        <f>IF(H390&gt;0,H390*'01_Global_Assumptions'!$B$12,"")</f>
        <v/>
      </c>
      <c r="T390" s="34" t="str">
        <f>IF(H390&gt;0,'01_Global_Assumptions'!$B$23,"")</f>
        <v/>
      </c>
      <c r="U390" s="34" t="str">
        <f>IF(H390&gt;0,S390/('01_Global_Assumptions'!$B$13*12),"")</f>
        <v/>
      </c>
      <c r="V390" s="34" t="str">
        <f>IF(H390&gt;0,I390*('01_Global_Assumptions'!$B$19+'01_Global_Assumptions'!$B$20+'01_Global_Assumptions'!$B$21)+'01_Global_Assumptions'!$B$22,"")</f>
        <v/>
      </c>
      <c r="W390" s="34" t="str">
        <f>IF(H390&gt;0,S390*'01_Global_Assumptions'!$B$14/12,"")</f>
        <v/>
      </c>
      <c r="X390" s="34" t="str">
        <f>IF(H390&gt;0,H390*'01_Global_Assumptions'!$B$16/('01_Global_Assumptions'!$B$17*12),"")</f>
        <v/>
      </c>
      <c r="Y390" s="35" t="str">
        <f>IF(H390&gt;0,'01_Global_Assumptions'!$B$18,"")</f>
        <v/>
      </c>
      <c r="Z390" s="34" t="str">
        <f t="shared" si="3"/>
        <v/>
      </c>
      <c r="AA390" s="34" t="str">
        <f t="shared" si="4"/>
        <v/>
      </c>
      <c r="AB390" s="34" t="str">
        <f t="shared" si="5"/>
        <v/>
      </c>
      <c r="AC390" s="35" t="str">
        <f t="shared" si="6"/>
        <v/>
      </c>
      <c r="AD390" s="34" t="str">
        <f t="shared" si="7"/>
        <v/>
      </c>
      <c r="AE390" s="34" t="str">
        <f t="shared" si="8"/>
        <v/>
      </c>
      <c r="AF390" s="34" t="str">
        <f t="shared" si="9"/>
        <v/>
      </c>
      <c r="AG390" s="34" t="str">
        <f t="shared" si="10"/>
        <v/>
      </c>
      <c r="AH390" s="34" t="str">
        <f t="shared" si="11"/>
        <v/>
      </c>
      <c r="AI390" s="34" t="str">
        <f t="shared" si="12"/>
        <v/>
      </c>
      <c r="AJ390" s="34" t="str">
        <f t="shared" si="13"/>
        <v/>
      </c>
      <c r="AK390" s="11" t="str">
        <f t="shared" si="14"/>
        <v/>
      </c>
      <c r="AL390" s="11" t="str">
        <f>IF(H390&gt;0,H390*(1-'01_Global_Assumptions'!$B$16),"")</f>
        <v/>
      </c>
      <c r="AM390" s="11" t="str">
        <f>IF(H390&gt;0,'01_Global_Assumptions'!$B$13*'01_Global_Assumptions'!$B$15,"")</f>
        <v/>
      </c>
      <c r="AN390" s="11" t="str">
        <f t="shared" si="15"/>
        <v/>
      </c>
      <c r="AO390" s="11" t="str">
        <f t="shared" si="16"/>
        <v/>
      </c>
      <c r="AP390" s="11" t="str">
        <f t="shared" si="17"/>
        <v/>
      </c>
      <c r="AQ390" s="11" t="str">
        <f t="shared" si="18"/>
        <v/>
      </c>
      <c r="AR390" s="37" t="str">
        <f t="shared" si="19"/>
        <v/>
      </c>
      <c r="AS390" s="11" t="str">
        <f t="shared" si="20"/>
        <v/>
      </c>
      <c r="AT390" s="11" t="str">
        <f t="shared" si="21"/>
        <v/>
      </c>
      <c r="AU390" s="11" t="str">
        <f t="shared" si="22"/>
        <v/>
      </c>
      <c r="AV390" s="11" t="str">
        <f t="shared" si="23"/>
        <v/>
      </c>
      <c r="AW390" s="11" t="str">
        <f t="shared" si="24"/>
        <v/>
      </c>
      <c r="AX390" s="11" t="str">
        <f t="shared" si="25"/>
        <v/>
      </c>
      <c r="AY390" s="11" t="str">
        <f t="shared" si="26"/>
        <v/>
      </c>
      <c r="AZ390" s="11" t="str">
        <f t="array" ref="AZ390">INDEX('10_Redfin_Source_Data'!$X:$X,$A390+4)</f>
        <v/>
      </c>
    </row>
    <row r="391" ht="15.75" customHeight="1">
      <c r="A391" s="11">
        <v>387.0</v>
      </c>
      <c r="B391" s="11" t="str">
        <f t="array" ref="B391">IF(INDEX('10_Redfin_Source_Data'!$E:$E,$A391+4)="","","SF-"&amp;TEXT($A391,"000"))</f>
        <v/>
      </c>
      <c r="C391" s="11" t="str">
        <f t="array" ref="C391">INDEX('10_Redfin_Source_Data'!$E:$E,$A391+4)</f>
        <v/>
      </c>
      <c r="D391" s="11" t="str">
        <f t="array" ref="D391">INDEX('10_Redfin_Source_Data'!$G:$G,$A391+4)</f>
        <v/>
      </c>
      <c r="E391" s="11" t="str">
        <f t="array" ref="E391">INDEX('10_Redfin_Source_Data'!$N:$N,$A391+4)</f>
        <v/>
      </c>
      <c r="F391" s="11" t="str">
        <f t="array" ref="F391">INDEX('10_Redfin_Source_Data'!$C:$C,$A391+4)</f>
        <v/>
      </c>
      <c r="G391" s="11" t="str">
        <f t="array" ref="G391">INDEX('10_Redfin_Source_Data'!$Z:$Z,$A391+4)</f>
        <v/>
      </c>
      <c r="H391" s="34">
        <f t="array" ref="H391">N(INDEX('10_Redfin_Source_Data'!$H:$H,$A391+4))</f>
        <v>0</v>
      </c>
      <c r="I391" s="34">
        <f t="array" ref="I391">N(INDEX('10_Redfin_Source_Data'!$M:$M,$A391+4))</f>
        <v>0</v>
      </c>
      <c r="J391" s="34" t="str">
        <f t="array" ref="J391">IF(H391&gt;0,MAX(I391,IFERROR(N(INDEX('10_Redfin_Source_Data'!$I:$I,$A391+4)),0)),"")</f>
        <v/>
      </c>
      <c r="K391" s="34">
        <f t="array" ref="K391">N(INDEX('10_Redfin_Source_Data'!$K:$K,$A391+4))</f>
        <v>0</v>
      </c>
      <c r="L391" s="34" t="str">
        <f t="array" ref="L391">IF(H391&gt;0,IFERROR(INDEX('09_Rent_Benchmarks'!$C:$C,MATCH(D391,'09_Rent_Benchmarks'!$A:$A,0)),'01_Global_Assumptions'!$B$10),"")</f>
        <v/>
      </c>
      <c r="M391" s="34" t="str">
        <f t="shared" si="1"/>
        <v/>
      </c>
      <c r="N391" s="34" t="str">
        <f>IF(H391&gt;0,'01_Global_Assumptions'!$B$11,"")</f>
        <v/>
      </c>
      <c r="O391" s="34" t="str">
        <f t="shared" si="2"/>
        <v/>
      </c>
      <c r="P391" s="35" t="str">
        <f>IF(H391&gt;0,'01_Global_Assumptions'!$B$7,"")</f>
        <v/>
      </c>
      <c r="Q391" s="35" t="str">
        <f>IF(H391&gt;0,'01_Global_Assumptions'!$B$8,"")</f>
        <v/>
      </c>
      <c r="R391" s="35" t="str">
        <f>IF(H391&gt;0,'01_Global_Assumptions'!$B$9,"")</f>
        <v/>
      </c>
      <c r="S391" s="34" t="str">
        <f>IF(H391&gt;0,H391*'01_Global_Assumptions'!$B$12,"")</f>
        <v/>
      </c>
      <c r="T391" s="34" t="str">
        <f>IF(H391&gt;0,'01_Global_Assumptions'!$B$23,"")</f>
        <v/>
      </c>
      <c r="U391" s="34" t="str">
        <f>IF(H391&gt;0,S391/('01_Global_Assumptions'!$B$13*12),"")</f>
        <v/>
      </c>
      <c r="V391" s="34" t="str">
        <f>IF(H391&gt;0,I391*('01_Global_Assumptions'!$B$19+'01_Global_Assumptions'!$B$20+'01_Global_Assumptions'!$B$21)+'01_Global_Assumptions'!$B$22,"")</f>
        <v/>
      </c>
      <c r="W391" s="34" t="str">
        <f>IF(H391&gt;0,S391*'01_Global_Assumptions'!$B$14/12,"")</f>
        <v/>
      </c>
      <c r="X391" s="34" t="str">
        <f>IF(H391&gt;0,H391*'01_Global_Assumptions'!$B$16/('01_Global_Assumptions'!$B$17*12),"")</f>
        <v/>
      </c>
      <c r="Y391" s="35" t="str">
        <f>IF(H391&gt;0,'01_Global_Assumptions'!$B$18,"")</f>
        <v/>
      </c>
      <c r="Z391" s="34" t="str">
        <f t="shared" si="3"/>
        <v/>
      </c>
      <c r="AA391" s="34" t="str">
        <f t="shared" si="4"/>
        <v/>
      </c>
      <c r="AB391" s="34" t="str">
        <f t="shared" si="5"/>
        <v/>
      </c>
      <c r="AC391" s="35" t="str">
        <f t="shared" si="6"/>
        <v/>
      </c>
      <c r="AD391" s="34" t="str">
        <f t="shared" si="7"/>
        <v/>
      </c>
      <c r="AE391" s="34" t="str">
        <f t="shared" si="8"/>
        <v/>
      </c>
      <c r="AF391" s="34" t="str">
        <f t="shared" si="9"/>
        <v/>
      </c>
      <c r="AG391" s="34" t="str">
        <f t="shared" si="10"/>
        <v/>
      </c>
      <c r="AH391" s="34" t="str">
        <f t="shared" si="11"/>
        <v/>
      </c>
      <c r="AI391" s="34" t="str">
        <f t="shared" si="12"/>
        <v/>
      </c>
      <c r="AJ391" s="34" t="str">
        <f t="shared" si="13"/>
        <v/>
      </c>
      <c r="AK391" s="11" t="str">
        <f t="shared" si="14"/>
        <v/>
      </c>
      <c r="AL391" s="11" t="str">
        <f>IF(H391&gt;0,H391*(1-'01_Global_Assumptions'!$B$16),"")</f>
        <v/>
      </c>
      <c r="AM391" s="11" t="str">
        <f>IF(H391&gt;0,'01_Global_Assumptions'!$B$13*'01_Global_Assumptions'!$B$15,"")</f>
        <v/>
      </c>
      <c r="AN391" s="11" t="str">
        <f t="shared" si="15"/>
        <v/>
      </c>
      <c r="AO391" s="11" t="str">
        <f t="shared" si="16"/>
        <v/>
      </c>
      <c r="AP391" s="11" t="str">
        <f t="shared" si="17"/>
        <v/>
      </c>
      <c r="AQ391" s="11" t="str">
        <f t="shared" si="18"/>
        <v/>
      </c>
      <c r="AR391" s="37" t="str">
        <f t="shared" si="19"/>
        <v/>
      </c>
      <c r="AS391" s="11" t="str">
        <f t="shared" si="20"/>
        <v/>
      </c>
      <c r="AT391" s="11" t="str">
        <f t="shared" si="21"/>
        <v/>
      </c>
      <c r="AU391" s="11" t="str">
        <f t="shared" si="22"/>
        <v/>
      </c>
      <c r="AV391" s="11" t="str">
        <f t="shared" si="23"/>
        <v/>
      </c>
      <c r="AW391" s="11" t="str">
        <f t="shared" si="24"/>
        <v/>
      </c>
      <c r="AX391" s="11" t="str">
        <f t="shared" si="25"/>
        <v/>
      </c>
      <c r="AY391" s="11" t="str">
        <f t="shared" si="26"/>
        <v/>
      </c>
      <c r="AZ391" s="11" t="str">
        <f t="array" ref="AZ391">INDEX('10_Redfin_Source_Data'!$X:$X,$A391+4)</f>
        <v/>
      </c>
    </row>
    <row r="392" ht="15.75" customHeight="1">
      <c r="A392" s="11">
        <v>388.0</v>
      </c>
      <c r="B392" s="11" t="str">
        <f t="array" ref="B392">IF(INDEX('10_Redfin_Source_Data'!$E:$E,$A392+4)="","","SF-"&amp;TEXT($A392,"000"))</f>
        <v/>
      </c>
      <c r="C392" s="11" t="str">
        <f t="array" ref="C392">INDEX('10_Redfin_Source_Data'!$E:$E,$A392+4)</f>
        <v/>
      </c>
      <c r="D392" s="11" t="str">
        <f t="array" ref="D392">INDEX('10_Redfin_Source_Data'!$G:$G,$A392+4)</f>
        <v/>
      </c>
      <c r="E392" s="11" t="str">
        <f t="array" ref="E392">INDEX('10_Redfin_Source_Data'!$N:$N,$A392+4)</f>
        <v/>
      </c>
      <c r="F392" s="11" t="str">
        <f t="array" ref="F392">INDEX('10_Redfin_Source_Data'!$C:$C,$A392+4)</f>
        <v/>
      </c>
      <c r="G392" s="11" t="str">
        <f t="array" ref="G392">INDEX('10_Redfin_Source_Data'!$Z:$Z,$A392+4)</f>
        <v/>
      </c>
      <c r="H392" s="34">
        <f t="array" ref="H392">N(INDEX('10_Redfin_Source_Data'!$H:$H,$A392+4))</f>
        <v>0</v>
      </c>
      <c r="I392" s="34">
        <f t="array" ref="I392">N(INDEX('10_Redfin_Source_Data'!$M:$M,$A392+4))</f>
        <v>0</v>
      </c>
      <c r="J392" s="34" t="str">
        <f t="array" ref="J392">IF(H392&gt;0,MAX(I392,IFERROR(N(INDEX('10_Redfin_Source_Data'!$I:$I,$A392+4)),0)),"")</f>
        <v/>
      </c>
      <c r="K392" s="34">
        <f t="array" ref="K392">N(INDEX('10_Redfin_Source_Data'!$K:$K,$A392+4))</f>
        <v>0</v>
      </c>
      <c r="L392" s="34" t="str">
        <f t="array" ref="L392">IF(H392&gt;0,IFERROR(INDEX('09_Rent_Benchmarks'!$C:$C,MATCH(D392,'09_Rent_Benchmarks'!$A:$A,0)),'01_Global_Assumptions'!$B$10),"")</f>
        <v/>
      </c>
      <c r="M392" s="34" t="str">
        <f t="shared" si="1"/>
        <v/>
      </c>
      <c r="N392" s="34" t="str">
        <f>IF(H392&gt;0,'01_Global_Assumptions'!$B$11,"")</f>
        <v/>
      </c>
      <c r="O392" s="34" t="str">
        <f t="shared" si="2"/>
        <v/>
      </c>
      <c r="P392" s="35" t="str">
        <f>IF(H392&gt;0,'01_Global_Assumptions'!$B$7,"")</f>
        <v/>
      </c>
      <c r="Q392" s="35" t="str">
        <f>IF(H392&gt;0,'01_Global_Assumptions'!$B$8,"")</f>
        <v/>
      </c>
      <c r="R392" s="35" t="str">
        <f>IF(H392&gt;0,'01_Global_Assumptions'!$B$9,"")</f>
        <v/>
      </c>
      <c r="S392" s="34" t="str">
        <f>IF(H392&gt;0,H392*'01_Global_Assumptions'!$B$12,"")</f>
        <v/>
      </c>
      <c r="T392" s="34" t="str">
        <f>IF(H392&gt;0,'01_Global_Assumptions'!$B$23,"")</f>
        <v/>
      </c>
      <c r="U392" s="34" t="str">
        <f>IF(H392&gt;0,S392/('01_Global_Assumptions'!$B$13*12),"")</f>
        <v/>
      </c>
      <c r="V392" s="34" t="str">
        <f>IF(H392&gt;0,I392*('01_Global_Assumptions'!$B$19+'01_Global_Assumptions'!$B$20+'01_Global_Assumptions'!$B$21)+'01_Global_Assumptions'!$B$22,"")</f>
        <v/>
      </c>
      <c r="W392" s="34" t="str">
        <f>IF(H392&gt;0,S392*'01_Global_Assumptions'!$B$14/12,"")</f>
        <v/>
      </c>
      <c r="X392" s="34" t="str">
        <f>IF(H392&gt;0,H392*'01_Global_Assumptions'!$B$16/('01_Global_Assumptions'!$B$17*12),"")</f>
        <v/>
      </c>
      <c r="Y392" s="35" t="str">
        <f>IF(H392&gt;0,'01_Global_Assumptions'!$B$18,"")</f>
        <v/>
      </c>
      <c r="Z392" s="34" t="str">
        <f t="shared" si="3"/>
        <v/>
      </c>
      <c r="AA392" s="34" t="str">
        <f t="shared" si="4"/>
        <v/>
      </c>
      <c r="AB392" s="34" t="str">
        <f t="shared" si="5"/>
        <v/>
      </c>
      <c r="AC392" s="35" t="str">
        <f t="shared" si="6"/>
        <v/>
      </c>
      <c r="AD392" s="34" t="str">
        <f t="shared" si="7"/>
        <v/>
      </c>
      <c r="AE392" s="34" t="str">
        <f t="shared" si="8"/>
        <v/>
      </c>
      <c r="AF392" s="34" t="str">
        <f t="shared" si="9"/>
        <v/>
      </c>
      <c r="AG392" s="34" t="str">
        <f t="shared" si="10"/>
        <v/>
      </c>
      <c r="AH392" s="34" t="str">
        <f t="shared" si="11"/>
        <v/>
      </c>
      <c r="AI392" s="34" t="str">
        <f t="shared" si="12"/>
        <v/>
      </c>
      <c r="AJ392" s="34" t="str">
        <f t="shared" si="13"/>
        <v/>
      </c>
      <c r="AK392" s="11" t="str">
        <f t="shared" si="14"/>
        <v/>
      </c>
      <c r="AL392" s="11" t="str">
        <f>IF(H392&gt;0,H392*(1-'01_Global_Assumptions'!$B$16),"")</f>
        <v/>
      </c>
      <c r="AM392" s="11" t="str">
        <f>IF(H392&gt;0,'01_Global_Assumptions'!$B$13*'01_Global_Assumptions'!$B$15,"")</f>
        <v/>
      </c>
      <c r="AN392" s="11" t="str">
        <f t="shared" si="15"/>
        <v/>
      </c>
      <c r="AO392" s="11" t="str">
        <f t="shared" si="16"/>
        <v/>
      </c>
      <c r="AP392" s="11" t="str">
        <f t="shared" si="17"/>
        <v/>
      </c>
      <c r="AQ392" s="11" t="str">
        <f t="shared" si="18"/>
        <v/>
      </c>
      <c r="AR392" s="37" t="str">
        <f t="shared" si="19"/>
        <v/>
      </c>
      <c r="AS392" s="11" t="str">
        <f t="shared" si="20"/>
        <v/>
      </c>
      <c r="AT392" s="11" t="str">
        <f t="shared" si="21"/>
        <v/>
      </c>
      <c r="AU392" s="11" t="str">
        <f t="shared" si="22"/>
        <v/>
      </c>
      <c r="AV392" s="11" t="str">
        <f t="shared" si="23"/>
        <v/>
      </c>
      <c r="AW392" s="11" t="str">
        <f t="shared" si="24"/>
        <v/>
      </c>
      <c r="AX392" s="11" t="str">
        <f t="shared" si="25"/>
        <v/>
      </c>
      <c r="AY392" s="11" t="str">
        <f t="shared" si="26"/>
        <v/>
      </c>
      <c r="AZ392" s="11" t="str">
        <f t="array" ref="AZ392">INDEX('10_Redfin_Source_Data'!$X:$X,$A392+4)</f>
        <v/>
      </c>
    </row>
    <row r="393" ht="15.75" customHeight="1">
      <c r="A393" s="11">
        <v>389.0</v>
      </c>
      <c r="B393" s="11" t="str">
        <f t="array" ref="B393">IF(INDEX('10_Redfin_Source_Data'!$E:$E,$A393+4)="","","SF-"&amp;TEXT($A393,"000"))</f>
        <v/>
      </c>
      <c r="C393" s="11" t="str">
        <f t="array" ref="C393">INDEX('10_Redfin_Source_Data'!$E:$E,$A393+4)</f>
        <v/>
      </c>
      <c r="D393" s="11" t="str">
        <f t="array" ref="D393">INDEX('10_Redfin_Source_Data'!$G:$G,$A393+4)</f>
        <v/>
      </c>
      <c r="E393" s="11" t="str">
        <f t="array" ref="E393">INDEX('10_Redfin_Source_Data'!$N:$N,$A393+4)</f>
        <v/>
      </c>
      <c r="F393" s="11" t="str">
        <f t="array" ref="F393">INDEX('10_Redfin_Source_Data'!$C:$C,$A393+4)</f>
        <v/>
      </c>
      <c r="G393" s="11" t="str">
        <f t="array" ref="G393">INDEX('10_Redfin_Source_Data'!$Z:$Z,$A393+4)</f>
        <v/>
      </c>
      <c r="H393" s="34">
        <f t="array" ref="H393">N(INDEX('10_Redfin_Source_Data'!$H:$H,$A393+4))</f>
        <v>0</v>
      </c>
      <c r="I393" s="34">
        <f t="array" ref="I393">N(INDEX('10_Redfin_Source_Data'!$M:$M,$A393+4))</f>
        <v>0</v>
      </c>
      <c r="J393" s="34" t="str">
        <f t="array" ref="J393">IF(H393&gt;0,MAX(I393,IFERROR(N(INDEX('10_Redfin_Source_Data'!$I:$I,$A393+4)),0)),"")</f>
        <v/>
      </c>
      <c r="K393" s="34">
        <f t="array" ref="K393">N(INDEX('10_Redfin_Source_Data'!$K:$K,$A393+4))</f>
        <v>0</v>
      </c>
      <c r="L393" s="34" t="str">
        <f t="array" ref="L393">IF(H393&gt;0,IFERROR(INDEX('09_Rent_Benchmarks'!$C:$C,MATCH(D393,'09_Rent_Benchmarks'!$A:$A,0)),'01_Global_Assumptions'!$B$10),"")</f>
        <v/>
      </c>
      <c r="M393" s="34" t="str">
        <f t="shared" si="1"/>
        <v/>
      </c>
      <c r="N393" s="34" t="str">
        <f>IF(H393&gt;0,'01_Global_Assumptions'!$B$11,"")</f>
        <v/>
      </c>
      <c r="O393" s="34" t="str">
        <f t="shared" si="2"/>
        <v/>
      </c>
      <c r="P393" s="35" t="str">
        <f>IF(H393&gt;0,'01_Global_Assumptions'!$B$7,"")</f>
        <v/>
      </c>
      <c r="Q393" s="35" t="str">
        <f>IF(H393&gt;0,'01_Global_Assumptions'!$B$8,"")</f>
        <v/>
      </c>
      <c r="R393" s="35" t="str">
        <f>IF(H393&gt;0,'01_Global_Assumptions'!$B$9,"")</f>
        <v/>
      </c>
      <c r="S393" s="34" t="str">
        <f>IF(H393&gt;0,H393*'01_Global_Assumptions'!$B$12,"")</f>
        <v/>
      </c>
      <c r="T393" s="34" t="str">
        <f>IF(H393&gt;0,'01_Global_Assumptions'!$B$23,"")</f>
        <v/>
      </c>
      <c r="U393" s="34" t="str">
        <f>IF(H393&gt;0,S393/('01_Global_Assumptions'!$B$13*12),"")</f>
        <v/>
      </c>
      <c r="V393" s="34" t="str">
        <f>IF(H393&gt;0,I393*('01_Global_Assumptions'!$B$19+'01_Global_Assumptions'!$B$20+'01_Global_Assumptions'!$B$21)+'01_Global_Assumptions'!$B$22,"")</f>
        <v/>
      </c>
      <c r="W393" s="34" t="str">
        <f>IF(H393&gt;0,S393*'01_Global_Assumptions'!$B$14/12,"")</f>
        <v/>
      </c>
      <c r="X393" s="34" t="str">
        <f>IF(H393&gt;0,H393*'01_Global_Assumptions'!$B$16/('01_Global_Assumptions'!$B$17*12),"")</f>
        <v/>
      </c>
      <c r="Y393" s="35" t="str">
        <f>IF(H393&gt;0,'01_Global_Assumptions'!$B$18,"")</f>
        <v/>
      </c>
      <c r="Z393" s="34" t="str">
        <f t="shared" si="3"/>
        <v/>
      </c>
      <c r="AA393" s="34" t="str">
        <f t="shared" si="4"/>
        <v/>
      </c>
      <c r="AB393" s="34" t="str">
        <f t="shared" si="5"/>
        <v/>
      </c>
      <c r="AC393" s="35" t="str">
        <f t="shared" si="6"/>
        <v/>
      </c>
      <c r="AD393" s="34" t="str">
        <f t="shared" si="7"/>
        <v/>
      </c>
      <c r="AE393" s="34" t="str">
        <f t="shared" si="8"/>
        <v/>
      </c>
      <c r="AF393" s="34" t="str">
        <f t="shared" si="9"/>
        <v/>
      </c>
      <c r="AG393" s="34" t="str">
        <f t="shared" si="10"/>
        <v/>
      </c>
      <c r="AH393" s="34" t="str">
        <f t="shared" si="11"/>
        <v/>
      </c>
      <c r="AI393" s="34" t="str">
        <f t="shared" si="12"/>
        <v/>
      </c>
      <c r="AJ393" s="34" t="str">
        <f t="shared" si="13"/>
        <v/>
      </c>
      <c r="AK393" s="11" t="str">
        <f t="shared" si="14"/>
        <v/>
      </c>
      <c r="AL393" s="11" t="str">
        <f>IF(H393&gt;0,H393*(1-'01_Global_Assumptions'!$B$16),"")</f>
        <v/>
      </c>
      <c r="AM393" s="11" t="str">
        <f>IF(H393&gt;0,'01_Global_Assumptions'!$B$13*'01_Global_Assumptions'!$B$15,"")</f>
        <v/>
      </c>
      <c r="AN393" s="11" t="str">
        <f t="shared" si="15"/>
        <v/>
      </c>
      <c r="AO393" s="11" t="str">
        <f t="shared" si="16"/>
        <v/>
      </c>
      <c r="AP393" s="11" t="str">
        <f t="shared" si="17"/>
        <v/>
      </c>
      <c r="AQ393" s="11" t="str">
        <f t="shared" si="18"/>
        <v/>
      </c>
      <c r="AR393" s="37" t="str">
        <f t="shared" si="19"/>
        <v/>
      </c>
      <c r="AS393" s="11" t="str">
        <f t="shared" si="20"/>
        <v/>
      </c>
      <c r="AT393" s="11" t="str">
        <f t="shared" si="21"/>
        <v/>
      </c>
      <c r="AU393" s="11" t="str">
        <f t="shared" si="22"/>
        <v/>
      </c>
      <c r="AV393" s="11" t="str">
        <f t="shared" si="23"/>
        <v/>
      </c>
      <c r="AW393" s="11" t="str">
        <f t="shared" si="24"/>
        <v/>
      </c>
      <c r="AX393" s="11" t="str">
        <f t="shared" si="25"/>
        <v/>
      </c>
      <c r="AY393" s="11" t="str">
        <f t="shared" si="26"/>
        <v/>
      </c>
      <c r="AZ393" s="11" t="str">
        <f t="array" ref="AZ393">INDEX('10_Redfin_Source_Data'!$X:$X,$A393+4)</f>
        <v/>
      </c>
    </row>
    <row r="394" ht="15.75" customHeight="1">
      <c r="A394" s="11">
        <v>390.0</v>
      </c>
      <c r="B394" s="11" t="str">
        <f t="array" ref="B394">IF(INDEX('10_Redfin_Source_Data'!$E:$E,$A394+4)="","","SF-"&amp;TEXT($A394,"000"))</f>
        <v/>
      </c>
      <c r="C394" s="11" t="str">
        <f t="array" ref="C394">INDEX('10_Redfin_Source_Data'!$E:$E,$A394+4)</f>
        <v/>
      </c>
      <c r="D394" s="11" t="str">
        <f t="array" ref="D394">INDEX('10_Redfin_Source_Data'!$G:$G,$A394+4)</f>
        <v/>
      </c>
      <c r="E394" s="11" t="str">
        <f t="array" ref="E394">INDEX('10_Redfin_Source_Data'!$N:$N,$A394+4)</f>
        <v/>
      </c>
      <c r="F394" s="11" t="str">
        <f t="array" ref="F394">INDEX('10_Redfin_Source_Data'!$C:$C,$A394+4)</f>
        <v/>
      </c>
      <c r="G394" s="11" t="str">
        <f t="array" ref="G394">INDEX('10_Redfin_Source_Data'!$Z:$Z,$A394+4)</f>
        <v/>
      </c>
      <c r="H394" s="34">
        <f t="array" ref="H394">N(INDEX('10_Redfin_Source_Data'!$H:$H,$A394+4))</f>
        <v>0</v>
      </c>
      <c r="I394" s="34">
        <f t="array" ref="I394">N(INDEX('10_Redfin_Source_Data'!$M:$M,$A394+4))</f>
        <v>0</v>
      </c>
      <c r="J394" s="34" t="str">
        <f t="array" ref="J394">IF(H394&gt;0,MAX(I394,IFERROR(N(INDEX('10_Redfin_Source_Data'!$I:$I,$A394+4)),0)),"")</f>
        <v/>
      </c>
      <c r="K394" s="34">
        <f t="array" ref="K394">N(INDEX('10_Redfin_Source_Data'!$K:$K,$A394+4))</f>
        <v>0</v>
      </c>
      <c r="L394" s="34" t="str">
        <f t="array" ref="L394">IF(H394&gt;0,IFERROR(INDEX('09_Rent_Benchmarks'!$C:$C,MATCH(D394,'09_Rent_Benchmarks'!$A:$A,0)),'01_Global_Assumptions'!$B$10),"")</f>
        <v/>
      </c>
      <c r="M394" s="34" t="str">
        <f t="shared" si="1"/>
        <v/>
      </c>
      <c r="N394" s="34" t="str">
        <f>IF(H394&gt;0,'01_Global_Assumptions'!$B$11,"")</f>
        <v/>
      </c>
      <c r="O394" s="34" t="str">
        <f t="shared" si="2"/>
        <v/>
      </c>
      <c r="P394" s="35" t="str">
        <f>IF(H394&gt;0,'01_Global_Assumptions'!$B$7,"")</f>
        <v/>
      </c>
      <c r="Q394" s="35" t="str">
        <f>IF(H394&gt;0,'01_Global_Assumptions'!$B$8,"")</f>
        <v/>
      </c>
      <c r="R394" s="35" t="str">
        <f>IF(H394&gt;0,'01_Global_Assumptions'!$B$9,"")</f>
        <v/>
      </c>
      <c r="S394" s="34" t="str">
        <f>IF(H394&gt;0,H394*'01_Global_Assumptions'!$B$12,"")</f>
        <v/>
      </c>
      <c r="T394" s="34" t="str">
        <f>IF(H394&gt;0,'01_Global_Assumptions'!$B$23,"")</f>
        <v/>
      </c>
      <c r="U394" s="34" t="str">
        <f>IF(H394&gt;0,S394/('01_Global_Assumptions'!$B$13*12),"")</f>
        <v/>
      </c>
      <c r="V394" s="34" t="str">
        <f>IF(H394&gt;0,I394*('01_Global_Assumptions'!$B$19+'01_Global_Assumptions'!$B$20+'01_Global_Assumptions'!$B$21)+'01_Global_Assumptions'!$B$22,"")</f>
        <v/>
      </c>
      <c r="W394" s="34" t="str">
        <f>IF(H394&gt;0,S394*'01_Global_Assumptions'!$B$14/12,"")</f>
        <v/>
      </c>
      <c r="X394" s="34" t="str">
        <f>IF(H394&gt;0,H394*'01_Global_Assumptions'!$B$16/('01_Global_Assumptions'!$B$17*12),"")</f>
        <v/>
      </c>
      <c r="Y394" s="35" t="str">
        <f>IF(H394&gt;0,'01_Global_Assumptions'!$B$18,"")</f>
        <v/>
      </c>
      <c r="Z394" s="34" t="str">
        <f t="shared" si="3"/>
        <v/>
      </c>
      <c r="AA394" s="34" t="str">
        <f t="shared" si="4"/>
        <v/>
      </c>
      <c r="AB394" s="34" t="str">
        <f t="shared" si="5"/>
        <v/>
      </c>
      <c r="AC394" s="35" t="str">
        <f t="shared" si="6"/>
        <v/>
      </c>
      <c r="AD394" s="34" t="str">
        <f t="shared" si="7"/>
        <v/>
      </c>
      <c r="AE394" s="34" t="str">
        <f t="shared" si="8"/>
        <v/>
      </c>
      <c r="AF394" s="34" t="str">
        <f t="shared" si="9"/>
        <v/>
      </c>
      <c r="AG394" s="34" t="str">
        <f t="shared" si="10"/>
        <v/>
      </c>
      <c r="AH394" s="34" t="str">
        <f t="shared" si="11"/>
        <v/>
      </c>
      <c r="AI394" s="34" t="str">
        <f t="shared" si="12"/>
        <v/>
      </c>
      <c r="AJ394" s="34" t="str">
        <f t="shared" si="13"/>
        <v/>
      </c>
      <c r="AK394" s="11" t="str">
        <f t="shared" si="14"/>
        <v/>
      </c>
      <c r="AL394" s="11" t="str">
        <f>IF(H394&gt;0,H394*(1-'01_Global_Assumptions'!$B$16),"")</f>
        <v/>
      </c>
      <c r="AM394" s="11" t="str">
        <f>IF(H394&gt;0,'01_Global_Assumptions'!$B$13*'01_Global_Assumptions'!$B$15,"")</f>
        <v/>
      </c>
      <c r="AN394" s="11" t="str">
        <f t="shared" si="15"/>
        <v/>
      </c>
      <c r="AO394" s="11" t="str">
        <f t="shared" si="16"/>
        <v/>
      </c>
      <c r="AP394" s="11" t="str">
        <f t="shared" si="17"/>
        <v/>
      </c>
      <c r="AQ394" s="11" t="str">
        <f t="shared" si="18"/>
        <v/>
      </c>
      <c r="AR394" s="37" t="str">
        <f t="shared" si="19"/>
        <v/>
      </c>
      <c r="AS394" s="11" t="str">
        <f t="shared" si="20"/>
        <v/>
      </c>
      <c r="AT394" s="11" t="str">
        <f t="shared" si="21"/>
        <v/>
      </c>
      <c r="AU394" s="11" t="str">
        <f t="shared" si="22"/>
        <v/>
      </c>
      <c r="AV394" s="11" t="str">
        <f t="shared" si="23"/>
        <v/>
      </c>
      <c r="AW394" s="11" t="str">
        <f t="shared" si="24"/>
        <v/>
      </c>
      <c r="AX394" s="11" t="str">
        <f t="shared" si="25"/>
        <v/>
      </c>
      <c r="AY394" s="11" t="str">
        <f t="shared" si="26"/>
        <v/>
      </c>
      <c r="AZ394" s="11" t="str">
        <f t="array" ref="AZ394">INDEX('10_Redfin_Source_Data'!$X:$X,$A394+4)</f>
        <v/>
      </c>
    </row>
    <row r="395" ht="15.75" customHeight="1">
      <c r="A395" s="11">
        <v>391.0</v>
      </c>
      <c r="B395" s="11" t="str">
        <f t="array" ref="B395">IF(INDEX('10_Redfin_Source_Data'!$E:$E,$A395+4)="","","SF-"&amp;TEXT($A395,"000"))</f>
        <v/>
      </c>
      <c r="C395" s="11" t="str">
        <f t="array" ref="C395">INDEX('10_Redfin_Source_Data'!$E:$E,$A395+4)</f>
        <v/>
      </c>
      <c r="D395" s="11" t="str">
        <f t="array" ref="D395">INDEX('10_Redfin_Source_Data'!$G:$G,$A395+4)</f>
        <v/>
      </c>
      <c r="E395" s="11" t="str">
        <f t="array" ref="E395">INDEX('10_Redfin_Source_Data'!$N:$N,$A395+4)</f>
        <v/>
      </c>
      <c r="F395" s="11" t="str">
        <f t="array" ref="F395">INDEX('10_Redfin_Source_Data'!$C:$C,$A395+4)</f>
        <v/>
      </c>
      <c r="G395" s="11" t="str">
        <f t="array" ref="G395">INDEX('10_Redfin_Source_Data'!$Z:$Z,$A395+4)</f>
        <v/>
      </c>
      <c r="H395" s="34">
        <f t="array" ref="H395">N(INDEX('10_Redfin_Source_Data'!$H:$H,$A395+4))</f>
        <v>0</v>
      </c>
      <c r="I395" s="34">
        <f t="array" ref="I395">N(INDEX('10_Redfin_Source_Data'!$M:$M,$A395+4))</f>
        <v>0</v>
      </c>
      <c r="J395" s="34" t="str">
        <f t="array" ref="J395">IF(H395&gt;0,MAX(I395,IFERROR(N(INDEX('10_Redfin_Source_Data'!$I:$I,$A395+4)),0)),"")</f>
        <v/>
      </c>
      <c r="K395" s="34">
        <f t="array" ref="K395">N(INDEX('10_Redfin_Source_Data'!$K:$K,$A395+4))</f>
        <v>0</v>
      </c>
      <c r="L395" s="34" t="str">
        <f t="array" ref="L395">IF(H395&gt;0,IFERROR(INDEX('09_Rent_Benchmarks'!$C:$C,MATCH(D395,'09_Rent_Benchmarks'!$A:$A,0)),'01_Global_Assumptions'!$B$10),"")</f>
        <v/>
      </c>
      <c r="M395" s="34" t="str">
        <f t="shared" si="1"/>
        <v/>
      </c>
      <c r="N395" s="34" t="str">
        <f>IF(H395&gt;0,'01_Global_Assumptions'!$B$11,"")</f>
        <v/>
      </c>
      <c r="O395" s="34" t="str">
        <f t="shared" si="2"/>
        <v/>
      </c>
      <c r="P395" s="35" t="str">
        <f>IF(H395&gt;0,'01_Global_Assumptions'!$B$7,"")</f>
        <v/>
      </c>
      <c r="Q395" s="35" t="str">
        <f>IF(H395&gt;0,'01_Global_Assumptions'!$B$8,"")</f>
        <v/>
      </c>
      <c r="R395" s="35" t="str">
        <f>IF(H395&gt;0,'01_Global_Assumptions'!$B$9,"")</f>
        <v/>
      </c>
      <c r="S395" s="34" t="str">
        <f>IF(H395&gt;0,H395*'01_Global_Assumptions'!$B$12,"")</f>
        <v/>
      </c>
      <c r="T395" s="34" t="str">
        <f>IF(H395&gt;0,'01_Global_Assumptions'!$B$23,"")</f>
        <v/>
      </c>
      <c r="U395" s="34" t="str">
        <f>IF(H395&gt;0,S395/('01_Global_Assumptions'!$B$13*12),"")</f>
        <v/>
      </c>
      <c r="V395" s="34" t="str">
        <f>IF(H395&gt;0,I395*('01_Global_Assumptions'!$B$19+'01_Global_Assumptions'!$B$20+'01_Global_Assumptions'!$B$21)+'01_Global_Assumptions'!$B$22,"")</f>
        <v/>
      </c>
      <c r="W395" s="34" t="str">
        <f>IF(H395&gt;0,S395*'01_Global_Assumptions'!$B$14/12,"")</f>
        <v/>
      </c>
      <c r="X395" s="34" t="str">
        <f>IF(H395&gt;0,H395*'01_Global_Assumptions'!$B$16/('01_Global_Assumptions'!$B$17*12),"")</f>
        <v/>
      </c>
      <c r="Y395" s="35" t="str">
        <f>IF(H395&gt;0,'01_Global_Assumptions'!$B$18,"")</f>
        <v/>
      </c>
      <c r="Z395" s="34" t="str">
        <f t="shared" si="3"/>
        <v/>
      </c>
      <c r="AA395" s="34" t="str">
        <f t="shared" si="4"/>
        <v/>
      </c>
      <c r="AB395" s="34" t="str">
        <f t="shared" si="5"/>
        <v/>
      </c>
      <c r="AC395" s="35" t="str">
        <f t="shared" si="6"/>
        <v/>
      </c>
      <c r="AD395" s="34" t="str">
        <f t="shared" si="7"/>
        <v/>
      </c>
      <c r="AE395" s="34" t="str">
        <f t="shared" si="8"/>
        <v/>
      </c>
      <c r="AF395" s="34" t="str">
        <f t="shared" si="9"/>
        <v/>
      </c>
      <c r="AG395" s="34" t="str">
        <f t="shared" si="10"/>
        <v/>
      </c>
      <c r="AH395" s="34" t="str">
        <f t="shared" si="11"/>
        <v/>
      </c>
      <c r="AI395" s="34" t="str">
        <f t="shared" si="12"/>
        <v/>
      </c>
      <c r="AJ395" s="34" t="str">
        <f t="shared" si="13"/>
        <v/>
      </c>
      <c r="AK395" s="11" t="str">
        <f t="shared" si="14"/>
        <v/>
      </c>
      <c r="AL395" s="11" t="str">
        <f>IF(H395&gt;0,H395*(1-'01_Global_Assumptions'!$B$16),"")</f>
        <v/>
      </c>
      <c r="AM395" s="11" t="str">
        <f>IF(H395&gt;0,'01_Global_Assumptions'!$B$13*'01_Global_Assumptions'!$B$15,"")</f>
        <v/>
      </c>
      <c r="AN395" s="11" t="str">
        <f t="shared" si="15"/>
        <v/>
      </c>
      <c r="AO395" s="11" t="str">
        <f t="shared" si="16"/>
        <v/>
      </c>
      <c r="AP395" s="11" t="str">
        <f t="shared" si="17"/>
        <v/>
      </c>
      <c r="AQ395" s="11" t="str">
        <f t="shared" si="18"/>
        <v/>
      </c>
      <c r="AR395" s="37" t="str">
        <f t="shared" si="19"/>
        <v/>
      </c>
      <c r="AS395" s="11" t="str">
        <f t="shared" si="20"/>
        <v/>
      </c>
      <c r="AT395" s="11" t="str">
        <f t="shared" si="21"/>
        <v/>
      </c>
      <c r="AU395" s="11" t="str">
        <f t="shared" si="22"/>
        <v/>
      </c>
      <c r="AV395" s="11" t="str">
        <f t="shared" si="23"/>
        <v/>
      </c>
      <c r="AW395" s="11" t="str">
        <f t="shared" si="24"/>
        <v/>
      </c>
      <c r="AX395" s="11" t="str">
        <f t="shared" si="25"/>
        <v/>
      </c>
      <c r="AY395" s="11" t="str">
        <f t="shared" si="26"/>
        <v/>
      </c>
      <c r="AZ395" s="11" t="str">
        <f t="array" ref="AZ395">INDEX('10_Redfin_Source_Data'!$X:$X,$A395+4)</f>
        <v/>
      </c>
    </row>
    <row r="396" ht="15.75" customHeight="1">
      <c r="A396" s="11">
        <v>392.0</v>
      </c>
      <c r="B396" s="11" t="str">
        <f t="array" ref="B396">IF(INDEX('10_Redfin_Source_Data'!$E:$E,$A396+4)="","","SF-"&amp;TEXT($A396,"000"))</f>
        <v/>
      </c>
      <c r="C396" s="11" t="str">
        <f t="array" ref="C396">INDEX('10_Redfin_Source_Data'!$E:$E,$A396+4)</f>
        <v/>
      </c>
      <c r="D396" s="11" t="str">
        <f t="array" ref="D396">INDEX('10_Redfin_Source_Data'!$G:$G,$A396+4)</f>
        <v/>
      </c>
      <c r="E396" s="11" t="str">
        <f t="array" ref="E396">INDEX('10_Redfin_Source_Data'!$N:$N,$A396+4)</f>
        <v/>
      </c>
      <c r="F396" s="11" t="str">
        <f t="array" ref="F396">INDEX('10_Redfin_Source_Data'!$C:$C,$A396+4)</f>
        <v/>
      </c>
      <c r="G396" s="11" t="str">
        <f t="array" ref="G396">INDEX('10_Redfin_Source_Data'!$Z:$Z,$A396+4)</f>
        <v/>
      </c>
      <c r="H396" s="34">
        <f t="array" ref="H396">N(INDEX('10_Redfin_Source_Data'!$H:$H,$A396+4))</f>
        <v>0</v>
      </c>
      <c r="I396" s="34">
        <f t="array" ref="I396">N(INDEX('10_Redfin_Source_Data'!$M:$M,$A396+4))</f>
        <v>0</v>
      </c>
      <c r="J396" s="34" t="str">
        <f t="array" ref="J396">IF(H396&gt;0,MAX(I396,IFERROR(N(INDEX('10_Redfin_Source_Data'!$I:$I,$A396+4)),0)),"")</f>
        <v/>
      </c>
      <c r="K396" s="34">
        <f t="array" ref="K396">N(INDEX('10_Redfin_Source_Data'!$K:$K,$A396+4))</f>
        <v>0</v>
      </c>
      <c r="L396" s="34" t="str">
        <f t="array" ref="L396">IF(H396&gt;0,IFERROR(INDEX('09_Rent_Benchmarks'!$C:$C,MATCH(D396,'09_Rent_Benchmarks'!$A:$A,0)),'01_Global_Assumptions'!$B$10),"")</f>
        <v/>
      </c>
      <c r="M396" s="34" t="str">
        <f t="shared" si="1"/>
        <v/>
      </c>
      <c r="N396" s="34" t="str">
        <f>IF(H396&gt;0,'01_Global_Assumptions'!$B$11,"")</f>
        <v/>
      </c>
      <c r="O396" s="34" t="str">
        <f t="shared" si="2"/>
        <v/>
      </c>
      <c r="P396" s="35" t="str">
        <f>IF(H396&gt;0,'01_Global_Assumptions'!$B$7,"")</f>
        <v/>
      </c>
      <c r="Q396" s="35" t="str">
        <f>IF(H396&gt;0,'01_Global_Assumptions'!$B$8,"")</f>
        <v/>
      </c>
      <c r="R396" s="35" t="str">
        <f>IF(H396&gt;0,'01_Global_Assumptions'!$B$9,"")</f>
        <v/>
      </c>
      <c r="S396" s="34" t="str">
        <f>IF(H396&gt;0,H396*'01_Global_Assumptions'!$B$12,"")</f>
        <v/>
      </c>
      <c r="T396" s="34" t="str">
        <f>IF(H396&gt;0,'01_Global_Assumptions'!$B$23,"")</f>
        <v/>
      </c>
      <c r="U396" s="34" t="str">
        <f>IF(H396&gt;0,S396/('01_Global_Assumptions'!$B$13*12),"")</f>
        <v/>
      </c>
      <c r="V396" s="34" t="str">
        <f>IF(H396&gt;0,I396*('01_Global_Assumptions'!$B$19+'01_Global_Assumptions'!$B$20+'01_Global_Assumptions'!$B$21)+'01_Global_Assumptions'!$B$22,"")</f>
        <v/>
      </c>
      <c r="W396" s="34" t="str">
        <f>IF(H396&gt;0,S396*'01_Global_Assumptions'!$B$14/12,"")</f>
        <v/>
      </c>
      <c r="X396" s="34" t="str">
        <f>IF(H396&gt;0,H396*'01_Global_Assumptions'!$B$16/('01_Global_Assumptions'!$B$17*12),"")</f>
        <v/>
      </c>
      <c r="Y396" s="35" t="str">
        <f>IF(H396&gt;0,'01_Global_Assumptions'!$B$18,"")</f>
        <v/>
      </c>
      <c r="Z396" s="34" t="str">
        <f t="shared" si="3"/>
        <v/>
      </c>
      <c r="AA396" s="34" t="str">
        <f t="shared" si="4"/>
        <v/>
      </c>
      <c r="AB396" s="34" t="str">
        <f t="shared" si="5"/>
        <v/>
      </c>
      <c r="AC396" s="35" t="str">
        <f t="shared" si="6"/>
        <v/>
      </c>
      <c r="AD396" s="34" t="str">
        <f t="shared" si="7"/>
        <v/>
      </c>
      <c r="AE396" s="34" t="str">
        <f t="shared" si="8"/>
        <v/>
      </c>
      <c r="AF396" s="34" t="str">
        <f t="shared" si="9"/>
        <v/>
      </c>
      <c r="AG396" s="34" t="str">
        <f t="shared" si="10"/>
        <v/>
      </c>
      <c r="AH396" s="34" t="str">
        <f t="shared" si="11"/>
        <v/>
      </c>
      <c r="AI396" s="34" t="str">
        <f t="shared" si="12"/>
        <v/>
      </c>
      <c r="AJ396" s="34" t="str">
        <f t="shared" si="13"/>
        <v/>
      </c>
      <c r="AK396" s="11" t="str">
        <f t="shared" si="14"/>
        <v/>
      </c>
      <c r="AL396" s="11" t="str">
        <f>IF(H396&gt;0,H396*(1-'01_Global_Assumptions'!$B$16),"")</f>
        <v/>
      </c>
      <c r="AM396" s="11" t="str">
        <f>IF(H396&gt;0,'01_Global_Assumptions'!$B$13*'01_Global_Assumptions'!$B$15,"")</f>
        <v/>
      </c>
      <c r="AN396" s="11" t="str">
        <f t="shared" si="15"/>
        <v/>
      </c>
      <c r="AO396" s="11" t="str">
        <f t="shared" si="16"/>
        <v/>
      </c>
      <c r="AP396" s="11" t="str">
        <f t="shared" si="17"/>
        <v/>
      </c>
      <c r="AQ396" s="11" t="str">
        <f t="shared" si="18"/>
        <v/>
      </c>
      <c r="AR396" s="37" t="str">
        <f t="shared" si="19"/>
        <v/>
      </c>
      <c r="AS396" s="11" t="str">
        <f t="shared" si="20"/>
        <v/>
      </c>
      <c r="AT396" s="11" t="str">
        <f t="shared" si="21"/>
        <v/>
      </c>
      <c r="AU396" s="11" t="str">
        <f t="shared" si="22"/>
        <v/>
      </c>
      <c r="AV396" s="11" t="str">
        <f t="shared" si="23"/>
        <v/>
      </c>
      <c r="AW396" s="11" t="str">
        <f t="shared" si="24"/>
        <v/>
      </c>
      <c r="AX396" s="11" t="str">
        <f t="shared" si="25"/>
        <v/>
      </c>
      <c r="AY396" s="11" t="str">
        <f t="shared" si="26"/>
        <v/>
      </c>
      <c r="AZ396" s="11" t="str">
        <f t="array" ref="AZ396">INDEX('10_Redfin_Source_Data'!$X:$X,$A396+4)</f>
        <v/>
      </c>
    </row>
    <row r="397" ht="15.75" customHeight="1">
      <c r="A397" s="11">
        <v>393.0</v>
      </c>
      <c r="B397" s="11" t="str">
        <f t="array" ref="B397">IF(INDEX('10_Redfin_Source_Data'!$E:$E,$A397+4)="","","SF-"&amp;TEXT($A397,"000"))</f>
        <v/>
      </c>
      <c r="C397" s="11" t="str">
        <f t="array" ref="C397">INDEX('10_Redfin_Source_Data'!$E:$E,$A397+4)</f>
        <v/>
      </c>
      <c r="D397" s="11" t="str">
        <f t="array" ref="D397">INDEX('10_Redfin_Source_Data'!$G:$G,$A397+4)</f>
        <v/>
      </c>
      <c r="E397" s="11" t="str">
        <f t="array" ref="E397">INDEX('10_Redfin_Source_Data'!$N:$N,$A397+4)</f>
        <v/>
      </c>
      <c r="F397" s="11" t="str">
        <f t="array" ref="F397">INDEX('10_Redfin_Source_Data'!$C:$C,$A397+4)</f>
        <v/>
      </c>
      <c r="G397" s="11" t="str">
        <f t="array" ref="G397">INDEX('10_Redfin_Source_Data'!$Z:$Z,$A397+4)</f>
        <v/>
      </c>
      <c r="H397" s="34">
        <f t="array" ref="H397">N(INDEX('10_Redfin_Source_Data'!$H:$H,$A397+4))</f>
        <v>0</v>
      </c>
      <c r="I397" s="34">
        <f t="array" ref="I397">N(INDEX('10_Redfin_Source_Data'!$M:$M,$A397+4))</f>
        <v>0</v>
      </c>
      <c r="J397" s="34" t="str">
        <f t="array" ref="J397">IF(H397&gt;0,MAX(I397,IFERROR(N(INDEX('10_Redfin_Source_Data'!$I:$I,$A397+4)),0)),"")</f>
        <v/>
      </c>
      <c r="K397" s="34">
        <f t="array" ref="K397">N(INDEX('10_Redfin_Source_Data'!$K:$K,$A397+4))</f>
        <v>0</v>
      </c>
      <c r="L397" s="34" t="str">
        <f t="array" ref="L397">IF(H397&gt;0,IFERROR(INDEX('09_Rent_Benchmarks'!$C:$C,MATCH(D397,'09_Rent_Benchmarks'!$A:$A,0)),'01_Global_Assumptions'!$B$10),"")</f>
        <v/>
      </c>
      <c r="M397" s="34" t="str">
        <f t="shared" si="1"/>
        <v/>
      </c>
      <c r="N397" s="34" t="str">
        <f>IF(H397&gt;0,'01_Global_Assumptions'!$B$11,"")</f>
        <v/>
      </c>
      <c r="O397" s="34" t="str">
        <f t="shared" si="2"/>
        <v/>
      </c>
      <c r="P397" s="35" t="str">
        <f>IF(H397&gt;0,'01_Global_Assumptions'!$B$7,"")</f>
        <v/>
      </c>
      <c r="Q397" s="35" t="str">
        <f>IF(H397&gt;0,'01_Global_Assumptions'!$B$8,"")</f>
        <v/>
      </c>
      <c r="R397" s="35" t="str">
        <f>IF(H397&gt;0,'01_Global_Assumptions'!$B$9,"")</f>
        <v/>
      </c>
      <c r="S397" s="34" t="str">
        <f>IF(H397&gt;0,H397*'01_Global_Assumptions'!$B$12,"")</f>
        <v/>
      </c>
      <c r="T397" s="34" t="str">
        <f>IF(H397&gt;0,'01_Global_Assumptions'!$B$23,"")</f>
        <v/>
      </c>
      <c r="U397" s="34" t="str">
        <f>IF(H397&gt;0,S397/('01_Global_Assumptions'!$B$13*12),"")</f>
        <v/>
      </c>
      <c r="V397" s="34" t="str">
        <f>IF(H397&gt;0,I397*('01_Global_Assumptions'!$B$19+'01_Global_Assumptions'!$B$20+'01_Global_Assumptions'!$B$21)+'01_Global_Assumptions'!$B$22,"")</f>
        <v/>
      </c>
      <c r="W397" s="34" t="str">
        <f>IF(H397&gt;0,S397*'01_Global_Assumptions'!$B$14/12,"")</f>
        <v/>
      </c>
      <c r="X397" s="34" t="str">
        <f>IF(H397&gt;0,H397*'01_Global_Assumptions'!$B$16/('01_Global_Assumptions'!$B$17*12),"")</f>
        <v/>
      </c>
      <c r="Y397" s="35" t="str">
        <f>IF(H397&gt;0,'01_Global_Assumptions'!$B$18,"")</f>
        <v/>
      </c>
      <c r="Z397" s="34" t="str">
        <f t="shared" si="3"/>
        <v/>
      </c>
      <c r="AA397" s="34" t="str">
        <f t="shared" si="4"/>
        <v/>
      </c>
      <c r="AB397" s="34" t="str">
        <f t="shared" si="5"/>
        <v/>
      </c>
      <c r="AC397" s="35" t="str">
        <f t="shared" si="6"/>
        <v/>
      </c>
      <c r="AD397" s="34" t="str">
        <f t="shared" si="7"/>
        <v/>
      </c>
      <c r="AE397" s="34" t="str">
        <f t="shared" si="8"/>
        <v/>
      </c>
      <c r="AF397" s="34" t="str">
        <f t="shared" si="9"/>
        <v/>
      </c>
      <c r="AG397" s="34" t="str">
        <f t="shared" si="10"/>
        <v/>
      </c>
      <c r="AH397" s="34" t="str">
        <f t="shared" si="11"/>
        <v/>
      </c>
      <c r="AI397" s="34" t="str">
        <f t="shared" si="12"/>
        <v/>
      </c>
      <c r="AJ397" s="34" t="str">
        <f t="shared" si="13"/>
        <v/>
      </c>
      <c r="AK397" s="11" t="str">
        <f t="shared" si="14"/>
        <v/>
      </c>
      <c r="AL397" s="11" t="str">
        <f>IF(H397&gt;0,H397*(1-'01_Global_Assumptions'!$B$16),"")</f>
        <v/>
      </c>
      <c r="AM397" s="11" t="str">
        <f>IF(H397&gt;0,'01_Global_Assumptions'!$B$13*'01_Global_Assumptions'!$B$15,"")</f>
        <v/>
      </c>
      <c r="AN397" s="11" t="str">
        <f t="shared" si="15"/>
        <v/>
      </c>
      <c r="AO397" s="11" t="str">
        <f t="shared" si="16"/>
        <v/>
      </c>
      <c r="AP397" s="11" t="str">
        <f t="shared" si="17"/>
        <v/>
      </c>
      <c r="AQ397" s="11" t="str">
        <f t="shared" si="18"/>
        <v/>
      </c>
      <c r="AR397" s="37" t="str">
        <f t="shared" si="19"/>
        <v/>
      </c>
      <c r="AS397" s="11" t="str">
        <f t="shared" si="20"/>
        <v/>
      </c>
      <c r="AT397" s="11" t="str">
        <f t="shared" si="21"/>
        <v/>
      </c>
      <c r="AU397" s="11" t="str">
        <f t="shared" si="22"/>
        <v/>
      </c>
      <c r="AV397" s="11" t="str">
        <f t="shared" si="23"/>
        <v/>
      </c>
      <c r="AW397" s="11" t="str">
        <f t="shared" si="24"/>
        <v/>
      </c>
      <c r="AX397" s="11" t="str">
        <f t="shared" si="25"/>
        <v/>
      </c>
      <c r="AY397" s="11" t="str">
        <f t="shared" si="26"/>
        <v/>
      </c>
      <c r="AZ397" s="11" t="str">
        <f t="array" ref="AZ397">INDEX('10_Redfin_Source_Data'!$X:$X,$A397+4)</f>
        <v/>
      </c>
    </row>
    <row r="398" ht="15.75" customHeight="1">
      <c r="A398" s="11">
        <v>394.0</v>
      </c>
      <c r="B398" s="11" t="str">
        <f t="array" ref="B398">IF(INDEX('10_Redfin_Source_Data'!$E:$E,$A398+4)="","","SF-"&amp;TEXT($A398,"000"))</f>
        <v/>
      </c>
      <c r="C398" s="11" t="str">
        <f t="array" ref="C398">INDEX('10_Redfin_Source_Data'!$E:$E,$A398+4)</f>
        <v/>
      </c>
      <c r="D398" s="11" t="str">
        <f t="array" ref="D398">INDEX('10_Redfin_Source_Data'!$G:$G,$A398+4)</f>
        <v/>
      </c>
      <c r="E398" s="11" t="str">
        <f t="array" ref="E398">INDEX('10_Redfin_Source_Data'!$N:$N,$A398+4)</f>
        <v/>
      </c>
      <c r="F398" s="11" t="str">
        <f t="array" ref="F398">INDEX('10_Redfin_Source_Data'!$C:$C,$A398+4)</f>
        <v/>
      </c>
      <c r="G398" s="11" t="str">
        <f t="array" ref="G398">INDEX('10_Redfin_Source_Data'!$Z:$Z,$A398+4)</f>
        <v/>
      </c>
      <c r="H398" s="34">
        <f t="array" ref="H398">N(INDEX('10_Redfin_Source_Data'!$H:$H,$A398+4))</f>
        <v>0</v>
      </c>
      <c r="I398" s="34">
        <f t="array" ref="I398">N(INDEX('10_Redfin_Source_Data'!$M:$M,$A398+4))</f>
        <v>0</v>
      </c>
      <c r="J398" s="34" t="str">
        <f t="array" ref="J398">IF(H398&gt;0,MAX(I398,IFERROR(N(INDEX('10_Redfin_Source_Data'!$I:$I,$A398+4)),0)),"")</f>
        <v/>
      </c>
      <c r="K398" s="34">
        <f t="array" ref="K398">N(INDEX('10_Redfin_Source_Data'!$K:$K,$A398+4))</f>
        <v>0</v>
      </c>
      <c r="L398" s="34" t="str">
        <f t="array" ref="L398">IF(H398&gt;0,IFERROR(INDEX('09_Rent_Benchmarks'!$C:$C,MATCH(D398,'09_Rent_Benchmarks'!$A:$A,0)),'01_Global_Assumptions'!$B$10),"")</f>
        <v/>
      </c>
      <c r="M398" s="34" t="str">
        <f t="shared" si="1"/>
        <v/>
      </c>
      <c r="N398" s="34" t="str">
        <f>IF(H398&gt;0,'01_Global_Assumptions'!$B$11,"")</f>
        <v/>
      </c>
      <c r="O398" s="34" t="str">
        <f t="shared" si="2"/>
        <v/>
      </c>
      <c r="P398" s="35" t="str">
        <f>IF(H398&gt;0,'01_Global_Assumptions'!$B$7,"")</f>
        <v/>
      </c>
      <c r="Q398" s="35" t="str">
        <f>IF(H398&gt;0,'01_Global_Assumptions'!$B$8,"")</f>
        <v/>
      </c>
      <c r="R398" s="35" t="str">
        <f>IF(H398&gt;0,'01_Global_Assumptions'!$B$9,"")</f>
        <v/>
      </c>
      <c r="S398" s="34" t="str">
        <f>IF(H398&gt;0,H398*'01_Global_Assumptions'!$B$12,"")</f>
        <v/>
      </c>
      <c r="T398" s="34" t="str">
        <f>IF(H398&gt;0,'01_Global_Assumptions'!$B$23,"")</f>
        <v/>
      </c>
      <c r="U398" s="34" t="str">
        <f>IF(H398&gt;0,S398/('01_Global_Assumptions'!$B$13*12),"")</f>
        <v/>
      </c>
      <c r="V398" s="34" t="str">
        <f>IF(H398&gt;0,I398*('01_Global_Assumptions'!$B$19+'01_Global_Assumptions'!$B$20+'01_Global_Assumptions'!$B$21)+'01_Global_Assumptions'!$B$22,"")</f>
        <v/>
      </c>
      <c r="W398" s="34" t="str">
        <f>IF(H398&gt;0,S398*'01_Global_Assumptions'!$B$14/12,"")</f>
        <v/>
      </c>
      <c r="X398" s="34" t="str">
        <f>IF(H398&gt;0,H398*'01_Global_Assumptions'!$B$16/('01_Global_Assumptions'!$B$17*12),"")</f>
        <v/>
      </c>
      <c r="Y398" s="35" t="str">
        <f>IF(H398&gt;0,'01_Global_Assumptions'!$B$18,"")</f>
        <v/>
      </c>
      <c r="Z398" s="34" t="str">
        <f t="shared" si="3"/>
        <v/>
      </c>
      <c r="AA398" s="34" t="str">
        <f t="shared" si="4"/>
        <v/>
      </c>
      <c r="AB398" s="34" t="str">
        <f t="shared" si="5"/>
        <v/>
      </c>
      <c r="AC398" s="35" t="str">
        <f t="shared" si="6"/>
        <v/>
      </c>
      <c r="AD398" s="34" t="str">
        <f t="shared" si="7"/>
        <v/>
      </c>
      <c r="AE398" s="34" t="str">
        <f t="shared" si="8"/>
        <v/>
      </c>
      <c r="AF398" s="34" t="str">
        <f t="shared" si="9"/>
        <v/>
      </c>
      <c r="AG398" s="34" t="str">
        <f t="shared" si="10"/>
        <v/>
      </c>
      <c r="AH398" s="34" t="str">
        <f t="shared" si="11"/>
        <v/>
      </c>
      <c r="AI398" s="34" t="str">
        <f t="shared" si="12"/>
        <v/>
      </c>
      <c r="AJ398" s="34" t="str">
        <f t="shared" si="13"/>
        <v/>
      </c>
      <c r="AK398" s="11" t="str">
        <f t="shared" si="14"/>
        <v/>
      </c>
      <c r="AL398" s="11" t="str">
        <f>IF(H398&gt;0,H398*(1-'01_Global_Assumptions'!$B$16),"")</f>
        <v/>
      </c>
      <c r="AM398" s="11" t="str">
        <f>IF(H398&gt;0,'01_Global_Assumptions'!$B$13*'01_Global_Assumptions'!$B$15,"")</f>
        <v/>
      </c>
      <c r="AN398" s="11" t="str">
        <f t="shared" si="15"/>
        <v/>
      </c>
      <c r="AO398" s="11" t="str">
        <f t="shared" si="16"/>
        <v/>
      </c>
      <c r="AP398" s="11" t="str">
        <f t="shared" si="17"/>
        <v/>
      </c>
      <c r="AQ398" s="11" t="str">
        <f t="shared" si="18"/>
        <v/>
      </c>
      <c r="AR398" s="37" t="str">
        <f t="shared" si="19"/>
        <v/>
      </c>
      <c r="AS398" s="11" t="str">
        <f t="shared" si="20"/>
        <v/>
      </c>
      <c r="AT398" s="11" t="str">
        <f t="shared" si="21"/>
        <v/>
      </c>
      <c r="AU398" s="11" t="str">
        <f t="shared" si="22"/>
        <v/>
      </c>
      <c r="AV398" s="11" t="str">
        <f t="shared" si="23"/>
        <v/>
      </c>
      <c r="AW398" s="11" t="str">
        <f t="shared" si="24"/>
        <v/>
      </c>
      <c r="AX398" s="11" t="str">
        <f t="shared" si="25"/>
        <v/>
      </c>
      <c r="AY398" s="11" t="str">
        <f t="shared" si="26"/>
        <v/>
      </c>
      <c r="AZ398" s="11" t="str">
        <f t="array" ref="AZ398">INDEX('10_Redfin_Source_Data'!$X:$X,$A398+4)</f>
        <v/>
      </c>
    </row>
    <row r="399" ht="15.75" customHeight="1">
      <c r="A399" s="11">
        <v>395.0</v>
      </c>
      <c r="B399" s="11" t="str">
        <f t="array" ref="B399">IF(INDEX('10_Redfin_Source_Data'!$E:$E,$A399+4)="","","SF-"&amp;TEXT($A399,"000"))</f>
        <v/>
      </c>
      <c r="C399" s="11" t="str">
        <f t="array" ref="C399">INDEX('10_Redfin_Source_Data'!$E:$E,$A399+4)</f>
        <v/>
      </c>
      <c r="D399" s="11" t="str">
        <f t="array" ref="D399">INDEX('10_Redfin_Source_Data'!$G:$G,$A399+4)</f>
        <v/>
      </c>
      <c r="E399" s="11" t="str">
        <f t="array" ref="E399">INDEX('10_Redfin_Source_Data'!$N:$N,$A399+4)</f>
        <v/>
      </c>
      <c r="F399" s="11" t="str">
        <f t="array" ref="F399">INDEX('10_Redfin_Source_Data'!$C:$C,$A399+4)</f>
        <v/>
      </c>
      <c r="G399" s="11" t="str">
        <f t="array" ref="G399">INDEX('10_Redfin_Source_Data'!$Z:$Z,$A399+4)</f>
        <v/>
      </c>
      <c r="H399" s="34">
        <f t="array" ref="H399">N(INDEX('10_Redfin_Source_Data'!$H:$H,$A399+4))</f>
        <v>0</v>
      </c>
      <c r="I399" s="34">
        <f t="array" ref="I399">N(INDEX('10_Redfin_Source_Data'!$M:$M,$A399+4))</f>
        <v>0</v>
      </c>
      <c r="J399" s="34" t="str">
        <f t="array" ref="J399">IF(H399&gt;0,MAX(I399,IFERROR(N(INDEX('10_Redfin_Source_Data'!$I:$I,$A399+4)),0)),"")</f>
        <v/>
      </c>
      <c r="K399" s="34">
        <f t="array" ref="K399">N(INDEX('10_Redfin_Source_Data'!$K:$K,$A399+4))</f>
        <v>0</v>
      </c>
      <c r="L399" s="34" t="str">
        <f t="array" ref="L399">IF(H399&gt;0,IFERROR(INDEX('09_Rent_Benchmarks'!$C:$C,MATCH(D399,'09_Rent_Benchmarks'!$A:$A,0)),'01_Global_Assumptions'!$B$10),"")</f>
        <v/>
      </c>
      <c r="M399" s="34" t="str">
        <f t="shared" si="1"/>
        <v/>
      </c>
      <c r="N399" s="34" t="str">
        <f>IF(H399&gt;0,'01_Global_Assumptions'!$B$11,"")</f>
        <v/>
      </c>
      <c r="O399" s="34" t="str">
        <f t="shared" si="2"/>
        <v/>
      </c>
      <c r="P399" s="35" t="str">
        <f>IF(H399&gt;0,'01_Global_Assumptions'!$B$7,"")</f>
        <v/>
      </c>
      <c r="Q399" s="35" t="str">
        <f>IF(H399&gt;0,'01_Global_Assumptions'!$B$8,"")</f>
        <v/>
      </c>
      <c r="R399" s="35" t="str">
        <f>IF(H399&gt;0,'01_Global_Assumptions'!$B$9,"")</f>
        <v/>
      </c>
      <c r="S399" s="34" t="str">
        <f>IF(H399&gt;0,H399*'01_Global_Assumptions'!$B$12,"")</f>
        <v/>
      </c>
      <c r="T399" s="34" t="str">
        <f>IF(H399&gt;0,'01_Global_Assumptions'!$B$23,"")</f>
        <v/>
      </c>
      <c r="U399" s="34" t="str">
        <f>IF(H399&gt;0,S399/('01_Global_Assumptions'!$B$13*12),"")</f>
        <v/>
      </c>
      <c r="V399" s="34" t="str">
        <f>IF(H399&gt;0,I399*('01_Global_Assumptions'!$B$19+'01_Global_Assumptions'!$B$20+'01_Global_Assumptions'!$B$21)+'01_Global_Assumptions'!$B$22,"")</f>
        <v/>
      </c>
      <c r="W399" s="34" t="str">
        <f>IF(H399&gt;0,S399*'01_Global_Assumptions'!$B$14/12,"")</f>
        <v/>
      </c>
      <c r="X399" s="34" t="str">
        <f>IF(H399&gt;0,H399*'01_Global_Assumptions'!$B$16/('01_Global_Assumptions'!$B$17*12),"")</f>
        <v/>
      </c>
      <c r="Y399" s="35" t="str">
        <f>IF(H399&gt;0,'01_Global_Assumptions'!$B$18,"")</f>
        <v/>
      </c>
      <c r="Z399" s="34" t="str">
        <f t="shared" si="3"/>
        <v/>
      </c>
      <c r="AA399" s="34" t="str">
        <f t="shared" si="4"/>
        <v/>
      </c>
      <c r="AB399" s="34" t="str">
        <f t="shared" si="5"/>
        <v/>
      </c>
      <c r="AC399" s="35" t="str">
        <f t="shared" si="6"/>
        <v/>
      </c>
      <c r="AD399" s="34" t="str">
        <f t="shared" si="7"/>
        <v/>
      </c>
      <c r="AE399" s="34" t="str">
        <f t="shared" si="8"/>
        <v/>
      </c>
      <c r="AF399" s="34" t="str">
        <f t="shared" si="9"/>
        <v/>
      </c>
      <c r="AG399" s="34" t="str">
        <f t="shared" si="10"/>
        <v/>
      </c>
      <c r="AH399" s="34" t="str">
        <f t="shared" si="11"/>
        <v/>
      </c>
      <c r="AI399" s="34" t="str">
        <f t="shared" si="12"/>
        <v/>
      </c>
      <c r="AJ399" s="34" t="str">
        <f t="shared" si="13"/>
        <v/>
      </c>
      <c r="AK399" s="11" t="str">
        <f t="shared" si="14"/>
        <v/>
      </c>
      <c r="AL399" s="11" t="str">
        <f>IF(H399&gt;0,H399*(1-'01_Global_Assumptions'!$B$16),"")</f>
        <v/>
      </c>
      <c r="AM399" s="11" t="str">
        <f>IF(H399&gt;0,'01_Global_Assumptions'!$B$13*'01_Global_Assumptions'!$B$15,"")</f>
        <v/>
      </c>
      <c r="AN399" s="11" t="str">
        <f t="shared" si="15"/>
        <v/>
      </c>
      <c r="AO399" s="11" t="str">
        <f t="shared" si="16"/>
        <v/>
      </c>
      <c r="AP399" s="11" t="str">
        <f t="shared" si="17"/>
        <v/>
      </c>
      <c r="AQ399" s="11" t="str">
        <f t="shared" si="18"/>
        <v/>
      </c>
      <c r="AR399" s="37" t="str">
        <f t="shared" si="19"/>
        <v/>
      </c>
      <c r="AS399" s="11" t="str">
        <f t="shared" si="20"/>
        <v/>
      </c>
      <c r="AT399" s="11" t="str">
        <f t="shared" si="21"/>
        <v/>
      </c>
      <c r="AU399" s="11" t="str">
        <f t="shared" si="22"/>
        <v/>
      </c>
      <c r="AV399" s="11" t="str">
        <f t="shared" si="23"/>
        <v/>
      </c>
      <c r="AW399" s="11" t="str">
        <f t="shared" si="24"/>
        <v/>
      </c>
      <c r="AX399" s="11" t="str">
        <f t="shared" si="25"/>
        <v/>
      </c>
      <c r="AY399" s="11" t="str">
        <f t="shared" si="26"/>
        <v/>
      </c>
      <c r="AZ399" s="11" t="str">
        <f t="array" ref="AZ399">INDEX('10_Redfin_Source_Data'!$X:$X,$A399+4)</f>
        <v/>
      </c>
    </row>
    <row r="400" ht="15.75" customHeight="1">
      <c r="A400" s="11">
        <v>396.0</v>
      </c>
      <c r="B400" s="11" t="str">
        <f t="array" ref="B400">IF(INDEX('10_Redfin_Source_Data'!$E:$E,$A400+4)="","","SF-"&amp;TEXT($A400,"000"))</f>
        <v/>
      </c>
      <c r="C400" s="11" t="str">
        <f t="array" ref="C400">INDEX('10_Redfin_Source_Data'!$E:$E,$A400+4)</f>
        <v/>
      </c>
      <c r="D400" s="11" t="str">
        <f t="array" ref="D400">INDEX('10_Redfin_Source_Data'!$G:$G,$A400+4)</f>
        <v/>
      </c>
      <c r="E400" s="11" t="str">
        <f t="array" ref="E400">INDEX('10_Redfin_Source_Data'!$N:$N,$A400+4)</f>
        <v/>
      </c>
      <c r="F400" s="11" t="str">
        <f t="array" ref="F400">INDEX('10_Redfin_Source_Data'!$C:$C,$A400+4)</f>
        <v/>
      </c>
      <c r="G400" s="11" t="str">
        <f t="array" ref="G400">INDEX('10_Redfin_Source_Data'!$Z:$Z,$A400+4)</f>
        <v/>
      </c>
      <c r="H400" s="34">
        <f t="array" ref="H400">N(INDEX('10_Redfin_Source_Data'!$H:$H,$A400+4))</f>
        <v>0</v>
      </c>
      <c r="I400" s="34">
        <f t="array" ref="I400">N(INDEX('10_Redfin_Source_Data'!$M:$M,$A400+4))</f>
        <v>0</v>
      </c>
      <c r="J400" s="34" t="str">
        <f t="array" ref="J400">IF(H400&gt;0,MAX(I400,IFERROR(N(INDEX('10_Redfin_Source_Data'!$I:$I,$A400+4)),0)),"")</f>
        <v/>
      </c>
      <c r="K400" s="34">
        <f t="array" ref="K400">N(INDEX('10_Redfin_Source_Data'!$K:$K,$A400+4))</f>
        <v>0</v>
      </c>
      <c r="L400" s="34" t="str">
        <f t="array" ref="L400">IF(H400&gt;0,IFERROR(INDEX('09_Rent_Benchmarks'!$C:$C,MATCH(D400,'09_Rent_Benchmarks'!$A:$A,0)),'01_Global_Assumptions'!$B$10),"")</f>
        <v/>
      </c>
      <c r="M400" s="34" t="str">
        <f t="shared" si="1"/>
        <v/>
      </c>
      <c r="N400" s="34" t="str">
        <f>IF(H400&gt;0,'01_Global_Assumptions'!$B$11,"")</f>
        <v/>
      </c>
      <c r="O400" s="34" t="str">
        <f t="shared" si="2"/>
        <v/>
      </c>
      <c r="P400" s="35" t="str">
        <f>IF(H400&gt;0,'01_Global_Assumptions'!$B$7,"")</f>
        <v/>
      </c>
      <c r="Q400" s="35" t="str">
        <f>IF(H400&gt;0,'01_Global_Assumptions'!$B$8,"")</f>
        <v/>
      </c>
      <c r="R400" s="35" t="str">
        <f>IF(H400&gt;0,'01_Global_Assumptions'!$B$9,"")</f>
        <v/>
      </c>
      <c r="S400" s="34" t="str">
        <f>IF(H400&gt;0,H400*'01_Global_Assumptions'!$B$12,"")</f>
        <v/>
      </c>
      <c r="T400" s="34" t="str">
        <f>IF(H400&gt;0,'01_Global_Assumptions'!$B$23,"")</f>
        <v/>
      </c>
      <c r="U400" s="34" t="str">
        <f>IF(H400&gt;0,S400/('01_Global_Assumptions'!$B$13*12),"")</f>
        <v/>
      </c>
      <c r="V400" s="34" t="str">
        <f>IF(H400&gt;0,I400*('01_Global_Assumptions'!$B$19+'01_Global_Assumptions'!$B$20+'01_Global_Assumptions'!$B$21)+'01_Global_Assumptions'!$B$22,"")</f>
        <v/>
      </c>
      <c r="W400" s="34" t="str">
        <f>IF(H400&gt;0,S400*'01_Global_Assumptions'!$B$14/12,"")</f>
        <v/>
      </c>
      <c r="X400" s="34" t="str">
        <f>IF(H400&gt;0,H400*'01_Global_Assumptions'!$B$16/('01_Global_Assumptions'!$B$17*12),"")</f>
        <v/>
      </c>
      <c r="Y400" s="35" t="str">
        <f>IF(H400&gt;0,'01_Global_Assumptions'!$B$18,"")</f>
        <v/>
      </c>
      <c r="Z400" s="34" t="str">
        <f t="shared" si="3"/>
        <v/>
      </c>
      <c r="AA400" s="34" t="str">
        <f t="shared" si="4"/>
        <v/>
      </c>
      <c r="AB400" s="34" t="str">
        <f t="shared" si="5"/>
        <v/>
      </c>
      <c r="AC400" s="35" t="str">
        <f t="shared" si="6"/>
        <v/>
      </c>
      <c r="AD400" s="34" t="str">
        <f t="shared" si="7"/>
        <v/>
      </c>
      <c r="AE400" s="34" t="str">
        <f t="shared" si="8"/>
        <v/>
      </c>
      <c r="AF400" s="34" t="str">
        <f t="shared" si="9"/>
        <v/>
      </c>
      <c r="AG400" s="34" t="str">
        <f t="shared" si="10"/>
        <v/>
      </c>
      <c r="AH400" s="34" t="str">
        <f t="shared" si="11"/>
        <v/>
      </c>
      <c r="AI400" s="34" t="str">
        <f t="shared" si="12"/>
        <v/>
      </c>
      <c r="AJ400" s="34" t="str">
        <f t="shared" si="13"/>
        <v/>
      </c>
      <c r="AK400" s="11" t="str">
        <f t="shared" si="14"/>
        <v/>
      </c>
      <c r="AL400" s="11" t="str">
        <f>IF(H400&gt;0,H400*(1-'01_Global_Assumptions'!$B$16),"")</f>
        <v/>
      </c>
      <c r="AM400" s="11" t="str">
        <f>IF(H400&gt;0,'01_Global_Assumptions'!$B$13*'01_Global_Assumptions'!$B$15,"")</f>
        <v/>
      </c>
      <c r="AN400" s="11" t="str">
        <f t="shared" si="15"/>
        <v/>
      </c>
      <c r="AO400" s="11" t="str">
        <f t="shared" si="16"/>
        <v/>
      </c>
      <c r="AP400" s="11" t="str">
        <f t="shared" si="17"/>
        <v/>
      </c>
      <c r="AQ400" s="11" t="str">
        <f t="shared" si="18"/>
        <v/>
      </c>
      <c r="AR400" s="37" t="str">
        <f t="shared" si="19"/>
        <v/>
      </c>
      <c r="AS400" s="11" t="str">
        <f t="shared" si="20"/>
        <v/>
      </c>
      <c r="AT400" s="11" t="str">
        <f t="shared" si="21"/>
        <v/>
      </c>
      <c r="AU400" s="11" t="str">
        <f t="shared" si="22"/>
        <v/>
      </c>
      <c r="AV400" s="11" t="str">
        <f t="shared" si="23"/>
        <v/>
      </c>
      <c r="AW400" s="11" t="str">
        <f t="shared" si="24"/>
        <v/>
      </c>
      <c r="AX400" s="11" t="str">
        <f t="shared" si="25"/>
        <v/>
      </c>
      <c r="AY400" s="11" t="str">
        <f t="shared" si="26"/>
        <v/>
      </c>
      <c r="AZ400" s="11" t="str">
        <f t="array" ref="AZ400">INDEX('10_Redfin_Source_Data'!$X:$X,$A400+4)</f>
        <v/>
      </c>
    </row>
    <row r="401" ht="15.75" customHeight="1">
      <c r="A401" s="11">
        <v>397.0</v>
      </c>
      <c r="B401" s="11" t="str">
        <f t="array" ref="B401">IF(INDEX('10_Redfin_Source_Data'!$E:$E,$A401+4)="","","SF-"&amp;TEXT($A401,"000"))</f>
        <v/>
      </c>
      <c r="C401" s="11" t="str">
        <f t="array" ref="C401">INDEX('10_Redfin_Source_Data'!$E:$E,$A401+4)</f>
        <v/>
      </c>
      <c r="D401" s="11" t="str">
        <f t="array" ref="D401">INDEX('10_Redfin_Source_Data'!$G:$G,$A401+4)</f>
        <v/>
      </c>
      <c r="E401" s="11" t="str">
        <f t="array" ref="E401">INDEX('10_Redfin_Source_Data'!$N:$N,$A401+4)</f>
        <v/>
      </c>
      <c r="F401" s="11" t="str">
        <f t="array" ref="F401">INDEX('10_Redfin_Source_Data'!$C:$C,$A401+4)</f>
        <v/>
      </c>
      <c r="G401" s="11" t="str">
        <f t="array" ref="G401">INDEX('10_Redfin_Source_Data'!$Z:$Z,$A401+4)</f>
        <v/>
      </c>
      <c r="H401" s="34">
        <f t="array" ref="H401">N(INDEX('10_Redfin_Source_Data'!$H:$H,$A401+4))</f>
        <v>0</v>
      </c>
      <c r="I401" s="34">
        <f t="array" ref="I401">N(INDEX('10_Redfin_Source_Data'!$M:$M,$A401+4))</f>
        <v>0</v>
      </c>
      <c r="J401" s="34" t="str">
        <f t="array" ref="J401">IF(H401&gt;0,MAX(I401,IFERROR(N(INDEX('10_Redfin_Source_Data'!$I:$I,$A401+4)),0)),"")</f>
        <v/>
      </c>
      <c r="K401" s="34">
        <f t="array" ref="K401">N(INDEX('10_Redfin_Source_Data'!$K:$K,$A401+4))</f>
        <v>0</v>
      </c>
      <c r="L401" s="34" t="str">
        <f t="array" ref="L401">IF(H401&gt;0,IFERROR(INDEX('09_Rent_Benchmarks'!$C:$C,MATCH(D401,'09_Rent_Benchmarks'!$A:$A,0)),'01_Global_Assumptions'!$B$10),"")</f>
        <v/>
      </c>
      <c r="M401" s="34" t="str">
        <f t="shared" si="1"/>
        <v/>
      </c>
      <c r="N401" s="34" t="str">
        <f>IF(H401&gt;0,'01_Global_Assumptions'!$B$11,"")</f>
        <v/>
      </c>
      <c r="O401" s="34" t="str">
        <f t="shared" si="2"/>
        <v/>
      </c>
      <c r="P401" s="35" t="str">
        <f>IF(H401&gt;0,'01_Global_Assumptions'!$B$7,"")</f>
        <v/>
      </c>
      <c r="Q401" s="35" t="str">
        <f>IF(H401&gt;0,'01_Global_Assumptions'!$B$8,"")</f>
        <v/>
      </c>
      <c r="R401" s="35" t="str">
        <f>IF(H401&gt;0,'01_Global_Assumptions'!$B$9,"")</f>
        <v/>
      </c>
      <c r="S401" s="34" t="str">
        <f>IF(H401&gt;0,H401*'01_Global_Assumptions'!$B$12,"")</f>
        <v/>
      </c>
      <c r="T401" s="34" t="str">
        <f>IF(H401&gt;0,'01_Global_Assumptions'!$B$23,"")</f>
        <v/>
      </c>
      <c r="U401" s="34" t="str">
        <f>IF(H401&gt;0,S401/('01_Global_Assumptions'!$B$13*12),"")</f>
        <v/>
      </c>
      <c r="V401" s="34" t="str">
        <f>IF(H401&gt;0,I401*('01_Global_Assumptions'!$B$19+'01_Global_Assumptions'!$B$20+'01_Global_Assumptions'!$B$21)+'01_Global_Assumptions'!$B$22,"")</f>
        <v/>
      </c>
      <c r="W401" s="34" t="str">
        <f>IF(H401&gt;0,S401*'01_Global_Assumptions'!$B$14/12,"")</f>
        <v/>
      </c>
      <c r="X401" s="34" t="str">
        <f>IF(H401&gt;0,H401*'01_Global_Assumptions'!$B$16/('01_Global_Assumptions'!$B$17*12),"")</f>
        <v/>
      </c>
      <c r="Y401" s="35" t="str">
        <f>IF(H401&gt;0,'01_Global_Assumptions'!$B$18,"")</f>
        <v/>
      </c>
      <c r="Z401" s="34" t="str">
        <f t="shared" si="3"/>
        <v/>
      </c>
      <c r="AA401" s="34" t="str">
        <f t="shared" si="4"/>
        <v/>
      </c>
      <c r="AB401" s="34" t="str">
        <f t="shared" si="5"/>
        <v/>
      </c>
      <c r="AC401" s="35" t="str">
        <f t="shared" si="6"/>
        <v/>
      </c>
      <c r="AD401" s="34" t="str">
        <f t="shared" si="7"/>
        <v/>
      </c>
      <c r="AE401" s="34" t="str">
        <f t="shared" si="8"/>
        <v/>
      </c>
      <c r="AF401" s="34" t="str">
        <f t="shared" si="9"/>
        <v/>
      </c>
      <c r="AG401" s="34" t="str">
        <f t="shared" si="10"/>
        <v/>
      </c>
      <c r="AH401" s="34" t="str">
        <f t="shared" si="11"/>
        <v/>
      </c>
      <c r="AI401" s="34" t="str">
        <f t="shared" si="12"/>
        <v/>
      </c>
      <c r="AJ401" s="34" t="str">
        <f t="shared" si="13"/>
        <v/>
      </c>
      <c r="AK401" s="11" t="str">
        <f t="shared" si="14"/>
        <v/>
      </c>
      <c r="AL401" s="11" t="str">
        <f>IF(H401&gt;0,H401*(1-'01_Global_Assumptions'!$B$16),"")</f>
        <v/>
      </c>
      <c r="AM401" s="11" t="str">
        <f>IF(H401&gt;0,'01_Global_Assumptions'!$B$13*'01_Global_Assumptions'!$B$15,"")</f>
        <v/>
      </c>
      <c r="AN401" s="11" t="str">
        <f t="shared" si="15"/>
        <v/>
      </c>
      <c r="AO401" s="11" t="str">
        <f t="shared" si="16"/>
        <v/>
      </c>
      <c r="AP401" s="11" t="str">
        <f t="shared" si="17"/>
        <v/>
      </c>
      <c r="AQ401" s="11" t="str">
        <f t="shared" si="18"/>
        <v/>
      </c>
      <c r="AR401" s="37" t="str">
        <f t="shared" si="19"/>
        <v/>
      </c>
      <c r="AS401" s="11" t="str">
        <f t="shared" si="20"/>
        <v/>
      </c>
      <c r="AT401" s="11" t="str">
        <f t="shared" si="21"/>
        <v/>
      </c>
      <c r="AU401" s="11" t="str">
        <f t="shared" si="22"/>
        <v/>
      </c>
      <c r="AV401" s="11" t="str">
        <f t="shared" si="23"/>
        <v/>
      </c>
      <c r="AW401" s="11" t="str">
        <f t="shared" si="24"/>
        <v/>
      </c>
      <c r="AX401" s="11" t="str">
        <f t="shared" si="25"/>
        <v/>
      </c>
      <c r="AY401" s="11" t="str">
        <f t="shared" si="26"/>
        <v/>
      </c>
      <c r="AZ401" s="11" t="str">
        <f t="array" ref="AZ401">INDEX('10_Redfin_Source_Data'!$X:$X,$A401+4)</f>
        <v/>
      </c>
    </row>
    <row r="402" ht="15.75" customHeight="1">
      <c r="A402" s="11">
        <v>398.0</v>
      </c>
      <c r="B402" s="11" t="str">
        <f t="array" ref="B402">IF(INDEX('10_Redfin_Source_Data'!$E:$E,$A402+4)="","","SF-"&amp;TEXT($A402,"000"))</f>
        <v/>
      </c>
      <c r="C402" s="11" t="str">
        <f t="array" ref="C402">INDEX('10_Redfin_Source_Data'!$E:$E,$A402+4)</f>
        <v/>
      </c>
      <c r="D402" s="11" t="str">
        <f t="array" ref="D402">INDEX('10_Redfin_Source_Data'!$G:$G,$A402+4)</f>
        <v/>
      </c>
      <c r="E402" s="11" t="str">
        <f t="array" ref="E402">INDEX('10_Redfin_Source_Data'!$N:$N,$A402+4)</f>
        <v/>
      </c>
      <c r="F402" s="11" t="str">
        <f t="array" ref="F402">INDEX('10_Redfin_Source_Data'!$C:$C,$A402+4)</f>
        <v/>
      </c>
      <c r="G402" s="11" t="str">
        <f t="array" ref="G402">INDEX('10_Redfin_Source_Data'!$Z:$Z,$A402+4)</f>
        <v/>
      </c>
      <c r="H402" s="34">
        <f t="array" ref="H402">N(INDEX('10_Redfin_Source_Data'!$H:$H,$A402+4))</f>
        <v>0</v>
      </c>
      <c r="I402" s="34">
        <f t="array" ref="I402">N(INDEX('10_Redfin_Source_Data'!$M:$M,$A402+4))</f>
        <v>0</v>
      </c>
      <c r="J402" s="34" t="str">
        <f t="array" ref="J402">IF(H402&gt;0,MAX(I402,IFERROR(N(INDEX('10_Redfin_Source_Data'!$I:$I,$A402+4)),0)),"")</f>
        <v/>
      </c>
      <c r="K402" s="34">
        <f t="array" ref="K402">N(INDEX('10_Redfin_Source_Data'!$K:$K,$A402+4))</f>
        <v>0</v>
      </c>
      <c r="L402" s="34" t="str">
        <f t="array" ref="L402">IF(H402&gt;0,IFERROR(INDEX('09_Rent_Benchmarks'!$C:$C,MATCH(D402,'09_Rent_Benchmarks'!$A:$A,0)),'01_Global_Assumptions'!$B$10),"")</f>
        <v/>
      </c>
      <c r="M402" s="34" t="str">
        <f t="shared" si="1"/>
        <v/>
      </c>
      <c r="N402" s="34" t="str">
        <f>IF(H402&gt;0,'01_Global_Assumptions'!$B$11,"")</f>
        <v/>
      </c>
      <c r="O402" s="34" t="str">
        <f t="shared" si="2"/>
        <v/>
      </c>
      <c r="P402" s="35" t="str">
        <f>IF(H402&gt;0,'01_Global_Assumptions'!$B$7,"")</f>
        <v/>
      </c>
      <c r="Q402" s="35" t="str">
        <f>IF(H402&gt;0,'01_Global_Assumptions'!$B$8,"")</f>
        <v/>
      </c>
      <c r="R402" s="35" t="str">
        <f>IF(H402&gt;0,'01_Global_Assumptions'!$B$9,"")</f>
        <v/>
      </c>
      <c r="S402" s="34" t="str">
        <f>IF(H402&gt;0,H402*'01_Global_Assumptions'!$B$12,"")</f>
        <v/>
      </c>
      <c r="T402" s="34" t="str">
        <f>IF(H402&gt;0,'01_Global_Assumptions'!$B$23,"")</f>
        <v/>
      </c>
      <c r="U402" s="34" t="str">
        <f>IF(H402&gt;0,S402/('01_Global_Assumptions'!$B$13*12),"")</f>
        <v/>
      </c>
      <c r="V402" s="34" t="str">
        <f>IF(H402&gt;0,I402*('01_Global_Assumptions'!$B$19+'01_Global_Assumptions'!$B$20+'01_Global_Assumptions'!$B$21)+'01_Global_Assumptions'!$B$22,"")</f>
        <v/>
      </c>
      <c r="W402" s="34" t="str">
        <f>IF(H402&gt;0,S402*'01_Global_Assumptions'!$B$14/12,"")</f>
        <v/>
      </c>
      <c r="X402" s="34" t="str">
        <f>IF(H402&gt;0,H402*'01_Global_Assumptions'!$B$16/('01_Global_Assumptions'!$B$17*12),"")</f>
        <v/>
      </c>
      <c r="Y402" s="35" t="str">
        <f>IF(H402&gt;0,'01_Global_Assumptions'!$B$18,"")</f>
        <v/>
      </c>
      <c r="Z402" s="34" t="str">
        <f t="shared" si="3"/>
        <v/>
      </c>
      <c r="AA402" s="34" t="str">
        <f t="shared" si="4"/>
        <v/>
      </c>
      <c r="AB402" s="34" t="str">
        <f t="shared" si="5"/>
        <v/>
      </c>
      <c r="AC402" s="35" t="str">
        <f t="shared" si="6"/>
        <v/>
      </c>
      <c r="AD402" s="34" t="str">
        <f t="shared" si="7"/>
        <v/>
      </c>
      <c r="AE402" s="34" t="str">
        <f t="shared" si="8"/>
        <v/>
      </c>
      <c r="AF402" s="34" t="str">
        <f t="shared" si="9"/>
        <v/>
      </c>
      <c r="AG402" s="34" t="str">
        <f t="shared" si="10"/>
        <v/>
      </c>
      <c r="AH402" s="34" t="str">
        <f t="shared" si="11"/>
        <v/>
      </c>
      <c r="AI402" s="34" t="str">
        <f t="shared" si="12"/>
        <v/>
      </c>
      <c r="AJ402" s="34" t="str">
        <f t="shared" si="13"/>
        <v/>
      </c>
      <c r="AK402" s="11" t="str">
        <f t="shared" si="14"/>
        <v/>
      </c>
      <c r="AL402" s="11" t="str">
        <f>IF(H402&gt;0,H402*(1-'01_Global_Assumptions'!$B$16),"")</f>
        <v/>
      </c>
      <c r="AM402" s="11" t="str">
        <f>IF(H402&gt;0,'01_Global_Assumptions'!$B$13*'01_Global_Assumptions'!$B$15,"")</f>
        <v/>
      </c>
      <c r="AN402" s="11" t="str">
        <f t="shared" si="15"/>
        <v/>
      </c>
      <c r="AO402" s="11" t="str">
        <f t="shared" si="16"/>
        <v/>
      </c>
      <c r="AP402" s="11" t="str">
        <f t="shared" si="17"/>
        <v/>
      </c>
      <c r="AQ402" s="11" t="str">
        <f t="shared" si="18"/>
        <v/>
      </c>
      <c r="AR402" s="37" t="str">
        <f t="shared" si="19"/>
        <v/>
      </c>
      <c r="AS402" s="11" t="str">
        <f t="shared" si="20"/>
        <v/>
      </c>
      <c r="AT402" s="11" t="str">
        <f t="shared" si="21"/>
        <v/>
      </c>
      <c r="AU402" s="11" t="str">
        <f t="shared" si="22"/>
        <v/>
      </c>
      <c r="AV402" s="11" t="str">
        <f t="shared" si="23"/>
        <v/>
      </c>
      <c r="AW402" s="11" t="str">
        <f t="shared" si="24"/>
        <v/>
      </c>
      <c r="AX402" s="11" t="str">
        <f t="shared" si="25"/>
        <v/>
      </c>
      <c r="AY402" s="11" t="str">
        <f t="shared" si="26"/>
        <v/>
      </c>
      <c r="AZ402" s="11" t="str">
        <f t="array" ref="AZ402">INDEX('10_Redfin_Source_Data'!$X:$X,$A402+4)</f>
        <v/>
      </c>
    </row>
    <row r="403" ht="15.75" customHeight="1">
      <c r="A403" s="11">
        <v>399.0</v>
      </c>
      <c r="B403" s="11" t="str">
        <f t="array" ref="B403">IF(INDEX('10_Redfin_Source_Data'!$E:$E,$A403+4)="","","SF-"&amp;TEXT($A403,"000"))</f>
        <v/>
      </c>
      <c r="C403" s="11" t="str">
        <f t="array" ref="C403">INDEX('10_Redfin_Source_Data'!$E:$E,$A403+4)</f>
        <v/>
      </c>
      <c r="D403" s="11" t="str">
        <f t="array" ref="D403">INDEX('10_Redfin_Source_Data'!$G:$G,$A403+4)</f>
        <v/>
      </c>
      <c r="E403" s="11" t="str">
        <f t="array" ref="E403">INDEX('10_Redfin_Source_Data'!$N:$N,$A403+4)</f>
        <v/>
      </c>
      <c r="F403" s="11" t="str">
        <f t="array" ref="F403">INDEX('10_Redfin_Source_Data'!$C:$C,$A403+4)</f>
        <v/>
      </c>
      <c r="G403" s="11" t="str">
        <f t="array" ref="G403">INDEX('10_Redfin_Source_Data'!$Z:$Z,$A403+4)</f>
        <v/>
      </c>
      <c r="H403" s="34">
        <f t="array" ref="H403">N(INDEX('10_Redfin_Source_Data'!$H:$H,$A403+4))</f>
        <v>0</v>
      </c>
      <c r="I403" s="34">
        <f t="array" ref="I403">N(INDEX('10_Redfin_Source_Data'!$M:$M,$A403+4))</f>
        <v>0</v>
      </c>
      <c r="J403" s="34" t="str">
        <f t="array" ref="J403">IF(H403&gt;0,MAX(I403,IFERROR(N(INDEX('10_Redfin_Source_Data'!$I:$I,$A403+4)),0)),"")</f>
        <v/>
      </c>
      <c r="K403" s="34">
        <f t="array" ref="K403">N(INDEX('10_Redfin_Source_Data'!$K:$K,$A403+4))</f>
        <v>0</v>
      </c>
      <c r="L403" s="34" t="str">
        <f t="array" ref="L403">IF(H403&gt;0,IFERROR(INDEX('09_Rent_Benchmarks'!$C:$C,MATCH(D403,'09_Rent_Benchmarks'!$A:$A,0)),'01_Global_Assumptions'!$B$10),"")</f>
        <v/>
      </c>
      <c r="M403" s="34" t="str">
        <f t="shared" si="1"/>
        <v/>
      </c>
      <c r="N403" s="34" t="str">
        <f>IF(H403&gt;0,'01_Global_Assumptions'!$B$11,"")</f>
        <v/>
      </c>
      <c r="O403" s="34" t="str">
        <f t="shared" si="2"/>
        <v/>
      </c>
      <c r="P403" s="35" t="str">
        <f>IF(H403&gt;0,'01_Global_Assumptions'!$B$7,"")</f>
        <v/>
      </c>
      <c r="Q403" s="35" t="str">
        <f>IF(H403&gt;0,'01_Global_Assumptions'!$B$8,"")</f>
        <v/>
      </c>
      <c r="R403" s="35" t="str">
        <f>IF(H403&gt;0,'01_Global_Assumptions'!$B$9,"")</f>
        <v/>
      </c>
      <c r="S403" s="34" t="str">
        <f>IF(H403&gt;0,H403*'01_Global_Assumptions'!$B$12,"")</f>
        <v/>
      </c>
      <c r="T403" s="34" t="str">
        <f>IF(H403&gt;0,'01_Global_Assumptions'!$B$23,"")</f>
        <v/>
      </c>
      <c r="U403" s="34" t="str">
        <f>IF(H403&gt;0,S403/('01_Global_Assumptions'!$B$13*12),"")</f>
        <v/>
      </c>
      <c r="V403" s="34" t="str">
        <f>IF(H403&gt;0,I403*('01_Global_Assumptions'!$B$19+'01_Global_Assumptions'!$B$20+'01_Global_Assumptions'!$B$21)+'01_Global_Assumptions'!$B$22,"")</f>
        <v/>
      </c>
      <c r="W403" s="34" t="str">
        <f>IF(H403&gt;0,S403*'01_Global_Assumptions'!$B$14/12,"")</f>
        <v/>
      </c>
      <c r="X403" s="34" t="str">
        <f>IF(H403&gt;0,H403*'01_Global_Assumptions'!$B$16/('01_Global_Assumptions'!$B$17*12),"")</f>
        <v/>
      </c>
      <c r="Y403" s="35" t="str">
        <f>IF(H403&gt;0,'01_Global_Assumptions'!$B$18,"")</f>
        <v/>
      </c>
      <c r="Z403" s="34" t="str">
        <f t="shared" si="3"/>
        <v/>
      </c>
      <c r="AA403" s="34" t="str">
        <f t="shared" si="4"/>
        <v/>
      </c>
      <c r="AB403" s="34" t="str">
        <f t="shared" si="5"/>
        <v/>
      </c>
      <c r="AC403" s="35" t="str">
        <f t="shared" si="6"/>
        <v/>
      </c>
      <c r="AD403" s="34" t="str">
        <f t="shared" si="7"/>
        <v/>
      </c>
      <c r="AE403" s="34" t="str">
        <f t="shared" si="8"/>
        <v/>
      </c>
      <c r="AF403" s="34" t="str">
        <f t="shared" si="9"/>
        <v/>
      </c>
      <c r="AG403" s="34" t="str">
        <f t="shared" si="10"/>
        <v/>
      </c>
      <c r="AH403" s="34" t="str">
        <f t="shared" si="11"/>
        <v/>
      </c>
      <c r="AI403" s="34" t="str">
        <f t="shared" si="12"/>
        <v/>
      </c>
      <c r="AJ403" s="34" t="str">
        <f t="shared" si="13"/>
        <v/>
      </c>
      <c r="AK403" s="11" t="str">
        <f t="shared" si="14"/>
        <v/>
      </c>
      <c r="AL403" s="11" t="str">
        <f>IF(H403&gt;0,H403*(1-'01_Global_Assumptions'!$B$16),"")</f>
        <v/>
      </c>
      <c r="AM403" s="11" t="str">
        <f>IF(H403&gt;0,'01_Global_Assumptions'!$B$13*'01_Global_Assumptions'!$B$15,"")</f>
        <v/>
      </c>
      <c r="AN403" s="11" t="str">
        <f t="shared" si="15"/>
        <v/>
      </c>
      <c r="AO403" s="11" t="str">
        <f t="shared" si="16"/>
        <v/>
      </c>
      <c r="AP403" s="11" t="str">
        <f t="shared" si="17"/>
        <v/>
      </c>
      <c r="AQ403" s="11" t="str">
        <f t="shared" si="18"/>
        <v/>
      </c>
      <c r="AR403" s="37" t="str">
        <f t="shared" si="19"/>
        <v/>
      </c>
      <c r="AS403" s="11" t="str">
        <f t="shared" si="20"/>
        <v/>
      </c>
      <c r="AT403" s="11" t="str">
        <f t="shared" si="21"/>
        <v/>
      </c>
      <c r="AU403" s="11" t="str">
        <f t="shared" si="22"/>
        <v/>
      </c>
      <c r="AV403" s="11" t="str">
        <f t="shared" si="23"/>
        <v/>
      </c>
      <c r="AW403" s="11" t="str">
        <f t="shared" si="24"/>
        <v/>
      </c>
      <c r="AX403" s="11" t="str">
        <f t="shared" si="25"/>
        <v/>
      </c>
      <c r="AY403" s="11" t="str">
        <f t="shared" si="26"/>
        <v/>
      </c>
      <c r="AZ403" s="11" t="str">
        <f t="array" ref="AZ403">INDEX('10_Redfin_Source_Data'!$X:$X,$A403+4)</f>
        <v/>
      </c>
    </row>
    <row r="404" ht="15.75" customHeight="1">
      <c r="A404" s="11">
        <v>400.0</v>
      </c>
      <c r="B404" s="11" t="str">
        <f t="array" ref="B404">IF(INDEX('10_Redfin_Source_Data'!$E:$E,$A404+4)="","","SF-"&amp;TEXT($A404,"000"))</f>
        <v/>
      </c>
      <c r="C404" s="11" t="str">
        <f t="array" ref="C404">INDEX('10_Redfin_Source_Data'!$E:$E,$A404+4)</f>
        <v/>
      </c>
      <c r="D404" s="11" t="str">
        <f t="array" ref="D404">INDEX('10_Redfin_Source_Data'!$G:$G,$A404+4)</f>
        <v/>
      </c>
      <c r="E404" s="11" t="str">
        <f t="array" ref="E404">INDEX('10_Redfin_Source_Data'!$N:$N,$A404+4)</f>
        <v/>
      </c>
      <c r="F404" s="11" t="str">
        <f t="array" ref="F404">INDEX('10_Redfin_Source_Data'!$C:$C,$A404+4)</f>
        <v/>
      </c>
      <c r="G404" s="11" t="str">
        <f t="array" ref="G404">INDEX('10_Redfin_Source_Data'!$Z:$Z,$A404+4)</f>
        <v/>
      </c>
      <c r="H404" s="34">
        <f t="array" ref="H404">N(INDEX('10_Redfin_Source_Data'!$H:$H,$A404+4))</f>
        <v>0</v>
      </c>
      <c r="I404" s="34">
        <f t="array" ref="I404">N(INDEX('10_Redfin_Source_Data'!$M:$M,$A404+4))</f>
        <v>0</v>
      </c>
      <c r="J404" s="34" t="str">
        <f t="array" ref="J404">IF(H404&gt;0,MAX(I404,IFERROR(N(INDEX('10_Redfin_Source_Data'!$I:$I,$A404+4)),0)),"")</f>
        <v/>
      </c>
      <c r="K404" s="34">
        <f t="array" ref="K404">N(INDEX('10_Redfin_Source_Data'!$K:$K,$A404+4))</f>
        <v>0</v>
      </c>
      <c r="L404" s="34" t="str">
        <f t="array" ref="L404">IF(H404&gt;0,IFERROR(INDEX('09_Rent_Benchmarks'!$C:$C,MATCH(D404,'09_Rent_Benchmarks'!$A:$A,0)),'01_Global_Assumptions'!$B$10),"")</f>
        <v/>
      </c>
      <c r="M404" s="34" t="str">
        <f t="shared" si="1"/>
        <v/>
      </c>
      <c r="N404" s="34" t="str">
        <f>IF(H404&gt;0,'01_Global_Assumptions'!$B$11,"")</f>
        <v/>
      </c>
      <c r="O404" s="34" t="str">
        <f t="shared" si="2"/>
        <v/>
      </c>
      <c r="P404" s="35" t="str">
        <f>IF(H404&gt;0,'01_Global_Assumptions'!$B$7,"")</f>
        <v/>
      </c>
      <c r="Q404" s="35" t="str">
        <f>IF(H404&gt;0,'01_Global_Assumptions'!$B$8,"")</f>
        <v/>
      </c>
      <c r="R404" s="35" t="str">
        <f>IF(H404&gt;0,'01_Global_Assumptions'!$B$9,"")</f>
        <v/>
      </c>
      <c r="S404" s="34" t="str">
        <f>IF(H404&gt;0,H404*'01_Global_Assumptions'!$B$12,"")</f>
        <v/>
      </c>
      <c r="T404" s="34" t="str">
        <f>IF(H404&gt;0,'01_Global_Assumptions'!$B$23,"")</f>
        <v/>
      </c>
      <c r="U404" s="34" t="str">
        <f>IF(H404&gt;0,S404/('01_Global_Assumptions'!$B$13*12),"")</f>
        <v/>
      </c>
      <c r="V404" s="34" t="str">
        <f>IF(H404&gt;0,I404*('01_Global_Assumptions'!$B$19+'01_Global_Assumptions'!$B$20+'01_Global_Assumptions'!$B$21)+'01_Global_Assumptions'!$B$22,"")</f>
        <v/>
      </c>
      <c r="W404" s="34" t="str">
        <f>IF(H404&gt;0,S404*'01_Global_Assumptions'!$B$14/12,"")</f>
        <v/>
      </c>
      <c r="X404" s="34" t="str">
        <f>IF(H404&gt;0,H404*'01_Global_Assumptions'!$B$16/('01_Global_Assumptions'!$B$17*12),"")</f>
        <v/>
      </c>
      <c r="Y404" s="35" t="str">
        <f>IF(H404&gt;0,'01_Global_Assumptions'!$B$18,"")</f>
        <v/>
      </c>
      <c r="Z404" s="34" t="str">
        <f t="shared" si="3"/>
        <v/>
      </c>
      <c r="AA404" s="34" t="str">
        <f t="shared" si="4"/>
        <v/>
      </c>
      <c r="AB404" s="34" t="str">
        <f t="shared" si="5"/>
        <v/>
      </c>
      <c r="AC404" s="35" t="str">
        <f t="shared" si="6"/>
        <v/>
      </c>
      <c r="AD404" s="34" t="str">
        <f t="shared" si="7"/>
        <v/>
      </c>
      <c r="AE404" s="34" t="str">
        <f t="shared" si="8"/>
        <v/>
      </c>
      <c r="AF404" s="34" t="str">
        <f t="shared" si="9"/>
        <v/>
      </c>
      <c r="AG404" s="34" t="str">
        <f t="shared" si="10"/>
        <v/>
      </c>
      <c r="AH404" s="34" t="str">
        <f t="shared" si="11"/>
        <v/>
      </c>
      <c r="AI404" s="34" t="str">
        <f t="shared" si="12"/>
        <v/>
      </c>
      <c r="AJ404" s="34" t="str">
        <f t="shared" si="13"/>
        <v/>
      </c>
      <c r="AK404" s="11" t="str">
        <f t="shared" si="14"/>
        <v/>
      </c>
      <c r="AL404" s="11" t="str">
        <f>IF(H404&gt;0,H404*(1-'01_Global_Assumptions'!$B$16),"")</f>
        <v/>
      </c>
      <c r="AM404" s="11" t="str">
        <f>IF(H404&gt;0,'01_Global_Assumptions'!$B$13*'01_Global_Assumptions'!$B$15,"")</f>
        <v/>
      </c>
      <c r="AN404" s="11" t="str">
        <f t="shared" si="15"/>
        <v/>
      </c>
      <c r="AO404" s="11" t="str">
        <f t="shared" si="16"/>
        <v/>
      </c>
      <c r="AP404" s="11" t="str">
        <f t="shared" si="17"/>
        <v/>
      </c>
      <c r="AQ404" s="11" t="str">
        <f t="shared" si="18"/>
        <v/>
      </c>
      <c r="AR404" s="37" t="str">
        <f t="shared" si="19"/>
        <v/>
      </c>
      <c r="AS404" s="11" t="str">
        <f t="shared" si="20"/>
        <v/>
      </c>
      <c r="AT404" s="11" t="str">
        <f t="shared" si="21"/>
        <v/>
      </c>
      <c r="AU404" s="11" t="str">
        <f t="shared" si="22"/>
        <v/>
      </c>
      <c r="AV404" s="11" t="str">
        <f t="shared" si="23"/>
        <v/>
      </c>
      <c r="AW404" s="11" t="str">
        <f t="shared" si="24"/>
        <v/>
      </c>
      <c r="AX404" s="11" t="str">
        <f t="shared" si="25"/>
        <v/>
      </c>
      <c r="AY404" s="11" t="str">
        <f t="shared" si="26"/>
        <v/>
      </c>
      <c r="AZ404" s="11" t="str">
        <f t="array" ref="AZ404">INDEX('10_Redfin_Source_Data'!$X:$X,$A404+4)</f>
        <v/>
      </c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</row>
  </sheetData>
  <mergeCells count="2">
    <mergeCell ref="A1:AZ1"/>
    <mergeCell ref="A2:AZ2"/>
  </mergeCells>
  <conditionalFormatting sqref="AH5:AJ29">
    <cfRule type="cellIs" dxfId="0" priority="1" operator="lessThan">
      <formula>0</formula>
    </cfRule>
  </conditionalFormatting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12.0"/>
    <col customWidth="1" min="2" max="2" width="26.0"/>
    <col customWidth="1" min="3" max="3" width="16.0"/>
    <col customWidth="1" min="4" max="4" width="18.0"/>
    <col customWidth="1" min="5" max="5" width="14.0"/>
    <col customWidth="1" min="6" max="9" width="18.0"/>
    <col customWidth="1" min="10" max="10" width="14.0"/>
    <col customWidth="1" min="11" max="11" width="18.0"/>
    <col customWidth="1" min="12" max="12" width="16.0"/>
    <col customWidth="1" min="13" max="14" width="12.0"/>
    <col customWidth="1" min="15" max="18" width="18.0"/>
    <col customWidth="1" min="19" max="19" width="12.0"/>
    <col customWidth="1" min="20" max="20" width="46.0"/>
  </cols>
  <sheetData>
    <row r="1" ht="31.5" customHeight="1">
      <c r="A1" s="1" t="s">
        <v>210</v>
      </c>
    </row>
    <row r="2">
      <c r="A2" s="12" t="s">
        <v>211</v>
      </c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>
      <c r="A4" s="13" t="s">
        <v>135</v>
      </c>
      <c r="B4" s="13" t="s">
        <v>136</v>
      </c>
      <c r="C4" s="13" t="s">
        <v>137</v>
      </c>
      <c r="D4" s="13" t="s">
        <v>212</v>
      </c>
      <c r="E4" s="13" t="s">
        <v>180</v>
      </c>
      <c r="F4" s="13" t="s">
        <v>181</v>
      </c>
      <c r="G4" s="13" t="s">
        <v>183</v>
      </c>
      <c r="H4" s="13" t="s">
        <v>213</v>
      </c>
      <c r="I4" s="13" t="s">
        <v>214</v>
      </c>
      <c r="J4" s="13" t="s">
        <v>215</v>
      </c>
      <c r="K4" s="13" t="s">
        <v>216</v>
      </c>
      <c r="L4" s="13" t="s">
        <v>217</v>
      </c>
      <c r="M4" s="13" t="s">
        <v>218</v>
      </c>
      <c r="N4" s="13" t="s">
        <v>219</v>
      </c>
      <c r="O4" s="13" t="s">
        <v>220</v>
      </c>
      <c r="P4" s="13" t="s">
        <v>221</v>
      </c>
      <c r="Q4" s="13" t="s">
        <v>222</v>
      </c>
      <c r="R4" s="13" t="s">
        <v>223</v>
      </c>
      <c r="S4" s="13" t="s">
        <v>224</v>
      </c>
      <c r="T4" s="13" t="s">
        <v>225</v>
      </c>
    </row>
    <row r="5">
      <c r="A5" s="2" t="str">
        <f>IF('04_Property_Economics'!B5="","",'04_Property_Economics'!B5)</f>
        <v>SF-001</v>
      </c>
      <c r="B5" s="2" t="str">
        <f>IF(A5="","",'04_Property_Economics'!C5)</f>
        <v>1358 Clement St</v>
      </c>
      <c r="C5" s="24">
        <f>IF(A5="","",'04_Property_Economics'!H5)</f>
        <v>1828000</v>
      </c>
      <c r="D5" s="24">
        <f>IF(A5="","",'04_Property_Economics'!S5)</f>
        <v>1828000</v>
      </c>
      <c r="E5" s="24">
        <f>IF(A5="","",'04_Property_Economics'!T5)</f>
        <v>0</v>
      </c>
      <c r="F5" s="24">
        <f>IF(A5="","",'04_Property_Economics'!U5)</f>
        <v>5077.777778</v>
      </c>
      <c r="G5" s="24">
        <f>IF(A5="","",'04_Property_Economics'!W5)</f>
        <v>9140</v>
      </c>
      <c r="H5" s="24">
        <f t="shared" ref="H5:H404" si="1">IF(A5="","",F5+G5)</f>
        <v>14217.77778</v>
      </c>
      <c r="I5" s="24">
        <f>IF(A5="","",'04_Property_Economics'!AD5-'04_Property_Economics'!V5-'04_Property_Economics'!X5-'04_Property_Economics'!AF5)</f>
        <v>8822.291667</v>
      </c>
      <c r="J5" s="27">
        <f t="shared" ref="J5:J404" si="2">IFERROR(I5/H5,"")</f>
        <v>0.6205112926</v>
      </c>
      <c r="K5" s="24">
        <f t="shared" ref="K5:K404" si="3">IF(A5="","",I5-H5)</f>
        <v>-5395.486111</v>
      </c>
      <c r="L5" s="24" t="str">
        <f>IF(A5="","",'04_Property_Economics'!AS5)</f>
        <v>NO</v>
      </c>
      <c r="M5" s="24">
        <f>IF(A5="","",'01_Global_Assumptions'!$B$13)</f>
        <v>30</v>
      </c>
      <c r="N5" s="24">
        <f>IF(A5="","",'04_Property_Economics'!AM5)</f>
        <v>60</v>
      </c>
      <c r="O5" s="24">
        <f>IF(A5="","",'04_Property_Economics'!AN5)</f>
        <v>1828000</v>
      </c>
      <c r="P5" s="24">
        <f>IF(A5="","",'04_Property_Economics'!AO5)</f>
        <v>6580800</v>
      </c>
      <c r="Q5" s="24">
        <f>IF(A5="","",'04_Property_Economics'!AP5)</f>
        <v>8408800</v>
      </c>
      <c r="R5" s="24">
        <f>IF(A5="","",'04_Property_Economics'!AQ5)</f>
        <v>6580800</v>
      </c>
      <c r="S5" s="27">
        <f>IF(A5="","",'04_Property_Economics'!AR5)</f>
        <v>4.6</v>
      </c>
      <c r="T5" s="2" t="str">
        <f t="shared" ref="T5:T404" si="4">IF(A5="","",IF(L5="YES","Rent-supported capped return; rollover after active cap","Not supportable at modeled tenant rent"))</f>
        <v>Not supportable at modeled tenant rent</v>
      </c>
    </row>
    <row r="6">
      <c r="A6" s="2" t="str">
        <f>IF('04_Property_Economics'!B6="","",'04_Property_Economics'!B6)</f>
        <v>SF-002</v>
      </c>
      <c r="B6" s="2" t="str">
        <f>IF(A6="","",'04_Property_Economics'!C6)</f>
        <v>4727-4731 California St</v>
      </c>
      <c r="C6" s="24">
        <f>IF(A6="","",'04_Property_Economics'!H6)</f>
        <v>2150000</v>
      </c>
      <c r="D6" s="24">
        <f>IF(A6="","",'04_Property_Economics'!S6)</f>
        <v>2150000</v>
      </c>
      <c r="E6" s="24">
        <f>IF(A6="","",'04_Property_Economics'!T6)</f>
        <v>0</v>
      </c>
      <c r="F6" s="24">
        <f>IF(A6="","",'04_Property_Economics'!U6)</f>
        <v>5972.222222</v>
      </c>
      <c r="G6" s="24">
        <f>IF(A6="","",'04_Property_Economics'!W6)</f>
        <v>10750</v>
      </c>
      <c r="H6" s="24">
        <f t="shared" si="1"/>
        <v>16722.22222</v>
      </c>
      <c r="I6" s="24">
        <f>IF(A6="","",'04_Property_Economics'!AD6-'04_Property_Economics'!V6-'04_Property_Economics'!X6-'04_Property_Economics'!AF6)</f>
        <v>13093.20833</v>
      </c>
      <c r="J6" s="27">
        <f t="shared" si="2"/>
        <v>0.7829825581</v>
      </c>
      <c r="K6" s="24">
        <f t="shared" si="3"/>
        <v>-3629.013889</v>
      </c>
      <c r="L6" s="24" t="str">
        <f>IF(A6="","",'04_Property_Economics'!AS6)</f>
        <v>NO</v>
      </c>
      <c r="M6" s="24">
        <f>IF(A6="","",'01_Global_Assumptions'!$B$13)</f>
        <v>30</v>
      </c>
      <c r="N6" s="24">
        <f>IF(A6="","",'04_Property_Economics'!AM6)</f>
        <v>60</v>
      </c>
      <c r="O6" s="24">
        <f>IF(A6="","",'04_Property_Economics'!AN6)</f>
        <v>2150000</v>
      </c>
      <c r="P6" s="24">
        <f>IF(A6="","",'04_Property_Economics'!AO6)</f>
        <v>7740000</v>
      </c>
      <c r="Q6" s="24">
        <f>IF(A6="","",'04_Property_Economics'!AP6)</f>
        <v>9890000</v>
      </c>
      <c r="R6" s="24">
        <f>IF(A6="","",'04_Property_Economics'!AQ6)</f>
        <v>7740000</v>
      </c>
      <c r="S6" s="27">
        <f>IF(A6="","",'04_Property_Economics'!AR6)</f>
        <v>4.6</v>
      </c>
      <c r="T6" s="2" t="str">
        <f t="shared" si="4"/>
        <v>Not supportable at modeled tenant rent</v>
      </c>
    </row>
    <row r="7">
      <c r="A7" s="2" t="str">
        <f>IF('04_Property_Economics'!B7="","",'04_Property_Economics'!B7)</f>
        <v>SF-003</v>
      </c>
      <c r="B7" s="2" t="str">
        <f>IF(A7="","",'04_Property_Economics'!C7)</f>
        <v>3015-3017 Irving St</v>
      </c>
      <c r="C7" s="24">
        <f>IF(A7="","",'04_Property_Economics'!H7)</f>
        <v>1395000</v>
      </c>
      <c r="D7" s="24">
        <f>IF(A7="","",'04_Property_Economics'!S7)</f>
        <v>1395000</v>
      </c>
      <c r="E7" s="24">
        <f>IF(A7="","",'04_Property_Economics'!T7)</f>
        <v>0</v>
      </c>
      <c r="F7" s="24">
        <f>IF(A7="","",'04_Property_Economics'!U7)</f>
        <v>3875</v>
      </c>
      <c r="G7" s="24">
        <f>IF(A7="","",'04_Property_Economics'!W7)</f>
        <v>6975</v>
      </c>
      <c r="H7" s="24">
        <f t="shared" si="1"/>
        <v>10850</v>
      </c>
      <c r="I7" s="24">
        <f>IF(A7="","",'04_Property_Economics'!AD7-'04_Property_Economics'!V7-'04_Property_Economics'!X7-'04_Property_Economics'!AF7)</f>
        <v>5952.5</v>
      </c>
      <c r="J7" s="27">
        <f t="shared" si="2"/>
        <v>0.5486175115</v>
      </c>
      <c r="K7" s="24">
        <f t="shared" si="3"/>
        <v>-4897.5</v>
      </c>
      <c r="L7" s="24" t="str">
        <f>IF(A7="","",'04_Property_Economics'!AS7)</f>
        <v>NO</v>
      </c>
      <c r="M7" s="24">
        <f>IF(A7="","",'01_Global_Assumptions'!$B$13)</f>
        <v>30</v>
      </c>
      <c r="N7" s="24">
        <f>IF(A7="","",'04_Property_Economics'!AM7)</f>
        <v>60</v>
      </c>
      <c r="O7" s="24">
        <f>IF(A7="","",'04_Property_Economics'!AN7)</f>
        <v>1395000</v>
      </c>
      <c r="P7" s="24">
        <f>IF(A7="","",'04_Property_Economics'!AO7)</f>
        <v>5022000</v>
      </c>
      <c r="Q7" s="24">
        <f>IF(A7="","",'04_Property_Economics'!AP7)</f>
        <v>6417000</v>
      </c>
      <c r="R7" s="24">
        <f>IF(A7="","",'04_Property_Economics'!AQ7)</f>
        <v>5022000</v>
      </c>
      <c r="S7" s="27">
        <f>IF(A7="","",'04_Property_Economics'!AR7)</f>
        <v>4.6</v>
      </c>
      <c r="T7" s="2" t="str">
        <f t="shared" si="4"/>
        <v>Not supportable at modeled tenant rent</v>
      </c>
    </row>
    <row r="8">
      <c r="A8" s="2" t="str">
        <f>IF('04_Property_Economics'!B8="","",'04_Property_Economics'!B8)</f>
        <v>SF-004</v>
      </c>
      <c r="B8" s="2" t="str">
        <f>IF(A8="","",'04_Property_Economics'!C8)</f>
        <v>630 Haight St</v>
      </c>
      <c r="C8" s="24">
        <f>IF(A8="","",'04_Property_Economics'!H8)</f>
        <v>3100000</v>
      </c>
      <c r="D8" s="24">
        <f>IF(A8="","",'04_Property_Economics'!S8)</f>
        <v>3100000</v>
      </c>
      <c r="E8" s="24">
        <f>IF(A8="","",'04_Property_Economics'!T8)</f>
        <v>0</v>
      </c>
      <c r="F8" s="24">
        <f>IF(A8="","",'04_Property_Economics'!U8)</f>
        <v>8611.111111</v>
      </c>
      <c r="G8" s="24">
        <f>IF(A8="","",'04_Property_Economics'!W8)</f>
        <v>15500</v>
      </c>
      <c r="H8" s="24">
        <f t="shared" si="1"/>
        <v>24111.11111</v>
      </c>
      <c r="I8" s="24">
        <f>IF(A8="","",'04_Property_Economics'!AD8-'04_Property_Economics'!V8-'04_Property_Economics'!X8-'04_Property_Economics'!AF8)</f>
        <v>24684.16667</v>
      </c>
      <c r="J8" s="27">
        <f t="shared" si="2"/>
        <v>1.023767281</v>
      </c>
      <c r="K8" s="24">
        <f t="shared" si="3"/>
        <v>573.0555556</v>
      </c>
      <c r="L8" s="24" t="str">
        <f>IF(A8="","",'04_Property_Economics'!AS8)</f>
        <v>YES</v>
      </c>
      <c r="M8" s="24">
        <f>IF(A8="","",'01_Global_Assumptions'!$B$13)</f>
        <v>30</v>
      </c>
      <c r="N8" s="24">
        <f>IF(A8="","",'04_Property_Economics'!AM8)</f>
        <v>60</v>
      </c>
      <c r="O8" s="24">
        <f>IF(A8="","",'04_Property_Economics'!AN8)</f>
        <v>3100000</v>
      </c>
      <c r="P8" s="24">
        <f>IF(A8="","",'04_Property_Economics'!AO8)</f>
        <v>11160000</v>
      </c>
      <c r="Q8" s="24">
        <f>IF(A8="","",'04_Property_Economics'!AP8)</f>
        <v>14260000</v>
      </c>
      <c r="R8" s="24">
        <f>IF(A8="","",'04_Property_Economics'!AQ8)</f>
        <v>11160000</v>
      </c>
      <c r="S8" s="27">
        <f>IF(A8="","",'04_Property_Economics'!AR8)</f>
        <v>4.6</v>
      </c>
      <c r="T8" s="2" t="str">
        <f t="shared" si="4"/>
        <v>Rent-supported capped return; rollover after active cap</v>
      </c>
    </row>
    <row r="9">
      <c r="A9" s="2" t="str">
        <f>IF('04_Property_Economics'!B9="","",'04_Property_Economics'!B9)</f>
        <v>SF-005</v>
      </c>
      <c r="B9" s="2" t="str">
        <f>IF(A9="","",'04_Property_Economics'!C9)</f>
        <v>614 Monterey Blvd</v>
      </c>
      <c r="C9" s="24">
        <f>IF(A9="","",'04_Property_Economics'!H9)</f>
        <v>1395000</v>
      </c>
      <c r="D9" s="24">
        <f>IF(A9="","",'04_Property_Economics'!S9)</f>
        <v>1395000</v>
      </c>
      <c r="E9" s="24">
        <f>IF(A9="","",'04_Property_Economics'!T9)</f>
        <v>0</v>
      </c>
      <c r="F9" s="24">
        <f>IF(A9="","",'04_Property_Economics'!U9)</f>
        <v>3875</v>
      </c>
      <c r="G9" s="24">
        <f>IF(A9="","",'04_Property_Economics'!W9)</f>
        <v>6975</v>
      </c>
      <c r="H9" s="24">
        <f t="shared" si="1"/>
        <v>10850</v>
      </c>
      <c r="I9" s="24">
        <f>IF(A9="","",'04_Property_Economics'!AD9-'04_Property_Economics'!V9-'04_Property_Economics'!X9-'04_Property_Economics'!AF9)</f>
        <v>8713.5</v>
      </c>
      <c r="J9" s="27">
        <f t="shared" si="2"/>
        <v>0.8030875576</v>
      </c>
      <c r="K9" s="24">
        <f t="shared" si="3"/>
        <v>-2136.5</v>
      </c>
      <c r="L9" s="24" t="str">
        <f>IF(A9="","",'04_Property_Economics'!AS9)</f>
        <v>NO</v>
      </c>
      <c r="M9" s="24">
        <f>IF(A9="","",'01_Global_Assumptions'!$B$13)</f>
        <v>30</v>
      </c>
      <c r="N9" s="24">
        <f>IF(A9="","",'04_Property_Economics'!AM9)</f>
        <v>60</v>
      </c>
      <c r="O9" s="24">
        <f>IF(A9="","",'04_Property_Economics'!AN9)</f>
        <v>1395000</v>
      </c>
      <c r="P9" s="24">
        <f>IF(A9="","",'04_Property_Economics'!AO9)</f>
        <v>5022000</v>
      </c>
      <c r="Q9" s="24">
        <f>IF(A9="","",'04_Property_Economics'!AP9)</f>
        <v>6417000</v>
      </c>
      <c r="R9" s="24">
        <f>IF(A9="","",'04_Property_Economics'!AQ9)</f>
        <v>5022000</v>
      </c>
      <c r="S9" s="27">
        <f>IF(A9="","",'04_Property_Economics'!AR9)</f>
        <v>4.6</v>
      </c>
      <c r="T9" s="2" t="str">
        <f t="shared" si="4"/>
        <v>Not supportable at modeled tenant rent</v>
      </c>
    </row>
    <row r="10">
      <c r="A10" s="2" t="str">
        <f>IF('04_Property_Economics'!B10="","",'04_Property_Economics'!B10)</f>
        <v>SF-006</v>
      </c>
      <c r="B10" s="2" t="str">
        <f>IF(A10="","",'04_Property_Economics'!C10)</f>
        <v>431 Delano Ave</v>
      </c>
      <c r="C10" s="24">
        <f>IF(A10="","",'04_Property_Economics'!H10)</f>
        <v>1598000</v>
      </c>
      <c r="D10" s="24">
        <f>IF(A10="","",'04_Property_Economics'!S10)</f>
        <v>1598000</v>
      </c>
      <c r="E10" s="24">
        <f>IF(A10="","",'04_Property_Economics'!T10)</f>
        <v>0</v>
      </c>
      <c r="F10" s="24">
        <f>IF(A10="","",'04_Property_Economics'!U10)</f>
        <v>4438.888889</v>
      </c>
      <c r="G10" s="24">
        <f>IF(A10="","",'04_Property_Economics'!W10)</f>
        <v>7990</v>
      </c>
      <c r="H10" s="24">
        <f t="shared" si="1"/>
        <v>12428.88889</v>
      </c>
      <c r="I10" s="24">
        <f>IF(A10="","",'04_Property_Economics'!AD10-'04_Property_Economics'!V10-'04_Property_Economics'!X10-'04_Property_Economics'!AF10)</f>
        <v>4880.833333</v>
      </c>
      <c r="J10" s="27">
        <f t="shared" si="2"/>
        <v>0.3927006973</v>
      </c>
      <c r="K10" s="24">
        <f t="shared" si="3"/>
        <v>-7548.055556</v>
      </c>
      <c r="L10" s="24" t="str">
        <f>IF(A10="","",'04_Property_Economics'!AS10)</f>
        <v>NO</v>
      </c>
      <c r="M10" s="24">
        <f>IF(A10="","",'01_Global_Assumptions'!$B$13)</f>
        <v>30</v>
      </c>
      <c r="N10" s="24">
        <f>IF(A10="","",'04_Property_Economics'!AM10)</f>
        <v>60</v>
      </c>
      <c r="O10" s="24">
        <f>IF(A10="","",'04_Property_Economics'!AN10)</f>
        <v>1598000</v>
      </c>
      <c r="P10" s="24">
        <f>IF(A10="","",'04_Property_Economics'!AO10)</f>
        <v>5752800</v>
      </c>
      <c r="Q10" s="24">
        <f>IF(A10="","",'04_Property_Economics'!AP10)</f>
        <v>7350800</v>
      </c>
      <c r="R10" s="24">
        <f>IF(A10="","",'04_Property_Economics'!AQ10)</f>
        <v>5752800</v>
      </c>
      <c r="S10" s="27">
        <f>IF(A10="","",'04_Property_Economics'!AR10)</f>
        <v>4.6</v>
      </c>
      <c r="T10" s="2" t="str">
        <f t="shared" si="4"/>
        <v>Not supportable at modeled tenant rent</v>
      </c>
    </row>
    <row r="11">
      <c r="A11" s="2" t="str">
        <f>IF('04_Property_Economics'!B11="","",'04_Property_Economics'!B11)</f>
        <v>SF-007</v>
      </c>
      <c r="B11" s="2" t="str">
        <f>IF(A11="","",'04_Property_Economics'!C11)</f>
        <v>2735-2737 Hyde St</v>
      </c>
      <c r="C11" s="24">
        <f>IF(A11="","",'04_Property_Economics'!H11)</f>
        <v>2950000</v>
      </c>
      <c r="D11" s="24">
        <f>IF(A11="","",'04_Property_Economics'!S11)</f>
        <v>2950000</v>
      </c>
      <c r="E11" s="24">
        <f>IF(A11="","",'04_Property_Economics'!T11)</f>
        <v>0</v>
      </c>
      <c r="F11" s="24">
        <f>IF(A11="","",'04_Property_Economics'!U11)</f>
        <v>8194.444444</v>
      </c>
      <c r="G11" s="24">
        <f>IF(A11="","",'04_Property_Economics'!W11)</f>
        <v>14750</v>
      </c>
      <c r="H11" s="24">
        <f t="shared" si="1"/>
        <v>22944.44444</v>
      </c>
      <c r="I11" s="24">
        <f>IF(A11="","",'04_Property_Economics'!AD11-'04_Property_Economics'!V11-'04_Property_Economics'!X11-'04_Property_Economics'!AF11)</f>
        <v>5973.666667</v>
      </c>
      <c r="J11" s="27">
        <f t="shared" si="2"/>
        <v>0.2603535109</v>
      </c>
      <c r="K11" s="24">
        <f t="shared" si="3"/>
        <v>-16970.77778</v>
      </c>
      <c r="L11" s="24" t="str">
        <f>IF(A11="","",'04_Property_Economics'!AS11)</f>
        <v>NO</v>
      </c>
      <c r="M11" s="24">
        <f>IF(A11="","",'01_Global_Assumptions'!$B$13)</f>
        <v>30</v>
      </c>
      <c r="N11" s="24">
        <f>IF(A11="","",'04_Property_Economics'!AM11)</f>
        <v>60</v>
      </c>
      <c r="O11" s="24">
        <f>IF(A11="","",'04_Property_Economics'!AN11)</f>
        <v>2950000</v>
      </c>
      <c r="P11" s="24">
        <f>IF(A11="","",'04_Property_Economics'!AO11)</f>
        <v>10620000</v>
      </c>
      <c r="Q11" s="24">
        <f>IF(A11="","",'04_Property_Economics'!AP11)</f>
        <v>13570000</v>
      </c>
      <c r="R11" s="24">
        <f>IF(A11="","",'04_Property_Economics'!AQ11)</f>
        <v>10620000</v>
      </c>
      <c r="S11" s="27">
        <f>IF(A11="","",'04_Property_Economics'!AR11)</f>
        <v>4.6</v>
      </c>
      <c r="T11" s="2" t="str">
        <f t="shared" si="4"/>
        <v>Not supportable at modeled tenant rent</v>
      </c>
    </row>
    <row r="12">
      <c r="A12" s="2" t="str">
        <f>IF('04_Property_Economics'!B12="","",'04_Property_Economics'!B12)</f>
        <v>SF-008</v>
      </c>
      <c r="B12" s="2" t="str">
        <f>IF(A12="","",'04_Property_Economics'!C12)</f>
        <v>201 Moraga St</v>
      </c>
      <c r="C12" s="24">
        <f>IF(A12="","",'04_Property_Economics'!H12)</f>
        <v>2500000</v>
      </c>
      <c r="D12" s="24">
        <f>IF(A12="","",'04_Property_Economics'!S12)</f>
        <v>2500000</v>
      </c>
      <c r="E12" s="24">
        <f>IF(A12="","",'04_Property_Economics'!T12)</f>
        <v>0</v>
      </c>
      <c r="F12" s="24">
        <f>IF(A12="","",'04_Property_Economics'!U12)</f>
        <v>6944.444444</v>
      </c>
      <c r="G12" s="24">
        <f>IF(A12="","",'04_Property_Economics'!W12)</f>
        <v>12500</v>
      </c>
      <c r="H12" s="24">
        <f t="shared" si="1"/>
        <v>19444.44444</v>
      </c>
      <c r="I12" s="24">
        <f>IF(A12="","",'04_Property_Economics'!AD12-'04_Property_Economics'!V12-'04_Property_Economics'!X12-'04_Property_Economics'!AF12)</f>
        <v>7124.166667</v>
      </c>
      <c r="J12" s="27">
        <f t="shared" si="2"/>
        <v>0.3663857143</v>
      </c>
      <c r="K12" s="24">
        <f t="shared" si="3"/>
        <v>-12320.27778</v>
      </c>
      <c r="L12" s="24" t="str">
        <f>IF(A12="","",'04_Property_Economics'!AS12)</f>
        <v>NO</v>
      </c>
      <c r="M12" s="24">
        <f>IF(A12="","",'01_Global_Assumptions'!$B$13)</f>
        <v>30</v>
      </c>
      <c r="N12" s="24">
        <f>IF(A12="","",'04_Property_Economics'!AM12)</f>
        <v>60</v>
      </c>
      <c r="O12" s="24">
        <f>IF(A12="","",'04_Property_Economics'!AN12)</f>
        <v>2500000</v>
      </c>
      <c r="P12" s="24">
        <f>IF(A12="","",'04_Property_Economics'!AO12)</f>
        <v>9000000</v>
      </c>
      <c r="Q12" s="24">
        <f>IF(A12="","",'04_Property_Economics'!AP12)</f>
        <v>11500000</v>
      </c>
      <c r="R12" s="24">
        <f>IF(A12="","",'04_Property_Economics'!AQ12)</f>
        <v>9000000</v>
      </c>
      <c r="S12" s="27">
        <f>IF(A12="","",'04_Property_Economics'!AR12)</f>
        <v>4.6</v>
      </c>
      <c r="T12" s="2" t="str">
        <f t="shared" si="4"/>
        <v>Not supportable at modeled tenant rent</v>
      </c>
    </row>
    <row r="13">
      <c r="A13" s="2" t="str">
        <f>IF('04_Property_Economics'!B13="","",'04_Property_Economics'!B13)</f>
        <v>SF-009</v>
      </c>
      <c r="B13" s="2" t="str">
        <f>IF(A13="","",'04_Property_Economics'!C13)</f>
        <v>1530 California St</v>
      </c>
      <c r="C13" s="24">
        <f>IF(A13="","",'04_Property_Economics'!H13)</f>
        <v>3000000</v>
      </c>
      <c r="D13" s="24">
        <f>IF(A13="","",'04_Property_Economics'!S13)</f>
        <v>3000000</v>
      </c>
      <c r="E13" s="24">
        <f>IF(A13="","",'04_Property_Economics'!T13)</f>
        <v>0</v>
      </c>
      <c r="F13" s="24">
        <f>IF(A13="","",'04_Property_Economics'!U13)</f>
        <v>8333.333333</v>
      </c>
      <c r="G13" s="24">
        <f>IF(A13="","",'04_Property_Economics'!W13)</f>
        <v>15000</v>
      </c>
      <c r="H13" s="24">
        <f t="shared" si="1"/>
        <v>23333.33333</v>
      </c>
      <c r="I13" s="24">
        <f>IF(A13="","",'04_Property_Economics'!AD13-'04_Property_Economics'!V13-'04_Property_Economics'!X13-'04_Property_Economics'!AF13)</f>
        <v>20840</v>
      </c>
      <c r="J13" s="27">
        <f t="shared" si="2"/>
        <v>0.8931428571</v>
      </c>
      <c r="K13" s="24">
        <f t="shared" si="3"/>
        <v>-2493.333333</v>
      </c>
      <c r="L13" s="24" t="str">
        <f>IF(A13="","",'04_Property_Economics'!AS13)</f>
        <v>NO</v>
      </c>
      <c r="M13" s="24">
        <f>IF(A13="","",'01_Global_Assumptions'!$B$13)</f>
        <v>30</v>
      </c>
      <c r="N13" s="24">
        <f>IF(A13="","",'04_Property_Economics'!AM13)</f>
        <v>60</v>
      </c>
      <c r="O13" s="24">
        <f>IF(A13="","",'04_Property_Economics'!AN13)</f>
        <v>3000000</v>
      </c>
      <c r="P13" s="24">
        <f>IF(A13="","",'04_Property_Economics'!AO13)</f>
        <v>10800000</v>
      </c>
      <c r="Q13" s="24">
        <f>IF(A13="","",'04_Property_Economics'!AP13)</f>
        <v>13800000</v>
      </c>
      <c r="R13" s="24">
        <f>IF(A13="","",'04_Property_Economics'!AQ13)</f>
        <v>10800000</v>
      </c>
      <c r="S13" s="27">
        <f>IF(A13="","",'04_Property_Economics'!AR13)</f>
        <v>4.6</v>
      </c>
      <c r="T13" s="2" t="str">
        <f t="shared" si="4"/>
        <v>Not supportable at modeled tenant rent</v>
      </c>
    </row>
    <row r="14">
      <c r="A14" s="2" t="str">
        <f>IF('04_Property_Economics'!B14="","",'04_Property_Economics'!B14)</f>
        <v>SF-010</v>
      </c>
      <c r="B14" s="2" t="str">
        <f>IF(A14="","",'04_Property_Economics'!C14)</f>
        <v>2445 Harrison St</v>
      </c>
      <c r="C14" s="24">
        <f>IF(A14="","",'04_Property_Economics'!H14)</f>
        <v>3500000</v>
      </c>
      <c r="D14" s="24">
        <f>IF(A14="","",'04_Property_Economics'!S14)</f>
        <v>3500000</v>
      </c>
      <c r="E14" s="24">
        <f>IF(A14="","",'04_Property_Economics'!T14)</f>
        <v>0</v>
      </c>
      <c r="F14" s="24">
        <f>IF(A14="","",'04_Property_Economics'!U14)</f>
        <v>9722.222222</v>
      </c>
      <c r="G14" s="24">
        <f>IF(A14="","",'04_Property_Economics'!W14)</f>
        <v>17500</v>
      </c>
      <c r="H14" s="24">
        <f t="shared" si="1"/>
        <v>27222.22222</v>
      </c>
      <c r="I14" s="24">
        <f>IF(A14="","",'04_Property_Economics'!AD14-'04_Property_Economics'!V14-'04_Property_Economics'!X14-'04_Property_Economics'!AF14)</f>
        <v>28148.18722</v>
      </c>
      <c r="J14" s="27">
        <f t="shared" si="2"/>
        <v>1.034015041</v>
      </c>
      <c r="K14" s="24">
        <f t="shared" si="3"/>
        <v>925.965</v>
      </c>
      <c r="L14" s="24" t="str">
        <f>IF(A14="","",'04_Property_Economics'!AS14)</f>
        <v>YES</v>
      </c>
      <c r="M14" s="24">
        <f>IF(A14="","",'01_Global_Assumptions'!$B$13)</f>
        <v>30</v>
      </c>
      <c r="N14" s="24">
        <f>IF(A14="","",'04_Property_Economics'!AM14)</f>
        <v>60</v>
      </c>
      <c r="O14" s="24">
        <f>IF(A14="","",'04_Property_Economics'!AN14)</f>
        <v>3500000</v>
      </c>
      <c r="P14" s="24">
        <f>IF(A14="","",'04_Property_Economics'!AO14)</f>
        <v>12600000</v>
      </c>
      <c r="Q14" s="24">
        <f>IF(A14="","",'04_Property_Economics'!AP14)</f>
        <v>16100000</v>
      </c>
      <c r="R14" s="24">
        <f>IF(A14="","",'04_Property_Economics'!AQ14)</f>
        <v>12600000</v>
      </c>
      <c r="S14" s="27">
        <f>IF(A14="","",'04_Property_Economics'!AR14)</f>
        <v>4.6</v>
      </c>
      <c r="T14" s="2" t="str">
        <f t="shared" si="4"/>
        <v>Rent-supported capped return; rollover after active cap</v>
      </c>
    </row>
    <row r="15">
      <c r="A15" s="2" t="str">
        <f>IF('04_Property_Economics'!B15="","",'04_Property_Economics'!B15)</f>
        <v>SF-011</v>
      </c>
      <c r="B15" s="2" t="str">
        <f>IF(A15="","",'04_Property_Economics'!C15)</f>
        <v>379-381 25th Ave</v>
      </c>
      <c r="C15" s="24">
        <f>IF(A15="","",'04_Property_Economics'!H15)</f>
        <v>1799999</v>
      </c>
      <c r="D15" s="24">
        <f>IF(A15="","",'04_Property_Economics'!S15)</f>
        <v>1799999</v>
      </c>
      <c r="E15" s="24">
        <f>IF(A15="","",'04_Property_Economics'!T15)</f>
        <v>0</v>
      </c>
      <c r="F15" s="24">
        <f>IF(A15="","",'04_Property_Economics'!U15)</f>
        <v>4999.997222</v>
      </c>
      <c r="G15" s="24">
        <f>IF(A15="","",'04_Property_Economics'!W15)</f>
        <v>8999.995</v>
      </c>
      <c r="H15" s="24">
        <f t="shared" si="1"/>
        <v>13999.99222</v>
      </c>
      <c r="I15" s="24">
        <f>IF(A15="","",'04_Property_Economics'!AD15-'04_Property_Economics'!V15-'04_Property_Economics'!X15-'04_Property_Economics'!AF15)</f>
        <v>3764.875833</v>
      </c>
      <c r="J15" s="27">
        <f t="shared" si="2"/>
        <v>0.2689198518</v>
      </c>
      <c r="K15" s="24">
        <f t="shared" si="3"/>
        <v>-10235.11639</v>
      </c>
      <c r="L15" s="24" t="str">
        <f>IF(A15="","",'04_Property_Economics'!AS15)</f>
        <v>NO</v>
      </c>
      <c r="M15" s="24">
        <f>IF(A15="","",'01_Global_Assumptions'!$B$13)</f>
        <v>30</v>
      </c>
      <c r="N15" s="24">
        <f>IF(A15="","",'04_Property_Economics'!AM15)</f>
        <v>60</v>
      </c>
      <c r="O15" s="24">
        <f>IF(A15="","",'04_Property_Economics'!AN15)</f>
        <v>1799999</v>
      </c>
      <c r="P15" s="24">
        <f>IF(A15="","",'04_Property_Economics'!AO15)</f>
        <v>6479996.4</v>
      </c>
      <c r="Q15" s="24">
        <f>IF(A15="","",'04_Property_Economics'!AP15)</f>
        <v>8279995.4</v>
      </c>
      <c r="R15" s="24">
        <f>IF(A15="","",'04_Property_Economics'!AQ15)</f>
        <v>6479996.4</v>
      </c>
      <c r="S15" s="27">
        <f>IF(A15="","",'04_Property_Economics'!AR15)</f>
        <v>4.6</v>
      </c>
      <c r="T15" s="2" t="str">
        <f t="shared" si="4"/>
        <v>Not supportable at modeled tenant rent</v>
      </c>
    </row>
    <row r="16">
      <c r="A16" s="2" t="str">
        <f>IF('04_Property_Economics'!B16="","",'04_Property_Economics'!B16)</f>
        <v>SF-012</v>
      </c>
      <c r="B16" s="2" t="str">
        <f>IF(A16="","",'04_Property_Economics'!C16)</f>
        <v>559-561 Minna St</v>
      </c>
      <c r="C16" s="24">
        <f>IF(A16="","",'04_Property_Economics'!H16)</f>
        <v>1898000</v>
      </c>
      <c r="D16" s="24">
        <f>IF(A16="","",'04_Property_Economics'!S16)</f>
        <v>1898000</v>
      </c>
      <c r="E16" s="24">
        <f>IF(A16="","",'04_Property_Economics'!T16)</f>
        <v>0</v>
      </c>
      <c r="F16" s="24">
        <f>IF(A16="","",'04_Property_Economics'!U16)</f>
        <v>5272.222222</v>
      </c>
      <c r="G16" s="24">
        <f>IF(A16="","",'04_Property_Economics'!W16)</f>
        <v>9490</v>
      </c>
      <c r="H16" s="24">
        <f t="shared" si="1"/>
        <v>14762.22222</v>
      </c>
      <c r="I16" s="24">
        <f>IF(A16="","",'04_Property_Economics'!AD16-'04_Property_Economics'!V16-'04_Property_Economics'!X16-'04_Property_Economics'!AF16)</f>
        <v>15195.42222</v>
      </c>
      <c r="J16" s="27">
        <f t="shared" si="2"/>
        <v>1.029345175</v>
      </c>
      <c r="K16" s="24">
        <f t="shared" si="3"/>
        <v>433.2</v>
      </c>
      <c r="L16" s="24" t="str">
        <f>IF(A16="","",'04_Property_Economics'!AS16)</f>
        <v>YES</v>
      </c>
      <c r="M16" s="24">
        <f>IF(A16="","",'01_Global_Assumptions'!$B$13)</f>
        <v>30</v>
      </c>
      <c r="N16" s="24">
        <f>IF(A16="","",'04_Property_Economics'!AM16)</f>
        <v>60</v>
      </c>
      <c r="O16" s="24">
        <f>IF(A16="","",'04_Property_Economics'!AN16)</f>
        <v>1898000</v>
      </c>
      <c r="P16" s="24">
        <f>IF(A16="","",'04_Property_Economics'!AO16)</f>
        <v>6832800</v>
      </c>
      <c r="Q16" s="24">
        <f>IF(A16="","",'04_Property_Economics'!AP16)</f>
        <v>8730800</v>
      </c>
      <c r="R16" s="24">
        <f>IF(A16="","",'04_Property_Economics'!AQ16)</f>
        <v>6832800</v>
      </c>
      <c r="S16" s="27">
        <f>IF(A16="","",'04_Property_Economics'!AR16)</f>
        <v>4.6</v>
      </c>
      <c r="T16" s="2" t="str">
        <f t="shared" si="4"/>
        <v>Rent-supported capped return; rollover after active cap</v>
      </c>
    </row>
    <row r="17">
      <c r="A17" s="2" t="str">
        <f>IF('04_Property_Economics'!B17="","",'04_Property_Economics'!B17)</f>
        <v>SF-013</v>
      </c>
      <c r="B17" s="2" t="str">
        <f>IF(A17="","",'04_Property_Economics'!C17)</f>
        <v>308-316 25th Ave</v>
      </c>
      <c r="C17" s="24">
        <f>IF(A17="","",'04_Property_Economics'!H17)</f>
        <v>2130000</v>
      </c>
      <c r="D17" s="24">
        <f>IF(A17="","",'04_Property_Economics'!S17)</f>
        <v>2130000</v>
      </c>
      <c r="E17" s="24">
        <f>IF(A17="","",'04_Property_Economics'!T17)</f>
        <v>0</v>
      </c>
      <c r="F17" s="24">
        <f>IF(A17="","",'04_Property_Economics'!U17)</f>
        <v>5916.666667</v>
      </c>
      <c r="G17" s="24">
        <f>IF(A17="","",'04_Property_Economics'!W17)</f>
        <v>10650</v>
      </c>
      <c r="H17" s="24">
        <f t="shared" si="1"/>
        <v>16566.66667</v>
      </c>
      <c r="I17" s="24">
        <f>IF(A17="","",'04_Property_Economics'!AD17-'04_Property_Economics'!V17-'04_Property_Economics'!X17-'04_Property_Economics'!AF17)</f>
        <v>13028</v>
      </c>
      <c r="J17" s="27">
        <f t="shared" si="2"/>
        <v>0.7863983903</v>
      </c>
      <c r="K17" s="24">
        <f t="shared" si="3"/>
        <v>-3538.666667</v>
      </c>
      <c r="L17" s="24" t="str">
        <f>IF(A17="","",'04_Property_Economics'!AS17)</f>
        <v>NO</v>
      </c>
      <c r="M17" s="24">
        <f>IF(A17="","",'01_Global_Assumptions'!$B$13)</f>
        <v>30</v>
      </c>
      <c r="N17" s="24">
        <f>IF(A17="","",'04_Property_Economics'!AM17)</f>
        <v>60</v>
      </c>
      <c r="O17" s="24">
        <f>IF(A17="","",'04_Property_Economics'!AN17)</f>
        <v>2130000</v>
      </c>
      <c r="P17" s="24">
        <f>IF(A17="","",'04_Property_Economics'!AO17)</f>
        <v>7668000</v>
      </c>
      <c r="Q17" s="24">
        <f>IF(A17="","",'04_Property_Economics'!AP17)</f>
        <v>9798000</v>
      </c>
      <c r="R17" s="24">
        <f>IF(A17="","",'04_Property_Economics'!AQ17)</f>
        <v>7668000</v>
      </c>
      <c r="S17" s="27">
        <f>IF(A17="","",'04_Property_Economics'!AR17)</f>
        <v>4.6</v>
      </c>
      <c r="T17" s="2" t="str">
        <f t="shared" si="4"/>
        <v>Not supportable at modeled tenant rent</v>
      </c>
    </row>
    <row r="18">
      <c r="A18" s="2" t="str">
        <f>IF('04_Property_Economics'!B18="","",'04_Property_Economics'!B18)</f>
        <v>SF-014</v>
      </c>
      <c r="B18" s="2" t="str">
        <f>IF(A18="","",'04_Property_Economics'!C18)</f>
        <v>4632-4638 Irving St</v>
      </c>
      <c r="C18" s="24">
        <f>IF(A18="","",'04_Property_Economics'!H18)</f>
        <v>1349000</v>
      </c>
      <c r="D18" s="24">
        <f>IF(A18="","",'04_Property_Economics'!S18)</f>
        <v>1349000</v>
      </c>
      <c r="E18" s="24">
        <f>IF(A18="","",'04_Property_Economics'!T18)</f>
        <v>0</v>
      </c>
      <c r="F18" s="24">
        <f>IF(A18="","",'04_Property_Economics'!U18)</f>
        <v>3747.222222</v>
      </c>
      <c r="G18" s="24">
        <f>IF(A18="","",'04_Property_Economics'!W18)</f>
        <v>6745</v>
      </c>
      <c r="H18" s="24">
        <f t="shared" si="1"/>
        <v>10492.22222</v>
      </c>
      <c r="I18" s="24">
        <f>IF(A18="","",'04_Property_Economics'!AD18-'04_Property_Economics'!V18-'04_Property_Economics'!X18-'04_Property_Economics'!AF18)</f>
        <v>1478.333333</v>
      </c>
      <c r="J18" s="27">
        <f t="shared" si="2"/>
        <v>0.1408980197</v>
      </c>
      <c r="K18" s="24">
        <f t="shared" si="3"/>
        <v>-9013.888889</v>
      </c>
      <c r="L18" s="24" t="str">
        <f>IF(A18="","",'04_Property_Economics'!AS18)</f>
        <v>NO</v>
      </c>
      <c r="M18" s="24">
        <f>IF(A18="","",'01_Global_Assumptions'!$B$13)</f>
        <v>30</v>
      </c>
      <c r="N18" s="24">
        <f>IF(A18="","",'04_Property_Economics'!AM18)</f>
        <v>60</v>
      </c>
      <c r="O18" s="24">
        <f>IF(A18="","",'04_Property_Economics'!AN18)</f>
        <v>1349000</v>
      </c>
      <c r="P18" s="24">
        <f>IF(A18="","",'04_Property_Economics'!AO18)</f>
        <v>4856400</v>
      </c>
      <c r="Q18" s="24">
        <f>IF(A18="","",'04_Property_Economics'!AP18)</f>
        <v>6205400</v>
      </c>
      <c r="R18" s="24">
        <f>IF(A18="","",'04_Property_Economics'!AQ18)</f>
        <v>4856400</v>
      </c>
      <c r="S18" s="27">
        <f>IF(A18="","",'04_Property_Economics'!AR18)</f>
        <v>4.6</v>
      </c>
      <c r="T18" s="2" t="str">
        <f t="shared" si="4"/>
        <v>Not supportable at modeled tenant rent</v>
      </c>
    </row>
    <row r="19">
      <c r="A19" s="2" t="str">
        <f>IF('04_Property_Economics'!B19="","",'04_Property_Economics'!B19)</f>
        <v>SF-015</v>
      </c>
      <c r="B19" s="2" t="str">
        <f>IF(A19="","",'04_Property_Economics'!C19)</f>
        <v>19 Joost Ave</v>
      </c>
      <c r="C19" s="24">
        <f>IF(A19="","",'04_Property_Economics'!H19)</f>
        <v>1350000</v>
      </c>
      <c r="D19" s="24">
        <f>IF(A19="","",'04_Property_Economics'!S19)</f>
        <v>1350000</v>
      </c>
      <c r="E19" s="24">
        <f>IF(A19="","",'04_Property_Economics'!T19)</f>
        <v>0</v>
      </c>
      <c r="F19" s="24">
        <f>IF(A19="","",'04_Property_Economics'!U19)</f>
        <v>3750</v>
      </c>
      <c r="G19" s="24">
        <f>IF(A19="","",'04_Property_Economics'!W19)</f>
        <v>6750</v>
      </c>
      <c r="H19" s="24">
        <f t="shared" si="1"/>
        <v>10500</v>
      </c>
      <c r="I19" s="24">
        <f>IF(A19="","",'04_Property_Economics'!AD19-'04_Property_Economics'!V19-'04_Property_Economics'!X19-'04_Property_Economics'!AF19)</f>
        <v>3399.5</v>
      </c>
      <c r="J19" s="27">
        <f t="shared" si="2"/>
        <v>0.3237619048</v>
      </c>
      <c r="K19" s="24">
        <f t="shared" si="3"/>
        <v>-7100.5</v>
      </c>
      <c r="L19" s="24" t="str">
        <f>IF(A19="","",'04_Property_Economics'!AS19)</f>
        <v>NO</v>
      </c>
      <c r="M19" s="24">
        <f>IF(A19="","",'01_Global_Assumptions'!$B$13)</f>
        <v>30</v>
      </c>
      <c r="N19" s="24">
        <f>IF(A19="","",'04_Property_Economics'!AM19)</f>
        <v>60</v>
      </c>
      <c r="O19" s="24">
        <f>IF(A19="","",'04_Property_Economics'!AN19)</f>
        <v>1350000</v>
      </c>
      <c r="P19" s="24">
        <f>IF(A19="","",'04_Property_Economics'!AO19)</f>
        <v>4860000</v>
      </c>
      <c r="Q19" s="24">
        <f>IF(A19="","",'04_Property_Economics'!AP19)</f>
        <v>6210000</v>
      </c>
      <c r="R19" s="24">
        <f>IF(A19="","",'04_Property_Economics'!AQ19)</f>
        <v>4860000</v>
      </c>
      <c r="S19" s="27">
        <f>IF(A19="","",'04_Property_Economics'!AR19)</f>
        <v>4.6</v>
      </c>
      <c r="T19" s="2" t="str">
        <f t="shared" si="4"/>
        <v>Not supportable at modeled tenant rent</v>
      </c>
    </row>
    <row r="20">
      <c r="A20" s="2" t="str">
        <f>IF('04_Property_Economics'!B20="","",'04_Property_Economics'!B20)</f>
        <v>SF-016</v>
      </c>
      <c r="B20" s="2" t="str">
        <f>IF(A20="","",'04_Property_Economics'!C20)</f>
        <v>1620 Jones St</v>
      </c>
      <c r="C20" s="24">
        <f>IF(A20="","",'04_Property_Economics'!H20)</f>
        <v>4850000</v>
      </c>
      <c r="D20" s="24">
        <f>IF(A20="","",'04_Property_Economics'!S20)</f>
        <v>4850000</v>
      </c>
      <c r="E20" s="24">
        <f>IF(A20="","",'04_Property_Economics'!T20)</f>
        <v>0</v>
      </c>
      <c r="F20" s="24">
        <f>IF(A20="","",'04_Property_Economics'!U20)</f>
        <v>13472.22222</v>
      </c>
      <c r="G20" s="24">
        <f>IF(A20="","",'04_Property_Economics'!W20)</f>
        <v>24250</v>
      </c>
      <c r="H20" s="24">
        <f t="shared" si="1"/>
        <v>37722.22222</v>
      </c>
      <c r="I20" s="24">
        <f>IF(A20="","",'04_Property_Economics'!AD20-'04_Property_Economics'!V20-'04_Property_Economics'!X20-'04_Property_Economics'!AF20)</f>
        <v>38877.42222</v>
      </c>
      <c r="J20" s="27">
        <f t="shared" si="2"/>
        <v>1.030623859</v>
      </c>
      <c r="K20" s="24">
        <f t="shared" si="3"/>
        <v>1155.2</v>
      </c>
      <c r="L20" s="24" t="str">
        <f>IF(A20="","",'04_Property_Economics'!AS20)</f>
        <v>YES</v>
      </c>
      <c r="M20" s="24">
        <f>IF(A20="","",'01_Global_Assumptions'!$B$13)</f>
        <v>30</v>
      </c>
      <c r="N20" s="24">
        <f>IF(A20="","",'04_Property_Economics'!AM20)</f>
        <v>60</v>
      </c>
      <c r="O20" s="24">
        <f>IF(A20="","",'04_Property_Economics'!AN20)</f>
        <v>4850000</v>
      </c>
      <c r="P20" s="24">
        <f>IF(A20="","",'04_Property_Economics'!AO20)</f>
        <v>17460000</v>
      </c>
      <c r="Q20" s="24">
        <f>IF(A20="","",'04_Property_Economics'!AP20)</f>
        <v>22310000</v>
      </c>
      <c r="R20" s="24">
        <f>IF(A20="","",'04_Property_Economics'!AQ20)</f>
        <v>17460000</v>
      </c>
      <c r="S20" s="27">
        <f>IF(A20="","",'04_Property_Economics'!AR20)</f>
        <v>4.6</v>
      </c>
      <c r="T20" s="2" t="str">
        <f t="shared" si="4"/>
        <v>Rent-supported capped return; rollover after active cap</v>
      </c>
    </row>
    <row r="21" ht="15.75" customHeight="1">
      <c r="A21" s="2" t="str">
        <f>IF('04_Property_Economics'!B21="","",'04_Property_Economics'!B21)</f>
        <v>SF-017</v>
      </c>
      <c r="B21" s="2" t="str">
        <f>IF(A21="","",'04_Property_Economics'!C21)</f>
        <v>4072-4074 24th St</v>
      </c>
      <c r="C21" s="24">
        <f>IF(A21="","",'04_Property_Economics'!H21)</f>
        <v>2450000</v>
      </c>
      <c r="D21" s="24">
        <f>IF(A21="","",'04_Property_Economics'!S21)</f>
        <v>2450000</v>
      </c>
      <c r="E21" s="24">
        <f>IF(A21="","",'04_Property_Economics'!T21)</f>
        <v>0</v>
      </c>
      <c r="F21" s="24">
        <f>IF(A21="","",'04_Property_Economics'!U21)</f>
        <v>6805.555556</v>
      </c>
      <c r="G21" s="24">
        <f>IF(A21="","",'04_Property_Economics'!W21)</f>
        <v>12250</v>
      </c>
      <c r="H21" s="24">
        <f t="shared" si="1"/>
        <v>19055.55556</v>
      </c>
      <c r="I21" s="24">
        <f>IF(A21="","",'04_Property_Economics'!AD21-'04_Property_Economics'!V21-'04_Property_Economics'!X21-'04_Property_Economics'!AF21)</f>
        <v>8673.333333</v>
      </c>
      <c r="J21" s="27">
        <f t="shared" si="2"/>
        <v>0.4551603499</v>
      </c>
      <c r="K21" s="24">
        <f t="shared" si="3"/>
        <v>-10382.22222</v>
      </c>
      <c r="L21" s="24" t="str">
        <f>IF(A21="","",'04_Property_Economics'!AS21)</f>
        <v>NO</v>
      </c>
      <c r="M21" s="24">
        <f>IF(A21="","",'01_Global_Assumptions'!$B$13)</f>
        <v>30</v>
      </c>
      <c r="N21" s="24">
        <f>IF(A21="","",'04_Property_Economics'!AM21)</f>
        <v>60</v>
      </c>
      <c r="O21" s="24">
        <f>IF(A21="","",'04_Property_Economics'!AN21)</f>
        <v>2450000</v>
      </c>
      <c r="P21" s="24">
        <f>IF(A21="","",'04_Property_Economics'!AO21)</f>
        <v>8820000</v>
      </c>
      <c r="Q21" s="24">
        <f>IF(A21="","",'04_Property_Economics'!AP21)</f>
        <v>11270000</v>
      </c>
      <c r="R21" s="24">
        <f>IF(A21="","",'04_Property_Economics'!AQ21)</f>
        <v>8820000</v>
      </c>
      <c r="S21" s="27">
        <f>IF(A21="","",'04_Property_Economics'!AR21)</f>
        <v>4.6</v>
      </c>
      <c r="T21" s="2" t="str">
        <f t="shared" si="4"/>
        <v>Not supportable at modeled tenant rent</v>
      </c>
    </row>
    <row r="22" ht="15.75" customHeight="1">
      <c r="A22" s="2" t="str">
        <f>IF('04_Property_Economics'!B22="","",'04_Property_Economics'!B22)</f>
        <v>SF-018</v>
      </c>
      <c r="B22" s="2" t="str">
        <f>IF(A22="","",'04_Property_Economics'!C22)</f>
        <v>3539-3541 Scott St</v>
      </c>
      <c r="C22" s="24">
        <f>IF(A22="","",'04_Property_Economics'!H22)</f>
        <v>3450000</v>
      </c>
      <c r="D22" s="24">
        <f>IF(A22="","",'04_Property_Economics'!S22)</f>
        <v>3450000</v>
      </c>
      <c r="E22" s="24">
        <f>IF(A22="","",'04_Property_Economics'!T22)</f>
        <v>0</v>
      </c>
      <c r="F22" s="24">
        <f>IF(A22="","",'04_Property_Economics'!U22)</f>
        <v>9583.333333</v>
      </c>
      <c r="G22" s="24">
        <f>IF(A22="","",'04_Property_Economics'!W22)</f>
        <v>17250</v>
      </c>
      <c r="H22" s="24">
        <f t="shared" si="1"/>
        <v>26833.33333</v>
      </c>
      <c r="I22" s="24">
        <f>IF(A22="","",'04_Property_Economics'!AD22-'04_Property_Economics'!V22-'04_Property_Economics'!X22-'04_Property_Economics'!AF22)</f>
        <v>15457.75</v>
      </c>
      <c r="J22" s="27">
        <f t="shared" si="2"/>
        <v>0.5760652174</v>
      </c>
      <c r="K22" s="24">
        <f t="shared" si="3"/>
        <v>-11375.58333</v>
      </c>
      <c r="L22" s="24" t="str">
        <f>IF(A22="","",'04_Property_Economics'!AS22)</f>
        <v>NO</v>
      </c>
      <c r="M22" s="24">
        <f>IF(A22="","",'01_Global_Assumptions'!$B$13)</f>
        <v>30</v>
      </c>
      <c r="N22" s="24">
        <f>IF(A22="","",'04_Property_Economics'!AM22)</f>
        <v>60</v>
      </c>
      <c r="O22" s="24">
        <f>IF(A22="","",'04_Property_Economics'!AN22)</f>
        <v>3450000</v>
      </c>
      <c r="P22" s="24">
        <f>IF(A22="","",'04_Property_Economics'!AO22)</f>
        <v>12420000</v>
      </c>
      <c r="Q22" s="24">
        <f>IF(A22="","",'04_Property_Economics'!AP22)</f>
        <v>15870000</v>
      </c>
      <c r="R22" s="24">
        <f>IF(A22="","",'04_Property_Economics'!AQ22)</f>
        <v>12420000</v>
      </c>
      <c r="S22" s="27">
        <f>IF(A22="","",'04_Property_Economics'!AR22)</f>
        <v>4.6</v>
      </c>
      <c r="T22" s="2" t="str">
        <f t="shared" si="4"/>
        <v>Not supportable at modeled tenant rent</v>
      </c>
    </row>
    <row r="23" ht="15.75" customHeight="1">
      <c r="A23" s="2" t="str">
        <f>IF('04_Property_Economics'!B23="","",'04_Property_Economics'!B23)</f>
        <v>SF-019</v>
      </c>
      <c r="B23" s="2" t="str">
        <f>IF(A23="","",'04_Property_Economics'!C23)</f>
        <v>5110-5112 3rd St</v>
      </c>
      <c r="C23" s="24">
        <f>IF(A23="","",'04_Property_Economics'!H23)</f>
        <v>1250000</v>
      </c>
      <c r="D23" s="24">
        <f>IF(A23="","",'04_Property_Economics'!S23)</f>
        <v>1250000</v>
      </c>
      <c r="E23" s="24">
        <f>IF(A23="","",'04_Property_Economics'!T23)</f>
        <v>0</v>
      </c>
      <c r="F23" s="24">
        <f>IF(A23="","",'04_Property_Economics'!U23)</f>
        <v>3472.222222</v>
      </c>
      <c r="G23" s="24">
        <f>IF(A23="","",'04_Property_Economics'!W23)</f>
        <v>6250</v>
      </c>
      <c r="H23" s="24">
        <f t="shared" si="1"/>
        <v>9722.222222</v>
      </c>
      <c r="I23" s="24">
        <f>IF(A23="","",'04_Property_Economics'!AD23-'04_Property_Economics'!V23-'04_Property_Economics'!X23-'04_Property_Economics'!AF23)</f>
        <v>4204.833333</v>
      </c>
      <c r="J23" s="27">
        <f t="shared" si="2"/>
        <v>0.4324971429</v>
      </c>
      <c r="K23" s="24">
        <f t="shared" si="3"/>
        <v>-5517.388889</v>
      </c>
      <c r="L23" s="24" t="str">
        <f>IF(A23="","",'04_Property_Economics'!AS23)</f>
        <v>NO</v>
      </c>
      <c r="M23" s="24">
        <f>IF(A23="","",'01_Global_Assumptions'!$B$13)</f>
        <v>30</v>
      </c>
      <c r="N23" s="24">
        <f>IF(A23="","",'04_Property_Economics'!AM23)</f>
        <v>60</v>
      </c>
      <c r="O23" s="24">
        <f>IF(A23="","",'04_Property_Economics'!AN23)</f>
        <v>1250000</v>
      </c>
      <c r="P23" s="24">
        <f>IF(A23="","",'04_Property_Economics'!AO23)</f>
        <v>4500000</v>
      </c>
      <c r="Q23" s="24">
        <f>IF(A23="","",'04_Property_Economics'!AP23)</f>
        <v>5750000</v>
      </c>
      <c r="R23" s="24">
        <f>IF(A23="","",'04_Property_Economics'!AQ23)</f>
        <v>4500000</v>
      </c>
      <c r="S23" s="27">
        <f>IF(A23="","",'04_Property_Economics'!AR23)</f>
        <v>4.6</v>
      </c>
      <c r="T23" s="2" t="str">
        <f t="shared" si="4"/>
        <v>Not supportable at modeled tenant rent</v>
      </c>
    </row>
    <row r="24" ht="15.75" customHeight="1">
      <c r="A24" s="2" t="str">
        <f>IF('04_Property_Economics'!B24="","",'04_Property_Economics'!B24)</f>
        <v>SF-020</v>
      </c>
      <c r="B24" s="2" t="str">
        <f>IF(A24="","",'04_Property_Economics'!C24)</f>
        <v>616-618 Masonic Ave</v>
      </c>
      <c r="C24" s="24">
        <f>IF(A24="","",'04_Property_Economics'!H24)</f>
        <v>1798000</v>
      </c>
      <c r="D24" s="24">
        <f>IF(A24="","",'04_Property_Economics'!S24)</f>
        <v>1798000</v>
      </c>
      <c r="E24" s="24">
        <f>IF(A24="","",'04_Property_Economics'!T24)</f>
        <v>0</v>
      </c>
      <c r="F24" s="24">
        <f>IF(A24="","",'04_Property_Economics'!U24)</f>
        <v>4994.444444</v>
      </c>
      <c r="G24" s="24">
        <f>IF(A24="","",'04_Property_Economics'!W24)</f>
        <v>8990</v>
      </c>
      <c r="H24" s="24">
        <f t="shared" si="1"/>
        <v>13984.44444</v>
      </c>
      <c r="I24" s="24">
        <f>IF(A24="","",'04_Property_Economics'!AD24-'04_Property_Economics'!V24-'04_Property_Economics'!X24-'04_Property_Economics'!AF24)</f>
        <v>10129.16667</v>
      </c>
      <c r="J24" s="27">
        <f t="shared" si="2"/>
        <v>0.7243167011</v>
      </c>
      <c r="K24" s="24">
        <f t="shared" si="3"/>
        <v>-3855.277778</v>
      </c>
      <c r="L24" s="24" t="str">
        <f>IF(A24="","",'04_Property_Economics'!AS24)</f>
        <v>NO</v>
      </c>
      <c r="M24" s="24">
        <f>IF(A24="","",'01_Global_Assumptions'!$B$13)</f>
        <v>30</v>
      </c>
      <c r="N24" s="24">
        <f>IF(A24="","",'04_Property_Economics'!AM24)</f>
        <v>60</v>
      </c>
      <c r="O24" s="24">
        <f>IF(A24="","",'04_Property_Economics'!AN24)</f>
        <v>1798000</v>
      </c>
      <c r="P24" s="24">
        <f>IF(A24="","",'04_Property_Economics'!AO24)</f>
        <v>6472800</v>
      </c>
      <c r="Q24" s="24">
        <f>IF(A24="","",'04_Property_Economics'!AP24)</f>
        <v>8270800</v>
      </c>
      <c r="R24" s="24">
        <f>IF(A24="","",'04_Property_Economics'!AQ24)</f>
        <v>6472800</v>
      </c>
      <c r="S24" s="27">
        <f>IF(A24="","",'04_Property_Economics'!AR24)</f>
        <v>4.6</v>
      </c>
      <c r="T24" s="2" t="str">
        <f t="shared" si="4"/>
        <v>Not supportable at modeled tenant rent</v>
      </c>
    </row>
    <row r="25" ht="15.75" customHeight="1">
      <c r="A25" s="2" t="str">
        <f>IF('04_Property_Economics'!B25="","",'04_Property_Economics'!B25)</f>
        <v>SF-021</v>
      </c>
      <c r="B25" s="2" t="str">
        <f>IF(A25="","",'04_Property_Economics'!C25)</f>
        <v>2820-2824 Folsom St</v>
      </c>
      <c r="C25" s="24">
        <f>IF(A25="","",'04_Property_Economics'!H25)</f>
        <v>3999000</v>
      </c>
      <c r="D25" s="24">
        <f>IF(A25="","",'04_Property_Economics'!S25)</f>
        <v>3999000</v>
      </c>
      <c r="E25" s="24">
        <f>IF(A25="","",'04_Property_Economics'!T25)</f>
        <v>0</v>
      </c>
      <c r="F25" s="24">
        <f>IF(A25="","",'04_Property_Economics'!U25)</f>
        <v>11108.33333</v>
      </c>
      <c r="G25" s="24">
        <f>IF(A25="","",'04_Property_Economics'!W25)</f>
        <v>19995</v>
      </c>
      <c r="H25" s="24">
        <f t="shared" si="1"/>
        <v>31103.33333</v>
      </c>
      <c r="I25" s="24">
        <f>IF(A25="","",'04_Property_Economics'!AD25-'04_Property_Economics'!V25-'04_Property_Economics'!X25-'04_Property_Economics'!AF25)</f>
        <v>12157.375</v>
      </c>
      <c r="J25" s="27">
        <f t="shared" si="2"/>
        <v>0.3908704855</v>
      </c>
      <c r="K25" s="24">
        <f t="shared" si="3"/>
        <v>-18945.95833</v>
      </c>
      <c r="L25" s="24" t="str">
        <f>IF(A25="","",'04_Property_Economics'!AS25)</f>
        <v>NO</v>
      </c>
      <c r="M25" s="24">
        <f>IF(A25="","",'01_Global_Assumptions'!$B$13)</f>
        <v>30</v>
      </c>
      <c r="N25" s="24">
        <f>IF(A25="","",'04_Property_Economics'!AM25)</f>
        <v>60</v>
      </c>
      <c r="O25" s="24">
        <f>IF(A25="","",'04_Property_Economics'!AN25)</f>
        <v>3999000</v>
      </c>
      <c r="P25" s="24">
        <f>IF(A25="","",'04_Property_Economics'!AO25)</f>
        <v>14396400</v>
      </c>
      <c r="Q25" s="24">
        <f>IF(A25="","",'04_Property_Economics'!AP25)</f>
        <v>18395400</v>
      </c>
      <c r="R25" s="24">
        <f>IF(A25="","",'04_Property_Economics'!AQ25)</f>
        <v>14396400</v>
      </c>
      <c r="S25" s="27">
        <f>IF(A25="","",'04_Property_Economics'!AR25)</f>
        <v>4.6</v>
      </c>
      <c r="T25" s="2" t="str">
        <f t="shared" si="4"/>
        <v>Not supportable at modeled tenant rent</v>
      </c>
    </row>
    <row r="26" ht="15.75" customHeight="1">
      <c r="A26" s="2" t="str">
        <f>IF('04_Property_Economics'!B26="","",'04_Property_Economics'!B26)</f>
        <v>SF-022</v>
      </c>
      <c r="B26" s="2" t="str">
        <f>IF(A26="","",'04_Property_Economics'!C26)</f>
        <v>1520 Leavenworth St</v>
      </c>
      <c r="C26" s="24">
        <f>IF(A26="","",'04_Property_Economics'!H26)</f>
        <v>2995000</v>
      </c>
      <c r="D26" s="24">
        <f>IF(A26="","",'04_Property_Economics'!S26)</f>
        <v>2995000</v>
      </c>
      <c r="E26" s="24">
        <f>IF(A26="","",'04_Property_Economics'!T26)</f>
        <v>0</v>
      </c>
      <c r="F26" s="24">
        <f>IF(A26="","",'04_Property_Economics'!U26)</f>
        <v>8319.444444</v>
      </c>
      <c r="G26" s="24">
        <f>IF(A26="","",'04_Property_Economics'!W26)</f>
        <v>14975</v>
      </c>
      <c r="H26" s="24">
        <f t="shared" si="1"/>
        <v>23294.44444</v>
      </c>
      <c r="I26" s="24">
        <f>IF(A26="","",'04_Property_Economics'!AD26-'04_Property_Economics'!V26-'04_Property_Economics'!X26-'04_Property_Economics'!AF26)</f>
        <v>23929.80444</v>
      </c>
      <c r="J26" s="27">
        <f t="shared" si="2"/>
        <v>1.027275173</v>
      </c>
      <c r="K26" s="24">
        <f t="shared" si="3"/>
        <v>635.36</v>
      </c>
      <c r="L26" s="24" t="str">
        <f>IF(A26="","",'04_Property_Economics'!AS26)</f>
        <v>YES</v>
      </c>
      <c r="M26" s="24">
        <f>IF(A26="","",'01_Global_Assumptions'!$B$13)</f>
        <v>30</v>
      </c>
      <c r="N26" s="24">
        <f>IF(A26="","",'04_Property_Economics'!AM26)</f>
        <v>60</v>
      </c>
      <c r="O26" s="24">
        <f>IF(A26="","",'04_Property_Economics'!AN26)</f>
        <v>2995000</v>
      </c>
      <c r="P26" s="24">
        <f>IF(A26="","",'04_Property_Economics'!AO26)</f>
        <v>10782000</v>
      </c>
      <c r="Q26" s="24">
        <f>IF(A26="","",'04_Property_Economics'!AP26)</f>
        <v>13777000</v>
      </c>
      <c r="R26" s="24">
        <f>IF(A26="","",'04_Property_Economics'!AQ26)</f>
        <v>10782000</v>
      </c>
      <c r="S26" s="27">
        <f>IF(A26="","",'04_Property_Economics'!AR26)</f>
        <v>4.6</v>
      </c>
      <c r="T26" s="2" t="str">
        <f t="shared" si="4"/>
        <v>Rent-supported capped return; rollover after active cap</v>
      </c>
    </row>
    <row r="27" ht="15.75" customHeight="1">
      <c r="A27" s="2" t="str">
        <f>IF('04_Property_Economics'!B27="","",'04_Property_Economics'!B27)</f>
        <v>SF-023</v>
      </c>
      <c r="B27" s="2" t="str">
        <f>IF(A27="","",'04_Property_Economics'!C27)</f>
        <v>1016 Washington St</v>
      </c>
      <c r="C27" s="24">
        <f>IF(A27="","",'04_Property_Economics'!H27)</f>
        <v>1850000</v>
      </c>
      <c r="D27" s="24">
        <f>IF(A27="","",'04_Property_Economics'!S27)</f>
        <v>1850000</v>
      </c>
      <c r="E27" s="24">
        <f>IF(A27="","",'04_Property_Economics'!T27)</f>
        <v>0</v>
      </c>
      <c r="F27" s="24">
        <f>IF(A27="","",'04_Property_Economics'!U27)</f>
        <v>5138.888889</v>
      </c>
      <c r="G27" s="24">
        <f>IF(A27="","",'04_Property_Economics'!W27)</f>
        <v>9250</v>
      </c>
      <c r="H27" s="24">
        <f t="shared" si="1"/>
        <v>14388.88889</v>
      </c>
      <c r="I27" s="24">
        <f>IF(A27="","",'04_Property_Economics'!AD27-'04_Property_Economics'!V27-'04_Property_Economics'!X27-'04_Property_Economics'!AF27)</f>
        <v>14822.08889</v>
      </c>
      <c r="J27" s="27">
        <f t="shared" si="2"/>
        <v>1.030106564</v>
      </c>
      <c r="K27" s="24">
        <f t="shared" si="3"/>
        <v>433.2</v>
      </c>
      <c r="L27" s="24" t="str">
        <f>IF(A27="","",'04_Property_Economics'!AS27)</f>
        <v>YES</v>
      </c>
      <c r="M27" s="24">
        <f>IF(A27="","",'01_Global_Assumptions'!$B$13)</f>
        <v>30</v>
      </c>
      <c r="N27" s="24">
        <f>IF(A27="","",'04_Property_Economics'!AM27)</f>
        <v>60</v>
      </c>
      <c r="O27" s="24">
        <f>IF(A27="","",'04_Property_Economics'!AN27)</f>
        <v>1850000</v>
      </c>
      <c r="P27" s="24">
        <f>IF(A27="","",'04_Property_Economics'!AO27)</f>
        <v>6660000</v>
      </c>
      <c r="Q27" s="24">
        <f>IF(A27="","",'04_Property_Economics'!AP27)</f>
        <v>8510000</v>
      </c>
      <c r="R27" s="24">
        <f>IF(A27="","",'04_Property_Economics'!AQ27)</f>
        <v>6660000</v>
      </c>
      <c r="S27" s="27">
        <f>IF(A27="","",'04_Property_Economics'!AR27)</f>
        <v>4.6</v>
      </c>
      <c r="T27" s="2" t="str">
        <f t="shared" si="4"/>
        <v>Rent-supported capped return; rollover after active cap</v>
      </c>
    </row>
    <row r="28" ht="15.75" customHeight="1">
      <c r="A28" s="2" t="str">
        <f>IF('04_Property_Economics'!B28="","",'04_Property_Economics'!B28)</f>
        <v>SF-024</v>
      </c>
      <c r="B28" s="2" t="str">
        <f>IF(A28="","",'04_Property_Economics'!C28)</f>
        <v>2924 Sacramento St</v>
      </c>
      <c r="C28" s="24">
        <f>IF(A28="","",'04_Property_Economics'!H28)</f>
        <v>4995000</v>
      </c>
      <c r="D28" s="24">
        <f>IF(A28="","",'04_Property_Economics'!S28)</f>
        <v>4995000</v>
      </c>
      <c r="E28" s="24">
        <f>IF(A28="","",'04_Property_Economics'!T28)</f>
        <v>0</v>
      </c>
      <c r="F28" s="24">
        <f>IF(A28="","",'04_Property_Economics'!U28)</f>
        <v>13875</v>
      </c>
      <c r="G28" s="24">
        <f>IF(A28="","",'04_Property_Economics'!W28)</f>
        <v>24975</v>
      </c>
      <c r="H28" s="24">
        <f t="shared" si="1"/>
        <v>38850</v>
      </c>
      <c r="I28" s="24">
        <f>IF(A28="","",'04_Property_Economics'!AD28-'04_Property_Economics'!V28-'04_Property_Economics'!X28-'04_Property_Economics'!AF28)</f>
        <v>13538.5</v>
      </c>
      <c r="J28" s="27">
        <f t="shared" si="2"/>
        <v>0.3484813385</v>
      </c>
      <c r="K28" s="24">
        <f t="shared" si="3"/>
        <v>-25311.5</v>
      </c>
      <c r="L28" s="24" t="str">
        <f>IF(A28="","",'04_Property_Economics'!AS28)</f>
        <v>NO</v>
      </c>
      <c r="M28" s="24">
        <f>IF(A28="","",'01_Global_Assumptions'!$B$13)</f>
        <v>30</v>
      </c>
      <c r="N28" s="24">
        <f>IF(A28="","",'04_Property_Economics'!AM28)</f>
        <v>60</v>
      </c>
      <c r="O28" s="24">
        <f>IF(A28="","",'04_Property_Economics'!AN28)</f>
        <v>4995000</v>
      </c>
      <c r="P28" s="24">
        <f>IF(A28="","",'04_Property_Economics'!AO28)</f>
        <v>17982000</v>
      </c>
      <c r="Q28" s="24">
        <f>IF(A28="","",'04_Property_Economics'!AP28)</f>
        <v>22977000</v>
      </c>
      <c r="R28" s="24">
        <f>IF(A28="","",'04_Property_Economics'!AQ28)</f>
        <v>17982000</v>
      </c>
      <c r="S28" s="27">
        <f>IF(A28="","",'04_Property_Economics'!AR28)</f>
        <v>4.6</v>
      </c>
      <c r="T28" s="2" t="str">
        <f t="shared" si="4"/>
        <v>Not supportable at modeled tenant rent</v>
      </c>
    </row>
    <row r="29" ht="15.75" customHeight="1">
      <c r="A29" s="2" t="str">
        <f>IF('04_Property_Economics'!B29="","",'04_Property_Economics'!B29)</f>
        <v>SF-025</v>
      </c>
      <c r="B29" s="2" t="str">
        <f>IF(A29="","",'04_Property_Economics'!C29)</f>
        <v>840 Greenwich St</v>
      </c>
      <c r="C29" s="24">
        <f>IF(A29="","",'04_Property_Economics'!H29)</f>
        <v>6250000</v>
      </c>
      <c r="D29" s="24">
        <f>IF(A29="","",'04_Property_Economics'!S29)</f>
        <v>6250000</v>
      </c>
      <c r="E29" s="24">
        <f>IF(A29="","",'04_Property_Economics'!T29)</f>
        <v>0</v>
      </c>
      <c r="F29" s="24">
        <f>IF(A29="","",'04_Property_Economics'!U29)</f>
        <v>17361.11111</v>
      </c>
      <c r="G29" s="24">
        <f>IF(A29="","",'04_Property_Economics'!W29)</f>
        <v>31250</v>
      </c>
      <c r="H29" s="24">
        <f t="shared" si="1"/>
        <v>48611.11111</v>
      </c>
      <c r="I29" s="24">
        <f>IF(A29="","",'04_Property_Economics'!AD29-'04_Property_Economics'!V29-'04_Property_Economics'!X29-'04_Property_Economics'!AF29)</f>
        <v>46704.16667</v>
      </c>
      <c r="J29" s="27">
        <f t="shared" si="2"/>
        <v>0.9607714286</v>
      </c>
      <c r="K29" s="24">
        <f t="shared" si="3"/>
        <v>-1906.944444</v>
      </c>
      <c r="L29" s="24" t="str">
        <f>IF(A29="","",'04_Property_Economics'!AS29)</f>
        <v>NO</v>
      </c>
      <c r="M29" s="24">
        <f>IF(A29="","",'01_Global_Assumptions'!$B$13)</f>
        <v>30</v>
      </c>
      <c r="N29" s="24">
        <f>IF(A29="","",'04_Property_Economics'!AM29)</f>
        <v>60</v>
      </c>
      <c r="O29" s="24">
        <f>IF(A29="","",'04_Property_Economics'!AN29)</f>
        <v>6250000</v>
      </c>
      <c r="P29" s="24">
        <f>IF(A29="","",'04_Property_Economics'!AO29)</f>
        <v>22500000</v>
      </c>
      <c r="Q29" s="24">
        <f>IF(A29="","",'04_Property_Economics'!AP29)</f>
        <v>28750000</v>
      </c>
      <c r="R29" s="24">
        <f>IF(A29="","",'04_Property_Economics'!AQ29)</f>
        <v>22500000</v>
      </c>
      <c r="S29" s="27">
        <f>IF(A29="","",'04_Property_Economics'!AR29)</f>
        <v>4.6</v>
      </c>
      <c r="T29" s="2" t="str">
        <f t="shared" si="4"/>
        <v>Not supportable at modeled tenant rent</v>
      </c>
    </row>
    <row r="30" ht="15.75" customHeight="1">
      <c r="A30" s="2" t="str">
        <f>IF('04_Property_Economics'!B30="","",'04_Property_Economics'!B30)</f>
        <v>SF-026</v>
      </c>
      <c r="B30" s="2" t="str">
        <f>IF(A30="","",'04_Property_Economics'!C30)</f>
        <v>50 Lansing St #203</v>
      </c>
      <c r="C30" s="24">
        <f>IF(A30="","",'04_Property_Economics'!H30)</f>
        <v>519000</v>
      </c>
      <c r="D30" s="24">
        <f>IF(A30="","",'04_Property_Economics'!S30)</f>
        <v>519000</v>
      </c>
      <c r="E30" s="24">
        <f>IF(A30="","",'04_Property_Economics'!T30)</f>
        <v>0</v>
      </c>
      <c r="F30" s="24">
        <f>IF(A30="","",'04_Property_Economics'!U30)</f>
        <v>1441.666667</v>
      </c>
      <c r="G30" s="24">
        <f>IF(A30="","",'04_Property_Economics'!W30)</f>
        <v>2595</v>
      </c>
      <c r="H30" s="24">
        <f t="shared" si="1"/>
        <v>4036.666667</v>
      </c>
      <c r="I30" s="24">
        <f>IF(A30="","",'04_Property_Economics'!AD30-'04_Property_Economics'!V30-'04_Property_Economics'!X30-'04_Property_Economics'!AF30)</f>
        <v>3226.25</v>
      </c>
      <c r="J30" s="27">
        <f t="shared" si="2"/>
        <v>0.7992361685</v>
      </c>
      <c r="K30" s="24">
        <f t="shared" si="3"/>
        <v>-810.4166667</v>
      </c>
      <c r="L30" s="24" t="str">
        <f>IF(A30="","",'04_Property_Economics'!AS30)</f>
        <v>NO</v>
      </c>
      <c r="M30" s="24">
        <f>IF(A30="","",'01_Global_Assumptions'!$B$13)</f>
        <v>30</v>
      </c>
      <c r="N30" s="24">
        <f>IF(A30="","",'04_Property_Economics'!AM30)</f>
        <v>60</v>
      </c>
      <c r="O30" s="24">
        <f>IF(A30="","",'04_Property_Economics'!AN30)</f>
        <v>519000</v>
      </c>
      <c r="P30" s="24">
        <f>IF(A30="","",'04_Property_Economics'!AO30)</f>
        <v>1868400</v>
      </c>
      <c r="Q30" s="24">
        <f>IF(A30="","",'04_Property_Economics'!AP30)</f>
        <v>2387400</v>
      </c>
      <c r="R30" s="24">
        <f>IF(A30="","",'04_Property_Economics'!AQ30)</f>
        <v>1868400</v>
      </c>
      <c r="S30" s="27">
        <f>IF(A30="","",'04_Property_Economics'!AR30)</f>
        <v>4.6</v>
      </c>
      <c r="T30" s="2" t="str">
        <f t="shared" si="4"/>
        <v>Not supportable at modeled tenant rent</v>
      </c>
    </row>
    <row r="31" ht="15.75" customHeight="1">
      <c r="A31" s="2" t="str">
        <f>IF('04_Property_Economics'!B31="","",'04_Property_Economics'!B31)</f>
        <v>SF-027</v>
      </c>
      <c r="B31" s="2" t="str">
        <f>IF(A31="","",'04_Property_Economics'!C31)</f>
        <v>37-41 John St</v>
      </c>
      <c r="C31" s="24">
        <f>IF(A31="","",'04_Property_Economics'!H31)</f>
        <v>1850000</v>
      </c>
      <c r="D31" s="24">
        <f>IF(A31="","",'04_Property_Economics'!S31)</f>
        <v>1850000</v>
      </c>
      <c r="E31" s="24">
        <f>IF(A31="","",'04_Property_Economics'!T31)</f>
        <v>0</v>
      </c>
      <c r="F31" s="24">
        <f>IF(A31="","",'04_Property_Economics'!U31)</f>
        <v>5138.888889</v>
      </c>
      <c r="G31" s="24">
        <f>IF(A31="","",'04_Property_Economics'!W31)</f>
        <v>9250</v>
      </c>
      <c r="H31" s="24">
        <f t="shared" si="1"/>
        <v>14388.88889</v>
      </c>
      <c r="I31" s="24">
        <f>IF(A31="","",'04_Property_Economics'!AD31-'04_Property_Economics'!V31-'04_Property_Economics'!X31-'04_Property_Economics'!AF31)</f>
        <v>14055.20833</v>
      </c>
      <c r="J31" s="27">
        <f t="shared" si="2"/>
        <v>0.9768098456</v>
      </c>
      <c r="K31" s="24">
        <f t="shared" si="3"/>
        <v>-333.6805556</v>
      </c>
      <c r="L31" s="24" t="str">
        <f>IF(A31="","",'04_Property_Economics'!AS31)</f>
        <v>NO</v>
      </c>
      <c r="M31" s="24">
        <f>IF(A31="","",'01_Global_Assumptions'!$B$13)</f>
        <v>30</v>
      </c>
      <c r="N31" s="24">
        <f>IF(A31="","",'04_Property_Economics'!AM31)</f>
        <v>60</v>
      </c>
      <c r="O31" s="24">
        <f>IF(A31="","",'04_Property_Economics'!AN31)</f>
        <v>1850000</v>
      </c>
      <c r="P31" s="24">
        <f>IF(A31="","",'04_Property_Economics'!AO31)</f>
        <v>6660000</v>
      </c>
      <c r="Q31" s="24">
        <f>IF(A31="","",'04_Property_Economics'!AP31)</f>
        <v>8510000</v>
      </c>
      <c r="R31" s="24">
        <f>IF(A31="","",'04_Property_Economics'!AQ31)</f>
        <v>6660000</v>
      </c>
      <c r="S31" s="27">
        <f>IF(A31="","",'04_Property_Economics'!AR31)</f>
        <v>4.6</v>
      </c>
      <c r="T31" s="2" t="str">
        <f t="shared" si="4"/>
        <v>Not supportable at modeled tenant rent</v>
      </c>
    </row>
    <row r="32" ht="15.75" customHeight="1">
      <c r="A32" s="2" t="str">
        <f>IF('04_Property_Economics'!B32="","",'04_Property_Economics'!B32)</f>
        <v>SF-028</v>
      </c>
      <c r="B32" s="2" t="str">
        <f>IF(A32="","",'04_Property_Economics'!C32)</f>
        <v>140 South Van Ness Ave #341</v>
      </c>
      <c r="C32" s="24">
        <f>IF(A32="","",'04_Property_Economics'!H32)</f>
        <v>386204</v>
      </c>
      <c r="D32" s="24">
        <f>IF(A32="","",'04_Property_Economics'!S32)</f>
        <v>386204</v>
      </c>
      <c r="E32" s="24">
        <f>IF(A32="","",'04_Property_Economics'!T32)</f>
        <v>0</v>
      </c>
      <c r="F32" s="24">
        <f>IF(A32="","",'04_Property_Economics'!U32)</f>
        <v>1072.788889</v>
      </c>
      <c r="G32" s="24">
        <f>IF(A32="","",'04_Property_Economics'!W32)</f>
        <v>1931.02</v>
      </c>
      <c r="H32" s="24">
        <f t="shared" si="1"/>
        <v>3003.808889</v>
      </c>
      <c r="I32" s="24">
        <f>IF(A32="","",'04_Property_Economics'!AD32-'04_Property_Economics'!V32-'04_Property_Economics'!X32-'04_Property_Economics'!AF32)</f>
        <v>1080.663333</v>
      </c>
      <c r="J32" s="27">
        <f t="shared" si="2"/>
        <v>0.3597643436</v>
      </c>
      <c r="K32" s="24">
        <f t="shared" si="3"/>
        <v>-1923.145556</v>
      </c>
      <c r="L32" s="24" t="str">
        <f>IF(A32="","",'04_Property_Economics'!AS32)</f>
        <v>NO</v>
      </c>
      <c r="M32" s="24">
        <f>IF(A32="","",'01_Global_Assumptions'!$B$13)</f>
        <v>30</v>
      </c>
      <c r="N32" s="24">
        <f>IF(A32="","",'04_Property_Economics'!AM32)</f>
        <v>60</v>
      </c>
      <c r="O32" s="24">
        <f>IF(A32="","",'04_Property_Economics'!AN32)</f>
        <v>386204</v>
      </c>
      <c r="P32" s="24">
        <f>IF(A32="","",'04_Property_Economics'!AO32)</f>
        <v>1390334.4</v>
      </c>
      <c r="Q32" s="24">
        <f>IF(A32="","",'04_Property_Economics'!AP32)</f>
        <v>1776538.4</v>
      </c>
      <c r="R32" s="24">
        <f>IF(A32="","",'04_Property_Economics'!AQ32)</f>
        <v>1390334.4</v>
      </c>
      <c r="S32" s="27">
        <f>IF(A32="","",'04_Property_Economics'!AR32)</f>
        <v>4.6</v>
      </c>
      <c r="T32" s="2" t="str">
        <f t="shared" si="4"/>
        <v>Not supportable at modeled tenant rent</v>
      </c>
    </row>
    <row r="33" ht="15.75" customHeight="1">
      <c r="A33" s="2" t="str">
        <f>IF('04_Property_Economics'!B33="","",'04_Property_Economics'!B33)</f>
        <v>SF-029</v>
      </c>
      <c r="B33" s="2" t="str">
        <f>IF(A33="","",'04_Property_Economics'!C33)</f>
        <v>1400 Mission St #701</v>
      </c>
      <c r="C33" s="24">
        <f>IF(A33="","",'04_Property_Economics'!H33)</f>
        <v>497730</v>
      </c>
      <c r="D33" s="24">
        <f>IF(A33="","",'04_Property_Economics'!S33)</f>
        <v>497730</v>
      </c>
      <c r="E33" s="24">
        <f>IF(A33="","",'04_Property_Economics'!T33)</f>
        <v>0</v>
      </c>
      <c r="F33" s="24">
        <f>IF(A33="","",'04_Property_Economics'!U33)</f>
        <v>1382.583333</v>
      </c>
      <c r="G33" s="24">
        <f>IF(A33="","",'04_Property_Economics'!W33)</f>
        <v>2488.65</v>
      </c>
      <c r="H33" s="24">
        <f t="shared" si="1"/>
        <v>3871.233333</v>
      </c>
      <c r="I33" s="24">
        <f>IF(A33="","",'04_Property_Economics'!AD33-'04_Property_Economics'!V33-'04_Property_Economics'!X33-'04_Property_Economics'!AF33)</f>
        <v>4372.1</v>
      </c>
      <c r="J33" s="27">
        <f t="shared" si="2"/>
        <v>1.129381679</v>
      </c>
      <c r="K33" s="24">
        <f t="shared" si="3"/>
        <v>500.8666667</v>
      </c>
      <c r="L33" s="24" t="str">
        <f>IF(A33="","",'04_Property_Economics'!AS33)</f>
        <v>YES</v>
      </c>
      <c r="M33" s="24">
        <f>IF(A33="","",'01_Global_Assumptions'!$B$13)</f>
        <v>30</v>
      </c>
      <c r="N33" s="24">
        <f>IF(A33="","",'04_Property_Economics'!AM33)</f>
        <v>60</v>
      </c>
      <c r="O33" s="24">
        <f>IF(A33="","",'04_Property_Economics'!AN33)</f>
        <v>497730</v>
      </c>
      <c r="P33" s="24">
        <f>IF(A33="","",'04_Property_Economics'!AO33)</f>
        <v>1791828</v>
      </c>
      <c r="Q33" s="24">
        <f>IF(A33="","",'04_Property_Economics'!AP33)</f>
        <v>2289558</v>
      </c>
      <c r="R33" s="24">
        <f>IF(A33="","",'04_Property_Economics'!AQ33)</f>
        <v>1791828</v>
      </c>
      <c r="S33" s="27">
        <f>IF(A33="","",'04_Property_Economics'!AR33)</f>
        <v>4.6</v>
      </c>
      <c r="T33" s="2" t="str">
        <f t="shared" si="4"/>
        <v>Rent-supported capped return; rollover after active cap</v>
      </c>
    </row>
    <row r="34" ht="15.75" customHeight="1">
      <c r="A34" s="2" t="str">
        <f>IF('04_Property_Economics'!B34="","",'04_Property_Economics'!B34)</f>
        <v>SF-030</v>
      </c>
      <c r="B34" s="2" t="str">
        <f>IF(A34="","",'04_Property_Economics'!C34)</f>
        <v>380 Dolores St #10</v>
      </c>
      <c r="C34" s="24">
        <f>IF(A34="","",'04_Property_Economics'!H34)</f>
        <v>300000</v>
      </c>
      <c r="D34" s="24">
        <f>IF(A34="","",'04_Property_Economics'!S34)</f>
        <v>300000</v>
      </c>
      <c r="E34" s="24">
        <f>IF(A34="","",'04_Property_Economics'!T34)</f>
        <v>0</v>
      </c>
      <c r="F34" s="24">
        <f>IF(A34="","",'04_Property_Economics'!U34)</f>
        <v>833.3333333</v>
      </c>
      <c r="G34" s="24">
        <f>IF(A34="","",'04_Property_Economics'!W34)</f>
        <v>1500</v>
      </c>
      <c r="H34" s="24">
        <f t="shared" si="1"/>
        <v>2333.333333</v>
      </c>
      <c r="I34" s="24">
        <f>IF(A34="","",'04_Property_Economics'!AD34-'04_Property_Economics'!V34-'04_Property_Economics'!X34-'04_Property_Economics'!AF34)</f>
        <v>4232.28125</v>
      </c>
      <c r="J34" s="27">
        <f t="shared" si="2"/>
        <v>1.813834821</v>
      </c>
      <c r="K34" s="24">
        <f t="shared" si="3"/>
        <v>1898.947917</v>
      </c>
      <c r="L34" s="24" t="str">
        <f>IF(A34="","",'04_Property_Economics'!AS34)</f>
        <v>YES</v>
      </c>
      <c r="M34" s="24">
        <f>IF(A34="","",'01_Global_Assumptions'!$B$13)</f>
        <v>30</v>
      </c>
      <c r="N34" s="24">
        <f>IF(A34="","",'04_Property_Economics'!AM34)</f>
        <v>60</v>
      </c>
      <c r="O34" s="24">
        <f>IF(A34="","",'04_Property_Economics'!AN34)</f>
        <v>300000</v>
      </c>
      <c r="P34" s="24">
        <f>IF(A34="","",'04_Property_Economics'!AO34)</f>
        <v>1080000</v>
      </c>
      <c r="Q34" s="24">
        <f>IF(A34="","",'04_Property_Economics'!AP34)</f>
        <v>1380000</v>
      </c>
      <c r="R34" s="24">
        <f>IF(A34="","",'04_Property_Economics'!AQ34)</f>
        <v>1080000</v>
      </c>
      <c r="S34" s="27">
        <f>IF(A34="","",'04_Property_Economics'!AR34)</f>
        <v>4.6</v>
      </c>
      <c r="T34" s="2" t="str">
        <f t="shared" si="4"/>
        <v>Rent-supported capped return; rollover after active cap</v>
      </c>
    </row>
    <row r="35" ht="15.75" customHeight="1">
      <c r="A35" s="2" t="str">
        <f>IF('04_Property_Economics'!B35="","",'04_Property_Economics'!B35)</f>
        <v>SF-031</v>
      </c>
      <c r="B35" s="2" t="str">
        <f>IF(A35="","",'04_Property_Economics'!C35)</f>
        <v>400 Grove St #305</v>
      </c>
      <c r="C35" s="24">
        <f>IF(A35="","",'04_Property_Economics'!H35)</f>
        <v>276705</v>
      </c>
      <c r="D35" s="24">
        <f>IF(A35="","",'04_Property_Economics'!S35)</f>
        <v>276705</v>
      </c>
      <c r="E35" s="24">
        <f>IF(A35="","",'04_Property_Economics'!T35)</f>
        <v>0</v>
      </c>
      <c r="F35" s="24">
        <f>IF(A35="","",'04_Property_Economics'!U35)</f>
        <v>768.625</v>
      </c>
      <c r="G35" s="24">
        <f>IF(A35="","",'04_Property_Economics'!W35)</f>
        <v>1383.525</v>
      </c>
      <c r="H35" s="24">
        <f t="shared" si="1"/>
        <v>2152.15</v>
      </c>
      <c r="I35" s="24">
        <f>IF(A35="","",'04_Property_Economics'!AD35-'04_Property_Economics'!V35-'04_Property_Economics'!X35-'04_Property_Economics'!AF35)</f>
        <v>946.2875</v>
      </c>
      <c r="J35" s="27">
        <f t="shared" si="2"/>
        <v>0.4396940269</v>
      </c>
      <c r="K35" s="24">
        <f t="shared" si="3"/>
        <v>-1205.8625</v>
      </c>
      <c r="L35" s="24" t="str">
        <f>IF(A35="","",'04_Property_Economics'!AS35)</f>
        <v>NO</v>
      </c>
      <c r="M35" s="24">
        <f>IF(A35="","",'01_Global_Assumptions'!$B$13)</f>
        <v>30</v>
      </c>
      <c r="N35" s="24">
        <f>IF(A35="","",'04_Property_Economics'!AM35)</f>
        <v>60</v>
      </c>
      <c r="O35" s="24">
        <f>IF(A35="","",'04_Property_Economics'!AN35)</f>
        <v>276705</v>
      </c>
      <c r="P35" s="24">
        <f>IF(A35="","",'04_Property_Economics'!AO35)</f>
        <v>996138</v>
      </c>
      <c r="Q35" s="24">
        <f>IF(A35="","",'04_Property_Economics'!AP35)</f>
        <v>1272843</v>
      </c>
      <c r="R35" s="24">
        <f>IF(A35="","",'04_Property_Economics'!AQ35)</f>
        <v>996138</v>
      </c>
      <c r="S35" s="27">
        <f>IF(A35="","",'04_Property_Economics'!AR35)</f>
        <v>4.6</v>
      </c>
      <c r="T35" s="2" t="str">
        <f t="shared" si="4"/>
        <v>Not supportable at modeled tenant rent</v>
      </c>
    </row>
    <row r="36" ht="15.75" customHeight="1">
      <c r="A36" s="2" t="str">
        <f>IF('04_Property_Economics'!B36="","",'04_Property_Economics'!B36)</f>
        <v>SF-032</v>
      </c>
      <c r="B36" s="2" t="str">
        <f>IF(A36="","",'04_Property_Economics'!C36)</f>
        <v>1075 Market St #408</v>
      </c>
      <c r="C36" s="24">
        <f>IF(A36="","",'04_Property_Economics'!H36)</f>
        <v>449000</v>
      </c>
      <c r="D36" s="24">
        <f>IF(A36="","",'04_Property_Economics'!S36)</f>
        <v>449000</v>
      </c>
      <c r="E36" s="24">
        <f>IF(A36="","",'04_Property_Economics'!T36)</f>
        <v>0</v>
      </c>
      <c r="F36" s="24">
        <f>IF(A36="","",'04_Property_Economics'!U36)</f>
        <v>1247.222222</v>
      </c>
      <c r="G36" s="24">
        <f>IF(A36="","",'04_Property_Economics'!W36)</f>
        <v>2245</v>
      </c>
      <c r="H36" s="24">
        <f t="shared" si="1"/>
        <v>3492.222222</v>
      </c>
      <c r="I36" s="24">
        <f>IF(A36="","",'04_Property_Economics'!AD36-'04_Property_Economics'!V36-'04_Property_Economics'!X36-'04_Property_Economics'!AF36)</f>
        <v>1028.333333</v>
      </c>
      <c r="J36" s="27">
        <f t="shared" si="2"/>
        <v>0.294463888</v>
      </c>
      <c r="K36" s="24">
        <f t="shared" si="3"/>
        <v>-2463.888889</v>
      </c>
      <c r="L36" s="24" t="str">
        <f>IF(A36="","",'04_Property_Economics'!AS36)</f>
        <v>NO</v>
      </c>
      <c r="M36" s="24">
        <f>IF(A36="","",'01_Global_Assumptions'!$B$13)</f>
        <v>30</v>
      </c>
      <c r="N36" s="24">
        <f>IF(A36="","",'04_Property_Economics'!AM36)</f>
        <v>60</v>
      </c>
      <c r="O36" s="24">
        <f>IF(A36="","",'04_Property_Economics'!AN36)</f>
        <v>449000</v>
      </c>
      <c r="P36" s="24">
        <f>IF(A36="","",'04_Property_Economics'!AO36)</f>
        <v>1616400</v>
      </c>
      <c r="Q36" s="24">
        <f>IF(A36="","",'04_Property_Economics'!AP36)</f>
        <v>2065400</v>
      </c>
      <c r="R36" s="24">
        <f>IF(A36="","",'04_Property_Economics'!AQ36)</f>
        <v>1616400</v>
      </c>
      <c r="S36" s="27">
        <f>IF(A36="","",'04_Property_Economics'!AR36)</f>
        <v>4.6</v>
      </c>
      <c r="T36" s="2" t="str">
        <f t="shared" si="4"/>
        <v>Not supportable at modeled tenant rent</v>
      </c>
    </row>
    <row r="37" ht="15.75" customHeight="1">
      <c r="A37" s="2" t="str">
        <f>IF('04_Property_Economics'!B37="","",'04_Property_Economics'!B37)</f>
        <v>SF-033</v>
      </c>
      <c r="B37" s="2" t="str">
        <f>IF(A37="","",'04_Property_Economics'!C37)</f>
        <v>3755-3759 Mission St</v>
      </c>
      <c r="C37" s="24">
        <f>IF(A37="","",'04_Property_Economics'!H37)</f>
        <v>1399000</v>
      </c>
      <c r="D37" s="24">
        <f>IF(A37="","",'04_Property_Economics'!S37)</f>
        <v>1399000</v>
      </c>
      <c r="E37" s="24">
        <f>IF(A37="","",'04_Property_Economics'!T37)</f>
        <v>0</v>
      </c>
      <c r="F37" s="24">
        <f>IF(A37="","",'04_Property_Economics'!U37)</f>
        <v>3886.111111</v>
      </c>
      <c r="G37" s="24">
        <f>IF(A37="","",'04_Property_Economics'!W37)</f>
        <v>6995</v>
      </c>
      <c r="H37" s="24">
        <f t="shared" si="1"/>
        <v>10881.11111</v>
      </c>
      <c r="I37" s="24">
        <f>IF(A37="","",'04_Property_Economics'!AD37-'04_Property_Economics'!V37-'04_Property_Economics'!X37-'04_Property_Economics'!AF37)</f>
        <v>7212.666667</v>
      </c>
      <c r="J37" s="27">
        <f t="shared" si="2"/>
        <v>0.6628612274</v>
      </c>
      <c r="K37" s="24">
        <f t="shared" si="3"/>
        <v>-3668.444444</v>
      </c>
      <c r="L37" s="24" t="str">
        <f>IF(A37="","",'04_Property_Economics'!AS37)</f>
        <v>NO</v>
      </c>
      <c r="M37" s="24">
        <f>IF(A37="","",'01_Global_Assumptions'!$B$13)</f>
        <v>30</v>
      </c>
      <c r="N37" s="24">
        <f>IF(A37="","",'04_Property_Economics'!AM37)</f>
        <v>60</v>
      </c>
      <c r="O37" s="24">
        <f>IF(A37="","",'04_Property_Economics'!AN37)</f>
        <v>1399000</v>
      </c>
      <c r="P37" s="24">
        <f>IF(A37="","",'04_Property_Economics'!AO37)</f>
        <v>5036400</v>
      </c>
      <c r="Q37" s="24">
        <f>IF(A37="","",'04_Property_Economics'!AP37)</f>
        <v>6435400</v>
      </c>
      <c r="R37" s="24">
        <f>IF(A37="","",'04_Property_Economics'!AQ37)</f>
        <v>5036400</v>
      </c>
      <c r="S37" s="27">
        <f>IF(A37="","",'04_Property_Economics'!AR37)</f>
        <v>4.6</v>
      </c>
      <c r="T37" s="2" t="str">
        <f t="shared" si="4"/>
        <v>Not supportable at modeled tenant rent</v>
      </c>
    </row>
    <row r="38" ht="15.75" customHeight="1">
      <c r="A38" s="2" t="str">
        <f>IF('04_Property_Economics'!B38="","",'04_Property_Economics'!B38)</f>
        <v>SF-034</v>
      </c>
      <c r="B38" s="2" t="str">
        <f>IF(A38="","",'04_Property_Economics'!C38)</f>
        <v>34 Turk St</v>
      </c>
      <c r="C38" s="24">
        <f>IF(A38="","",'04_Property_Economics'!H38)</f>
        <v>4500000</v>
      </c>
      <c r="D38" s="24">
        <f>IF(A38="","",'04_Property_Economics'!S38)</f>
        <v>4500000</v>
      </c>
      <c r="E38" s="24">
        <f>IF(A38="","",'04_Property_Economics'!T38)</f>
        <v>0</v>
      </c>
      <c r="F38" s="24">
        <f>IF(A38="","",'04_Property_Economics'!U38)</f>
        <v>12500</v>
      </c>
      <c r="G38" s="24">
        <f>IF(A38="","",'04_Property_Economics'!W38)</f>
        <v>22500</v>
      </c>
      <c r="H38" s="24">
        <f t="shared" si="1"/>
        <v>35000</v>
      </c>
      <c r="I38" s="24">
        <f>IF(A38="","",'04_Property_Economics'!AD38-'04_Property_Economics'!V38-'04_Property_Economics'!X38-'04_Property_Economics'!AF38)</f>
        <v>221703.125</v>
      </c>
      <c r="J38" s="27">
        <f t="shared" si="2"/>
        <v>6.334375</v>
      </c>
      <c r="K38" s="24">
        <f t="shared" si="3"/>
        <v>186703.125</v>
      </c>
      <c r="L38" s="24" t="str">
        <f>IF(A38="","",'04_Property_Economics'!AS38)</f>
        <v>YES</v>
      </c>
      <c r="M38" s="24">
        <f>IF(A38="","",'01_Global_Assumptions'!$B$13)</f>
        <v>30</v>
      </c>
      <c r="N38" s="24">
        <f>IF(A38="","",'04_Property_Economics'!AM38)</f>
        <v>60</v>
      </c>
      <c r="O38" s="24">
        <f>IF(A38="","",'04_Property_Economics'!AN38)</f>
        <v>4500000</v>
      </c>
      <c r="P38" s="24">
        <f>IF(A38="","",'04_Property_Economics'!AO38)</f>
        <v>16200000</v>
      </c>
      <c r="Q38" s="24">
        <f>IF(A38="","",'04_Property_Economics'!AP38)</f>
        <v>20700000</v>
      </c>
      <c r="R38" s="24">
        <f>IF(A38="","",'04_Property_Economics'!AQ38)</f>
        <v>16200000</v>
      </c>
      <c r="S38" s="27">
        <f>IF(A38="","",'04_Property_Economics'!AR38)</f>
        <v>4.6</v>
      </c>
      <c r="T38" s="2" t="str">
        <f t="shared" si="4"/>
        <v>Rent-supported capped return; rollover after active cap</v>
      </c>
    </row>
    <row r="39" ht="15.75" customHeight="1">
      <c r="A39" s="2" t="str">
        <f>IF('04_Property_Economics'!B39="","",'04_Property_Economics'!B39)</f>
        <v>SF-035</v>
      </c>
      <c r="B39" s="2" t="str">
        <f>IF(A39="","",'04_Property_Economics'!C39)</f>
        <v>125 Garfield St</v>
      </c>
      <c r="C39" s="24">
        <f>IF(A39="","",'04_Property_Economics'!H39)</f>
        <v>998000</v>
      </c>
      <c r="D39" s="24">
        <f>IF(A39="","",'04_Property_Economics'!S39)</f>
        <v>998000</v>
      </c>
      <c r="E39" s="24">
        <f>IF(A39="","",'04_Property_Economics'!T39)</f>
        <v>0</v>
      </c>
      <c r="F39" s="24">
        <f>IF(A39="","",'04_Property_Economics'!U39)</f>
        <v>2772.222222</v>
      </c>
      <c r="G39" s="24">
        <f>IF(A39="","",'04_Property_Economics'!W39)</f>
        <v>4990</v>
      </c>
      <c r="H39" s="24">
        <f t="shared" si="1"/>
        <v>7762.222222</v>
      </c>
      <c r="I39" s="24">
        <f>IF(A39="","",'04_Property_Economics'!AD39-'04_Property_Economics'!V39-'04_Property_Economics'!X39-'04_Property_Economics'!AF39)</f>
        <v>4234.333333</v>
      </c>
      <c r="J39" s="27">
        <f t="shared" si="2"/>
        <v>0.5455052963</v>
      </c>
      <c r="K39" s="24">
        <f t="shared" si="3"/>
        <v>-3527.888889</v>
      </c>
      <c r="L39" s="24" t="str">
        <f>IF(A39="","",'04_Property_Economics'!AS39)</f>
        <v>NO</v>
      </c>
      <c r="M39" s="24">
        <f>IF(A39="","",'01_Global_Assumptions'!$B$13)</f>
        <v>30</v>
      </c>
      <c r="N39" s="24">
        <f>IF(A39="","",'04_Property_Economics'!AM39)</f>
        <v>60</v>
      </c>
      <c r="O39" s="24">
        <f>IF(A39="","",'04_Property_Economics'!AN39)</f>
        <v>998000</v>
      </c>
      <c r="P39" s="24">
        <f>IF(A39="","",'04_Property_Economics'!AO39)</f>
        <v>3592800</v>
      </c>
      <c r="Q39" s="24">
        <f>IF(A39="","",'04_Property_Economics'!AP39)</f>
        <v>4590800</v>
      </c>
      <c r="R39" s="24">
        <f>IF(A39="","",'04_Property_Economics'!AQ39)</f>
        <v>3592800</v>
      </c>
      <c r="S39" s="27">
        <f>IF(A39="","",'04_Property_Economics'!AR39)</f>
        <v>4.6</v>
      </c>
      <c r="T39" s="2" t="str">
        <f t="shared" si="4"/>
        <v>Not supportable at modeled tenant rent</v>
      </c>
    </row>
    <row r="40" ht="15.75" customHeight="1">
      <c r="A40" s="2" t="str">
        <f>IF('04_Property_Economics'!B40="","",'04_Property_Economics'!B40)</f>
        <v>SF-036</v>
      </c>
      <c r="B40" s="2" t="str">
        <f>IF(A40="","",'04_Property_Economics'!C40)</f>
        <v>200 Brannan St #126</v>
      </c>
      <c r="C40" s="24">
        <f>IF(A40="","",'04_Property_Economics'!H40)</f>
        <v>475381</v>
      </c>
      <c r="D40" s="24">
        <f>IF(A40="","",'04_Property_Economics'!S40)</f>
        <v>475381</v>
      </c>
      <c r="E40" s="24">
        <f>IF(A40="","",'04_Property_Economics'!T40)</f>
        <v>0</v>
      </c>
      <c r="F40" s="24">
        <f>IF(A40="","",'04_Property_Economics'!U40)</f>
        <v>1320.502778</v>
      </c>
      <c r="G40" s="24">
        <f>IF(A40="","",'04_Property_Economics'!W40)</f>
        <v>2376.905</v>
      </c>
      <c r="H40" s="24">
        <f t="shared" si="1"/>
        <v>3697.407778</v>
      </c>
      <c r="I40" s="24">
        <f>IF(A40="","",'04_Property_Economics'!AD40-'04_Property_Economics'!V40-'04_Property_Economics'!X40-'04_Property_Economics'!AF40)</f>
        <v>3883.067917</v>
      </c>
      <c r="J40" s="27">
        <f t="shared" si="2"/>
        <v>1.050213596</v>
      </c>
      <c r="K40" s="24">
        <f t="shared" si="3"/>
        <v>185.6601389</v>
      </c>
      <c r="L40" s="24" t="str">
        <f>IF(A40="","",'04_Property_Economics'!AS40)</f>
        <v>YES</v>
      </c>
      <c r="M40" s="24">
        <f>IF(A40="","",'01_Global_Assumptions'!$B$13)</f>
        <v>30</v>
      </c>
      <c r="N40" s="24">
        <f>IF(A40="","",'04_Property_Economics'!AM40)</f>
        <v>60</v>
      </c>
      <c r="O40" s="24">
        <f>IF(A40="","",'04_Property_Economics'!AN40)</f>
        <v>475381</v>
      </c>
      <c r="P40" s="24">
        <f>IF(A40="","",'04_Property_Economics'!AO40)</f>
        <v>1711371.6</v>
      </c>
      <c r="Q40" s="24">
        <f>IF(A40="","",'04_Property_Economics'!AP40)</f>
        <v>2186752.6</v>
      </c>
      <c r="R40" s="24">
        <f>IF(A40="","",'04_Property_Economics'!AQ40)</f>
        <v>1711371.6</v>
      </c>
      <c r="S40" s="27">
        <f>IF(A40="","",'04_Property_Economics'!AR40)</f>
        <v>4.6</v>
      </c>
      <c r="T40" s="2" t="str">
        <f t="shared" si="4"/>
        <v>Rent-supported capped return; rollover after active cap</v>
      </c>
    </row>
    <row r="41" ht="15.75" customHeight="1">
      <c r="A41" s="2" t="str">
        <f>IF('04_Property_Economics'!B41="","",'04_Property_Economics'!B41)</f>
        <v>SF-037</v>
      </c>
      <c r="B41" s="2" t="str">
        <f>IF(A41="","",'04_Property_Economics'!C41)</f>
        <v>74 New Montgomery St #303</v>
      </c>
      <c r="C41" s="24">
        <f>IF(A41="","",'04_Property_Economics'!H41)</f>
        <v>345950</v>
      </c>
      <c r="D41" s="24">
        <f>IF(A41="","",'04_Property_Economics'!S41)</f>
        <v>345950</v>
      </c>
      <c r="E41" s="24">
        <f>IF(A41="","",'04_Property_Economics'!T41)</f>
        <v>0</v>
      </c>
      <c r="F41" s="24">
        <f>IF(A41="","",'04_Property_Economics'!U41)</f>
        <v>960.9722222</v>
      </c>
      <c r="G41" s="24">
        <f>IF(A41="","",'04_Property_Economics'!W41)</f>
        <v>1729.75</v>
      </c>
      <c r="H41" s="24">
        <f t="shared" si="1"/>
        <v>2690.722222</v>
      </c>
      <c r="I41" s="24">
        <f>IF(A41="","",'04_Property_Economics'!AD41-'04_Property_Economics'!V41-'04_Property_Economics'!X41-'04_Property_Economics'!AF41)</f>
        <v>888.5833333</v>
      </c>
      <c r="J41" s="27">
        <f t="shared" si="2"/>
        <v>0.3302397126</v>
      </c>
      <c r="K41" s="24">
        <f t="shared" si="3"/>
        <v>-1802.138889</v>
      </c>
      <c r="L41" s="24" t="str">
        <f>IF(A41="","",'04_Property_Economics'!AS41)</f>
        <v>NO</v>
      </c>
      <c r="M41" s="24">
        <f>IF(A41="","",'01_Global_Assumptions'!$B$13)</f>
        <v>30</v>
      </c>
      <c r="N41" s="24">
        <f>IF(A41="","",'04_Property_Economics'!AM41)</f>
        <v>60</v>
      </c>
      <c r="O41" s="24">
        <f>IF(A41="","",'04_Property_Economics'!AN41)</f>
        <v>345950</v>
      </c>
      <c r="P41" s="24">
        <f>IF(A41="","",'04_Property_Economics'!AO41)</f>
        <v>1245420</v>
      </c>
      <c r="Q41" s="24">
        <f>IF(A41="","",'04_Property_Economics'!AP41)</f>
        <v>1591370</v>
      </c>
      <c r="R41" s="24">
        <f>IF(A41="","",'04_Property_Economics'!AQ41)</f>
        <v>1245420</v>
      </c>
      <c r="S41" s="27">
        <f>IF(A41="","",'04_Property_Economics'!AR41)</f>
        <v>4.6</v>
      </c>
      <c r="T41" s="2" t="str">
        <f t="shared" si="4"/>
        <v>Not supportable at modeled tenant rent</v>
      </c>
    </row>
    <row r="42" ht="15.75" customHeight="1">
      <c r="A42" s="2" t="str">
        <f>IF('04_Property_Economics'!B42="","",'04_Property_Economics'!B42)</f>
        <v>SF-038</v>
      </c>
      <c r="B42" s="2" t="str">
        <f>IF(A42="","",'04_Property_Economics'!C42)</f>
        <v>355 1st St Unit S207</v>
      </c>
      <c r="C42" s="24">
        <f>IF(A42="","",'04_Property_Economics'!H42)</f>
        <v>364812</v>
      </c>
      <c r="D42" s="24">
        <f>IF(A42="","",'04_Property_Economics'!S42)</f>
        <v>364812</v>
      </c>
      <c r="E42" s="24">
        <f>IF(A42="","",'04_Property_Economics'!T42)</f>
        <v>0</v>
      </c>
      <c r="F42" s="24">
        <f>IF(A42="","",'04_Property_Economics'!U42)</f>
        <v>1013.366667</v>
      </c>
      <c r="G42" s="24">
        <f>IF(A42="","",'04_Property_Economics'!W42)</f>
        <v>1824.06</v>
      </c>
      <c r="H42" s="24">
        <f t="shared" si="1"/>
        <v>2837.426667</v>
      </c>
      <c r="I42" s="24">
        <f>IF(A42="","",'04_Property_Economics'!AD42-'04_Property_Economics'!V42-'04_Property_Economics'!X42-'04_Property_Economics'!AF42)</f>
        <v>2936.701667</v>
      </c>
      <c r="J42" s="27">
        <f t="shared" si="2"/>
        <v>1.034987688</v>
      </c>
      <c r="K42" s="24">
        <f t="shared" si="3"/>
        <v>99.275</v>
      </c>
      <c r="L42" s="24" t="str">
        <f>IF(A42="","",'04_Property_Economics'!AS42)</f>
        <v>YES</v>
      </c>
      <c r="M42" s="24">
        <f>IF(A42="","",'01_Global_Assumptions'!$B$13)</f>
        <v>30</v>
      </c>
      <c r="N42" s="24">
        <f>IF(A42="","",'04_Property_Economics'!AM42)</f>
        <v>60</v>
      </c>
      <c r="O42" s="24">
        <f>IF(A42="","",'04_Property_Economics'!AN42)</f>
        <v>364812</v>
      </c>
      <c r="P42" s="24">
        <f>IF(A42="","",'04_Property_Economics'!AO42)</f>
        <v>1313323.2</v>
      </c>
      <c r="Q42" s="24">
        <f>IF(A42="","",'04_Property_Economics'!AP42)</f>
        <v>1678135.2</v>
      </c>
      <c r="R42" s="24">
        <f>IF(A42="","",'04_Property_Economics'!AQ42)</f>
        <v>1313323.2</v>
      </c>
      <c r="S42" s="27">
        <f>IF(A42="","",'04_Property_Economics'!AR42)</f>
        <v>4.6</v>
      </c>
      <c r="T42" s="2" t="str">
        <f t="shared" si="4"/>
        <v>Rent-supported capped return; rollover after active cap</v>
      </c>
    </row>
    <row r="43" ht="15.75" customHeight="1">
      <c r="A43" s="2" t="str">
        <f>IF('04_Property_Economics'!B43="","",'04_Property_Economics'!B43)</f>
        <v>SF-039</v>
      </c>
      <c r="B43" s="2" t="str">
        <f>IF(A43="","",'04_Property_Economics'!C43)</f>
        <v>888 7th St #355</v>
      </c>
      <c r="C43" s="24">
        <f>IF(A43="","",'04_Property_Economics'!H43)</f>
        <v>529114</v>
      </c>
      <c r="D43" s="24">
        <f>IF(A43="","",'04_Property_Economics'!S43)</f>
        <v>529114</v>
      </c>
      <c r="E43" s="24">
        <f>IF(A43="","",'04_Property_Economics'!T43)</f>
        <v>0</v>
      </c>
      <c r="F43" s="24">
        <f>IF(A43="","",'04_Property_Economics'!U43)</f>
        <v>1469.761111</v>
      </c>
      <c r="G43" s="24">
        <f>IF(A43="","",'04_Property_Economics'!W43)</f>
        <v>2645.57</v>
      </c>
      <c r="H43" s="24">
        <f t="shared" si="1"/>
        <v>4115.331111</v>
      </c>
      <c r="I43" s="24">
        <f>IF(A43="","",'04_Property_Economics'!AD43-'04_Property_Economics'!V43-'04_Property_Economics'!X43-'04_Property_Economics'!AF43)</f>
        <v>3217.821667</v>
      </c>
      <c r="J43" s="27">
        <f t="shared" si="2"/>
        <v>0.7819107576</v>
      </c>
      <c r="K43" s="24">
        <f t="shared" si="3"/>
        <v>-897.5094444</v>
      </c>
      <c r="L43" s="24" t="str">
        <f>IF(A43="","",'04_Property_Economics'!AS43)</f>
        <v>NO</v>
      </c>
      <c r="M43" s="24">
        <f>IF(A43="","",'01_Global_Assumptions'!$B$13)</f>
        <v>30</v>
      </c>
      <c r="N43" s="24">
        <f>IF(A43="","",'04_Property_Economics'!AM43)</f>
        <v>60</v>
      </c>
      <c r="O43" s="24">
        <f>IF(A43="","",'04_Property_Economics'!AN43)</f>
        <v>529114</v>
      </c>
      <c r="P43" s="24">
        <f>IF(A43="","",'04_Property_Economics'!AO43)</f>
        <v>1904810.4</v>
      </c>
      <c r="Q43" s="24">
        <f>IF(A43="","",'04_Property_Economics'!AP43)</f>
        <v>2433924.4</v>
      </c>
      <c r="R43" s="24">
        <f>IF(A43="","",'04_Property_Economics'!AQ43)</f>
        <v>1904810.4</v>
      </c>
      <c r="S43" s="27">
        <f>IF(A43="","",'04_Property_Economics'!AR43)</f>
        <v>4.6</v>
      </c>
      <c r="T43" s="2" t="str">
        <f t="shared" si="4"/>
        <v>Not supportable at modeled tenant rent</v>
      </c>
    </row>
    <row r="44" ht="15.75" customHeight="1">
      <c r="A44" s="2" t="str">
        <f>IF('04_Property_Economics'!B44="","",'04_Property_Economics'!B44)</f>
        <v>SF-040</v>
      </c>
      <c r="B44" s="2" t="str">
        <f>IF(A44="","",'04_Property_Economics'!C44)</f>
        <v>6 Mint Plz Unit 203A</v>
      </c>
      <c r="C44" s="24">
        <f>IF(A44="","",'04_Property_Economics'!H44)</f>
        <v>454539</v>
      </c>
      <c r="D44" s="24">
        <f>IF(A44="","",'04_Property_Economics'!S44)</f>
        <v>454539</v>
      </c>
      <c r="E44" s="24">
        <f>IF(A44="","",'04_Property_Economics'!T44)</f>
        <v>0</v>
      </c>
      <c r="F44" s="24">
        <f>IF(A44="","",'04_Property_Economics'!U44)</f>
        <v>1262.608333</v>
      </c>
      <c r="G44" s="24">
        <f>IF(A44="","",'04_Property_Economics'!W44)</f>
        <v>2272.695</v>
      </c>
      <c r="H44" s="24">
        <f t="shared" si="1"/>
        <v>3535.303333</v>
      </c>
      <c r="I44" s="24">
        <f>IF(A44="","",'04_Property_Economics'!AD44-'04_Property_Economics'!V44-'04_Property_Economics'!X44-'04_Property_Economics'!AF44)</f>
        <v>3643.603333</v>
      </c>
      <c r="J44" s="27">
        <f t="shared" si="2"/>
        <v>1.030633864</v>
      </c>
      <c r="K44" s="24">
        <f t="shared" si="3"/>
        <v>108.3</v>
      </c>
      <c r="L44" s="24" t="str">
        <f>IF(A44="","",'04_Property_Economics'!AS44)</f>
        <v>YES</v>
      </c>
      <c r="M44" s="24">
        <f>IF(A44="","",'01_Global_Assumptions'!$B$13)</f>
        <v>30</v>
      </c>
      <c r="N44" s="24">
        <f>IF(A44="","",'04_Property_Economics'!AM44)</f>
        <v>60</v>
      </c>
      <c r="O44" s="24">
        <f>IF(A44="","",'04_Property_Economics'!AN44)</f>
        <v>454539</v>
      </c>
      <c r="P44" s="24">
        <f>IF(A44="","",'04_Property_Economics'!AO44)</f>
        <v>1636340.4</v>
      </c>
      <c r="Q44" s="24">
        <f>IF(A44="","",'04_Property_Economics'!AP44)</f>
        <v>2090879.4</v>
      </c>
      <c r="R44" s="24">
        <f>IF(A44="","",'04_Property_Economics'!AQ44)</f>
        <v>1636340.4</v>
      </c>
      <c r="S44" s="27">
        <f>IF(A44="","",'04_Property_Economics'!AR44)</f>
        <v>4.6</v>
      </c>
      <c r="T44" s="2" t="str">
        <f t="shared" si="4"/>
        <v>Rent-supported capped return; rollover after active cap</v>
      </c>
    </row>
    <row r="45" ht="15.75" customHeight="1">
      <c r="A45" s="2" t="str">
        <f>IF('04_Property_Economics'!B45="","",'04_Property_Economics'!B45)</f>
        <v>SF-041</v>
      </c>
      <c r="B45" s="2" t="str">
        <f>IF(A45="","",'04_Property_Economics'!C45)</f>
        <v>900 North Point St #411</v>
      </c>
      <c r="C45" s="24">
        <f>IF(A45="","",'04_Property_Economics'!H45)</f>
        <v>1495000</v>
      </c>
      <c r="D45" s="24">
        <f>IF(A45="","",'04_Property_Economics'!S45)</f>
        <v>1495000</v>
      </c>
      <c r="E45" s="24">
        <f>IF(A45="","",'04_Property_Economics'!T45)</f>
        <v>0</v>
      </c>
      <c r="F45" s="24">
        <f>IF(A45="","",'04_Property_Economics'!U45)</f>
        <v>4152.777778</v>
      </c>
      <c r="G45" s="24">
        <f>IF(A45="","",'04_Property_Economics'!W45)</f>
        <v>7475</v>
      </c>
      <c r="H45" s="24">
        <f t="shared" si="1"/>
        <v>11627.77778</v>
      </c>
      <c r="I45" s="24">
        <f>IF(A45="","",'04_Property_Economics'!AD45-'04_Property_Economics'!V45-'04_Property_Economics'!X45-'04_Property_Economics'!AF45)</f>
        <v>3225.166667</v>
      </c>
      <c r="J45" s="27">
        <f t="shared" si="2"/>
        <v>0.2773674152</v>
      </c>
      <c r="K45" s="24">
        <f t="shared" si="3"/>
        <v>-8402.611111</v>
      </c>
      <c r="L45" s="24" t="str">
        <f>IF(A45="","",'04_Property_Economics'!AS45)</f>
        <v>NO</v>
      </c>
      <c r="M45" s="24">
        <f>IF(A45="","",'01_Global_Assumptions'!$B$13)</f>
        <v>30</v>
      </c>
      <c r="N45" s="24">
        <f>IF(A45="","",'04_Property_Economics'!AM45)</f>
        <v>60</v>
      </c>
      <c r="O45" s="24">
        <f>IF(A45="","",'04_Property_Economics'!AN45)</f>
        <v>1495000</v>
      </c>
      <c r="P45" s="24">
        <f>IF(A45="","",'04_Property_Economics'!AO45)</f>
        <v>5382000</v>
      </c>
      <c r="Q45" s="24">
        <f>IF(A45="","",'04_Property_Economics'!AP45)</f>
        <v>6877000</v>
      </c>
      <c r="R45" s="24">
        <f>IF(A45="","",'04_Property_Economics'!AQ45)</f>
        <v>5382000</v>
      </c>
      <c r="S45" s="27">
        <f>IF(A45="","",'04_Property_Economics'!AR45)</f>
        <v>4.6</v>
      </c>
      <c r="T45" s="2" t="str">
        <f t="shared" si="4"/>
        <v>Not supportable at modeled tenant rent</v>
      </c>
    </row>
    <row r="46" ht="15.75" customHeight="1">
      <c r="A46" s="2" t="str">
        <f>IF('04_Property_Economics'!B46="","",'04_Property_Economics'!B46)</f>
        <v>SF-042</v>
      </c>
      <c r="B46" s="2" t="str">
        <f>IF(A46="","",'04_Property_Economics'!C46)</f>
        <v>1325-1327 42nd Ave</v>
      </c>
      <c r="C46" s="24">
        <f>IF(A46="","",'04_Property_Economics'!H46)</f>
        <v>1198000</v>
      </c>
      <c r="D46" s="24">
        <f>IF(A46="","",'04_Property_Economics'!S46)</f>
        <v>1198000</v>
      </c>
      <c r="E46" s="24">
        <f>IF(A46="","",'04_Property_Economics'!T46)</f>
        <v>0</v>
      </c>
      <c r="F46" s="24">
        <f>IF(A46="","",'04_Property_Economics'!U46)</f>
        <v>3327.777778</v>
      </c>
      <c r="G46" s="24">
        <f>IF(A46="","",'04_Property_Economics'!W46)</f>
        <v>5990</v>
      </c>
      <c r="H46" s="24">
        <f t="shared" si="1"/>
        <v>9317.777778</v>
      </c>
      <c r="I46" s="24">
        <f>IF(A46="","",'04_Property_Economics'!AD46-'04_Property_Economics'!V46-'04_Property_Economics'!X46-'04_Property_Economics'!AF46)</f>
        <v>6116.666667</v>
      </c>
      <c r="J46" s="27">
        <f t="shared" si="2"/>
        <v>0.6564512282</v>
      </c>
      <c r="K46" s="24">
        <f t="shared" si="3"/>
        <v>-3201.111111</v>
      </c>
      <c r="L46" s="24" t="str">
        <f>IF(A46="","",'04_Property_Economics'!AS46)</f>
        <v>NO</v>
      </c>
      <c r="M46" s="24">
        <f>IF(A46="","",'01_Global_Assumptions'!$B$13)</f>
        <v>30</v>
      </c>
      <c r="N46" s="24">
        <f>IF(A46="","",'04_Property_Economics'!AM46)</f>
        <v>60</v>
      </c>
      <c r="O46" s="24">
        <f>IF(A46="","",'04_Property_Economics'!AN46)</f>
        <v>1198000</v>
      </c>
      <c r="P46" s="24">
        <f>IF(A46="","",'04_Property_Economics'!AO46)</f>
        <v>4312800</v>
      </c>
      <c r="Q46" s="24">
        <f>IF(A46="","",'04_Property_Economics'!AP46)</f>
        <v>5510800</v>
      </c>
      <c r="R46" s="24">
        <f>IF(A46="","",'04_Property_Economics'!AQ46)</f>
        <v>4312800</v>
      </c>
      <c r="S46" s="27">
        <f>IF(A46="","",'04_Property_Economics'!AR46)</f>
        <v>4.6</v>
      </c>
      <c r="T46" s="2" t="str">
        <f t="shared" si="4"/>
        <v>Not supportable at modeled tenant rent</v>
      </c>
    </row>
    <row r="47" ht="15.75" customHeight="1">
      <c r="A47" s="2" t="str">
        <f>IF('04_Property_Economics'!B47="","",'04_Property_Economics'!B47)</f>
        <v>SF-043</v>
      </c>
      <c r="B47" s="2" t="str">
        <f>IF(A47="","",'04_Property_Economics'!C47)</f>
        <v>2120 24th St #1</v>
      </c>
      <c r="C47" s="24">
        <f>IF(A47="","",'04_Property_Economics'!H47)</f>
        <v>645000</v>
      </c>
      <c r="D47" s="24">
        <f>IF(A47="","",'04_Property_Economics'!S47)</f>
        <v>645000</v>
      </c>
      <c r="E47" s="24">
        <f>IF(A47="","",'04_Property_Economics'!T47)</f>
        <v>0</v>
      </c>
      <c r="F47" s="24">
        <f>IF(A47="","",'04_Property_Economics'!U47)</f>
        <v>1791.666667</v>
      </c>
      <c r="G47" s="24">
        <f>IF(A47="","",'04_Property_Economics'!W47)</f>
        <v>3225</v>
      </c>
      <c r="H47" s="24">
        <f t="shared" si="1"/>
        <v>5016.666667</v>
      </c>
      <c r="I47" s="24">
        <f>IF(A47="","",'04_Property_Economics'!AD47-'04_Property_Economics'!V47-'04_Property_Economics'!X47-'04_Property_Economics'!AF47)</f>
        <v>639.375</v>
      </c>
      <c r="J47" s="27">
        <f t="shared" si="2"/>
        <v>0.1274501661</v>
      </c>
      <c r="K47" s="24">
        <f t="shared" si="3"/>
        <v>-4377.291667</v>
      </c>
      <c r="L47" s="24" t="str">
        <f>IF(A47="","",'04_Property_Economics'!AS47)</f>
        <v>NO</v>
      </c>
      <c r="M47" s="24">
        <f>IF(A47="","",'01_Global_Assumptions'!$B$13)</f>
        <v>30</v>
      </c>
      <c r="N47" s="24">
        <f>IF(A47="","",'04_Property_Economics'!AM47)</f>
        <v>60</v>
      </c>
      <c r="O47" s="24">
        <f>IF(A47="","",'04_Property_Economics'!AN47)</f>
        <v>645000</v>
      </c>
      <c r="P47" s="24">
        <f>IF(A47="","",'04_Property_Economics'!AO47)</f>
        <v>2322000</v>
      </c>
      <c r="Q47" s="24">
        <f>IF(A47="","",'04_Property_Economics'!AP47)</f>
        <v>2967000</v>
      </c>
      <c r="R47" s="24">
        <f>IF(A47="","",'04_Property_Economics'!AQ47)</f>
        <v>2322000</v>
      </c>
      <c r="S47" s="27">
        <f>IF(A47="","",'04_Property_Economics'!AR47)</f>
        <v>4.6</v>
      </c>
      <c r="T47" s="2" t="str">
        <f t="shared" si="4"/>
        <v>Not supportable at modeled tenant rent</v>
      </c>
    </row>
    <row r="48" ht="15.75" customHeight="1">
      <c r="A48" s="2" t="str">
        <f>IF('04_Property_Economics'!B48="","",'04_Property_Economics'!B48)</f>
        <v>SF-044</v>
      </c>
      <c r="B48" s="2" t="str">
        <f>IF(A48="","",'04_Property_Economics'!C48)</f>
        <v>855 Folsom St #502</v>
      </c>
      <c r="C48" s="24">
        <f>IF(A48="","",'04_Property_Economics'!H48)</f>
        <v>405443</v>
      </c>
      <c r="D48" s="24">
        <f>IF(A48="","",'04_Property_Economics'!S48)</f>
        <v>405443</v>
      </c>
      <c r="E48" s="24">
        <f>IF(A48="","",'04_Property_Economics'!T48)</f>
        <v>0</v>
      </c>
      <c r="F48" s="24">
        <f>IF(A48="","",'04_Property_Economics'!U48)</f>
        <v>1126.230556</v>
      </c>
      <c r="G48" s="24">
        <f>IF(A48="","",'04_Property_Economics'!W48)</f>
        <v>2027.215</v>
      </c>
      <c r="H48" s="24">
        <f t="shared" si="1"/>
        <v>3153.445556</v>
      </c>
      <c r="I48" s="24">
        <f>IF(A48="","",'04_Property_Economics'!AD48-'04_Property_Economics'!V48-'04_Property_Economics'!X48-'04_Property_Economics'!AF48)</f>
        <v>839.0058333</v>
      </c>
      <c r="J48" s="27">
        <f t="shared" si="2"/>
        <v>0.2660600345</v>
      </c>
      <c r="K48" s="24">
        <f t="shared" si="3"/>
        <v>-2314.439722</v>
      </c>
      <c r="L48" s="24" t="str">
        <f>IF(A48="","",'04_Property_Economics'!AS48)</f>
        <v>NO</v>
      </c>
      <c r="M48" s="24">
        <f>IF(A48="","",'01_Global_Assumptions'!$B$13)</f>
        <v>30</v>
      </c>
      <c r="N48" s="24">
        <f>IF(A48="","",'04_Property_Economics'!AM48)</f>
        <v>60</v>
      </c>
      <c r="O48" s="24">
        <f>IF(A48="","",'04_Property_Economics'!AN48)</f>
        <v>405443</v>
      </c>
      <c r="P48" s="24">
        <f>IF(A48="","",'04_Property_Economics'!AO48)</f>
        <v>1459594.8</v>
      </c>
      <c r="Q48" s="24">
        <f>IF(A48="","",'04_Property_Economics'!AP48)</f>
        <v>1865037.8</v>
      </c>
      <c r="R48" s="24">
        <f>IF(A48="","",'04_Property_Economics'!AQ48)</f>
        <v>1459594.8</v>
      </c>
      <c r="S48" s="27">
        <f>IF(A48="","",'04_Property_Economics'!AR48)</f>
        <v>4.6</v>
      </c>
      <c r="T48" s="2" t="str">
        <f t="shared" si="4"/>
        <v>Not supportable at modeled tenant rent</v>
      </c>
    </row>
    <row r="49" ht="15.75" customHeight="1">
      <c r="A49" s="2" t="str">
        <f>IF('04_Property_Economics'!B49="","",'04_Property_Economics'!B49)</f>
        <v>SF-045</v>
      </c>
      <c r="B49" s="2" t="str">
        <f>IF(A49="","",'04_Property_Economics'!C49)</f>
        <v>1688 Pine St Unit W201</v>
      </c>
      <c r="C49" s="24">
        <f>IF(A49="","",'04_Property_Economics'!H49)</f>
        <v>402999</v>
      </c>
      <c r="D49" s="24">
        <f>IF(A49="","",'04_Property_Economics'!S49)</f>
        <v>402999</v>
      </c>
      <c r="E49" s="24">
        <f>IF(A49="","",'04_Property_Economics'!T49)</f>
        <v>0</v>
      </c>
      <c r="F49" s="24">
        <f>IF(A49="","",'04_Property_Economics'!U49)</f>
        <v>1119.441667</v>
      </c>
      <c r="G49" s="24">
        <f>IF(A49="","",'04_Property_Economics'!W49)</f>
        <v>2014.995</v>
      </c>
      <c r="H49" s="24">
        <f t="shared" si="1"/>
        <v>3134.436667</v>
      </c>
      <c r="I49" s="24">
        <f>IF(A49="","",'04_Property_Economics'!AD49-'04_Property_Economics'!V49-'04_Property_Economics'!X49-'04_Property_Economics'!AF49)</f>
        <v>3249.956667</v>
      </c>
      <c r="J49" s="27">
        <f t="shared" si="2"/>
        <v>1.036855107</v>
      </c>
      <c r="K49" s="24">
        <f t="shared" si="3"/>
        <v>115.52</v>
      </c>
      <c r="L49" s="24" t="str">
        <f>IF(A49="","",'04_Property_Economics'!AS49)</f>
        <v>YES</v>
      </c>
      <c r="M49" s="24">
        <f>IF(A49="","",'01_Global_Assumptions'!$B$13)</f>
        <v>30</v>
      </c>
      <c r="N49" s="24">
        <f>IF(A49="","",'04_Property_Economics'!AM49)</f>
        <v>60</v>
      </c>
      <c r="O49" s="24">
        <f>IF(A49="","",'04_Property_Economics'!AN49)</f>
        <v>402999</v>
      </c>
      <c r="P49" s="24">
        <f>IF(A49="","",'04_Property_Economics'!AO49)</f>
        <v>1450796.4</v>
      </c>
      <c r="Q49" s="24">
        <f>IF(A49="","",'04_Property_Economics'!AP49)</f>
        <v>1853795.4</v>
      </c>
      <c r="R49" s="24">
        <f>IF(A49="","",'04_Property_Economics'!AQ49)</f>
        <v>1450796.4</v>
      </c>
      <c r="S49" s="27">
        <f>IF(A49="","",'04_Property_Economics'!AR49)</f>
        <v>4.6</v>
      </c>
      <c r="T49" s="2" t="str">
        <f t="shared" si="4"/>
        <v>Rent-supported capped return; rollover after active cap</v>
      </c>
    </row>
    <row r="50" ht="15.75" customHeight="1">
      <c r="A50" s="2" t="str">
        <f>IF('04_Property_Economics'!B50="","",'04_Property_Economics'!B50)</f>
        <v>SF-046</v>
      </c>
      <c r="B50" s="2" t="str">
        <f>IF(A50="","",'04_Property_Economics'!C50)</f>
        <v>65 Ora Way Unit 103C</v>
      </c>
      <c r="C50" s="24">
        <f>IF(A50="","",'04_Property_Economics'!H50)</f>
        <v>399999</v>
      </c>
      <c r="D50" s="24">
        <f>IF(A50="","",'04_Property_Economics'!S50)</f>
        <v>399999</v>
      </c>
      <c r="E50" s="24">
        <f>IF(A50="","",'04_Property_Economics'!T50)</f>
        <v>0</v>
      </c>
      <c r="F50" s="24">
        <f>IF(A50="","",'04_Property_Economics'!U50)</f>
        <v>1111.108333</v>
      </c>
      <c r="G50" s="24">
        <f>IF(A50="","",'04_Property_Economics'!W50)</f>
        <v>1999.995</v>
      </c>
      <c r="H50" s="24">
        <f t="shared" si="1"/>
        <v>3111.103333</v>
      </c>
      <c r="I50" s="24">
        <f>IF(A50="","",'04_Property_Economics'!AD50-'04_Property_Economics'!V50-'04_Property_Economics'!X50-'04_Property_Economics'!AF50)</f>
        <v>708.1675</v>
      </c>
      <c r="J50" s="27">
        <f t="shared" si="2"/>
        <v>0.2276258369</v>
      </c>
      <c r="K50" s="24">
        <f t="shared" si="3"/>
        <v>-2402.935833</v>
      </c>
      <c r="L50" s="24" t="str">
        <f>IF(A50="","",'04_Property_Economics'!AS50)</f>
        <v>NO</v>
      </c>
      <c r="M50" s="24">
        <f>IF(A50="","",'01_Global_Assumptions'!$B$13)</f>
        <v>30</v>
      </c>
      <c r="N50" s="24">
        <f>IF(A50="","",'04_Property_Economics'!AM50)</f>
        <v>60</v>
      </c>
      <c r="O50" s="24">
        <f>IF(A50="","",'04_Property_Economics'!AN50)</f>
        <v>399999</v>
      </c>
      <c r="P50" s="24">
        <f>IF(A50="","",'04_Property_Economics'!AO50)</f>
        <v>1439996.4</v>
      </c>
      <c r="Q50" s="24">
        <f>IF(A50="","",'04_Property_Economics'!AP50)</f>
        <v>1839995.4</v>
      </c>
      <c r="R50" s="24">
        <f>IF(A50="","",'04_Property_Economics'!AQ50)</f>
        <v>1439996.4</v>
      </c>
      <c r="S50" s="27">
        <f>IF(A50="","",'04_Property_Economics'!AR50)</f>
        <v>4.6</v>
      </c>
      <c r="T50" s="2" t="str">
        <f t="shared" si="4"/>
        <v>Not supportable at modeled tenant rent</v>
      </c>
    </row>
    <row r="51" ht="15.75" customHeight="1">
      <c r="A51" s="2" t="str">
        <f>IF('04_Property_Economics'!B51="","",'04_Property_Economics'!B51)</f>
        <v>SF-047</v>
      </c>
      <c r="B51" s="2" t="str">
        <f>IF(A51="","",'04_Property_Economics'!C51)</f>
        <v>900 North Point St #320</v>
      </c>
      <c r="C51" s="24">
        <f>IF(A51="","",'04_Property_Economics'!H51)</f>
        <v>60000</v>
      </c>
      <c r="D51" s="24">
        <f>IF(A51="","",'04_Property_Economics'!S51)</f>
        <v>60000</v>
      </c>
      <c r="E51" s="24">
        <f>IF(A51="","",'04_Property_Economics'!T51)</f>
        <v>0</v>
      </c>
      <c r="F51" s="24">
        <f>IF(A51="","",'04_Property_Economics'!U51)</f>
        <v>166.6666667</v>
      </c>
      <c r="G51" s="24">
        <f>IF(A51="","",'04_Property_Economics'!W51)</f>
        <v>300</v>
      </c>
      <c r="H51" s="24">
        <f t="shared" si="1"/>
        <v>466.6666667</v>
      </c>
      <c r="I51" s="24">
        <f>IF(A51="","",'04_Property_Economics'!AD51-'04_Property_Economics'!V51-'04_Property_Economics'!X51-'04_Property_Economics'!AF51)</f>
        <v>2977</v>
      </c>
      <c r="J51" s="27">
        <f t="shared" si="2"/>
        <v>6.379285714</v>
      </c>
      <c r="K51" s="24">
        <f t="shared" si="3"/>
        <v>2510.333333</v>
      </c>
      <c r="L51" s="24" t="str">
        <f>IF(A51="","",'04_Property_Economics'!AS51)</f>
        <v>YES</v>
      </c>
      <c r="M51" s="24">
        <f>IF(A51="","",'01_Global_Assumptions'!$B$13)</f>
        <v>30</v>
      </c>
      <c r="N51" s="24">
        <f>IF(A51="","",'04_Property_Economics'!AM51)</f>
        <v>60</v>
      </c>
      <c r="O51" s="24">
        <f>IF(A51="","",'04_Property_Economics'!AN51)</f>
        <v>60000</v>
      </c>
      <c r="P51" s="24">
        <f>IF(A51="","",'04_Property_Economics'!AO51)</f>
        <v>216000</v>
      </c>
      <c r="Q51" s="24">
        <f>IF(A51="","",'04_Property_Economics'!AP51)</f>
        <v>276000</v>
      </c>
      <c r="R51" s="24">
        <f>IF(A51="","",'04_Property_Economics'!AQ51)</f>
        <v>216000</v>
      </c>
      <c r="S51" s="27">
        <f>IF(A51="","",'04_Property_Economics'!AR51)</f>
        <v>4.6</v>
      </c>
      <c r="T51" s="2" t="str">
        <f t="shared" si="4"/>
        <v>Rent-supported capped return; rollover after active cap</v>
      </c>
    </row>
    <row r="52" ht="15.75" customHeight="1">
      <c r="A52" s="2" t="str">
        <f>IF('04_Property_Economics'!B52="","",'04_Property_Economics'!B52)</f>
        <v>SF-048</v>
      </c>
      <c r="B52" s="2" t="str">
        <f>IF(A52="","",'04_Property_Economics'!C52)</f>
        <v>1678 Wallace Ave</v>
      </c>
      <c r="C52" s="24">
        <f>IF(A52="","",'04_Property_Economics'!H52)</f>
        <v>786000</v>
      </c>
      <c r="D52" s="24">
        <f>IF(A52="","",'04_Property_Economics'!S52)</f>
        <v>786000</v>
      </c>
      <c r="E52" s="24">
        <f>IF(A52="","",'04_Property_Economics'!T52)</f>
        <v>0</v>
      </c>
      <c r="F52" s="24">
        <f>IF(A52="","",'04_Property_Economics'!U52)</f>
        <v>2183.333333</v>
      </c>
      <c r="G52" s="24">
        <f>IF(A52="","",'04_Property_Economics'!W52)</f>
        <v>3930</v>
      </c>
      <c r="H52" s="24">
        <f t="shared" si="1"/>
        <v>6113.333333</v>
      </c>
      <c r="I52" s="24">
        <f>IF(A52="","",'04_Property_Economics'!AD52-'04_Property_Economics'!V52-'04_Property_Economics'!X52-'04_Property_Economics'!AF52)</f>
        <v>3861.125</v>
      </c>
      <c r="J52" s="27">
        <f t="shared" si="2"/>
        <v>0.6315907852</v>
      </c>
      <c r="K52" s="24">
        <f t="shared" si="3"/>
        <v>-2252.208333</v>
      </c>
      <c r="L52" s="24" t="str">
        <f>IF(A52="","",'04_Property_Economics'!AS52)</f>
        <v>NO</v>
      </c>
      <c r="M52" s="24">
        <f>IF(A52="","",'01_Global_Assumptions'!$B$13)</f>
        <v>30</v>
      </c>
      <c r="N52" s="24">
        <f>IF(A52="","",'04_Property_Economics'!AM52)</f>
        <v>60</v>
      </c>
      <c r="O52" s="24">
        <f>IF(A52="","",'04_Property_Economics'!AN52)</f>
        <v>786000</v>
      </c>
      <c r="P52" s="24">
        <f>IF(A52="","",'04_Property_Economics'!AO52)</f>
        <v>2829600</v>
      </c>
      <c r="Q52" s="24">
        <f>IF(A52="","",'04_Property_Economics'!AP52)</f>
        <v>3615600</v>
      </c>
      <c r="R52" s="24">
        <f>IF(A52="","",'04_Property_Economics'!AQ52)</f>
        <v>2829600</v>
      </c>
      <c r="S52" s="27">
        <f>IF(A52="","",'04_Property_Economics'!AR52)</f>
        <v>4.6</v>
      </c>
      <c r="T52" s="2" t="str">
        <f t="shared" si="4"/>
        <v>Not supportable at modeled tenant rent</v>
      </c>
    </row>
    <row r="53" ht="15.75" customHeight="1">
      <c r="A53" s="2" t="str">
        <f>IF('04_Property_Economics'!B53="","",'04_Property_Economics'!B53)</f>
        <v>SF-049</v>
      </c>
      <c r="B53" s="2" t="str">
        <f>IF(A53="","",'04_Property_Economics'!C53)</f>
        <v>422-424 Tehama St</v>
      </c>
      <c r="C53" s="24">
        <f>IF(A53="","",'04_Property_Economics'!H53)</f>
        <v>945000</v>
      </c>
      <c r="D53" s="24">
        <f>IF(A53="","",'04_Property_Economics'!S53)</f>
        <v>945000</v>
      </c>
      <c r="E53" s="24">
        <f>IF(A53="","",'04_Property_Economics'!T53)</f>
        <v>0</v>
      </c>
      <c r="F53" s="24">
        <f>IF(A53="","",'04_Property_Economics'!U53)</f>
        <v>2625</v>
      </c>
      <c r="G53" s="24">
        <f>IF(A53="","",'04_Property_Economics'!W53)</f>
        <v>4725</v>
      </c>
      <c r="H53" s="24">
        <f t="shared" si="1"/>
        <v>7350</v>
      </c>
      <c r="I53" s="24">
        <f>IF(A53="","",'04_Property_Economics'!AD53-'04_Property_Economics'!V53-'04_Property_Economics'!X53-'04_Property_Economics'!AF53)</f>
        <v>5425</v>
      </c>
      <c r="J53" s="27">
        <f t="shared" si="2"/>
        <v>0.7380952381</v>
      </c>
      <c r="K53" s="24">
        <f t="shared" si="3"/>
        <v>-1925</v>
      </c>
      <c r="L53" s="24" t="str">
        <f>IF(A53="","",'04_Property_Economics'!AS53)</f>
        <v>NO</v>
      </c>
      <c r="M53" s="24">
        <f>IF(A53="","",'01_Global_Assumptions'!$B$13)</f>
        <v>30</v>
      </c>
      <c r="N53" s="24">
        <f>IF(A53="","",'04_Property_Economics'!AM53)</f>
        <v>60</v>
      </c>
      <c r="O53" s="24">
        <f>IF(A53="","",'04_Property_Economics'!AN53)</f>
        <v>945000</v>
      </c>
      <c r="P53" s="24">
        <f>IF(A53="","",'04_Property_Economics'!AO53)</f>
        <v>3402000</v>
      </c>
      <c r="Q53" s="24">
        <f>IF(A53="","",'04_Property_Economics'!AP53)</f>
        <v>4347000</v>
      </c>
      <c r="R53" s="24">
        <f>IF(A53="","",'04_Property_Economics'!AQ53)</f>
        <v>3402000</v>
      </c>
      <c r="S53" s="27">
        <f>IF(A53="","",'04_Property_Economics'!AR53)</f>
        <v>4.6</v>
      </c>
      <c r="T53" s="2" t="str">
        <f t="shared" si="4"/>
        <v>Not supportable at modeled tenant rent</v>
      </c>
    </row>
    <row r="54" ht="15.75" customHeight="1">
      <c r="A54" s="2" t="str">
        <f>IF('04_Property_Economics'!B54="","",'04_Property_Economics'!B54)</f>
        <v>SF-050</v>
      </c>
      <c r="B54" s="2" t="str">
        <f>IF(A54="","",'04_Property_Economics'!C54)</f>
        <v>301 Mission St Unit 50A</v>
      </c>
      <c r="C54" s="24">
        <f>IF(A54="","",'04_Property_Economics'!H54)</f>
        <v>3495000</v>
      </c>
      <c r="D54" s="24">
        <f>IF(A54="","",'04_Property_Economics'!S54)</f>
        <v>3495000</v>
      </c>
      <c r="E54" s="24">
        <f>IF(A54="","",'04_Property_Economics'!T54)</f>
        <v>0</v>
      </c>
      <c r="F54" s="24">
        <f>IF(A54="","",'04_Property_Economics'!U54)</f>
        <v>9708.333333</v>
      </c>
      <c r="G54" s="24">
        <f>IF(A54="","",'04_Property_Economics'!W54)</f>
        <v>17475</v>
      </c>
      <c r="H54" s="24">
        <f t="shared" si="1"/>
        <v>27183.33333</v>
      </c>
      <c r="I54" s="24">
        <f>IF(A54="","",'04_Property_Economics'!AD54-'04_Property_Economics'!V54-'04_Property_Economics'!X54-'04_Property_Economics'!AF54)</f>
        <v>3228.125</v>
      </c>
      <c r="J54" s="27">
        <f t="shared" si="2"/>
        <v>0.118753832</v>
      </c>
      <c r="K54" s="24">
        <f t="shared" si="3"/>
        <v>-23955.20833</v>
      </c>
      <c r="L54" s="24" t="str">
        <f>IF(A54="","",'04_Property_Economics'!AS54)</f>
        <v>NO</v>
      </c>
      <c r="M54" s="24">
        <f>IF(A54="","",'01_Global_Assumptions'!$B$13)</f>
        <v>30</v>
      </c>
      <c r="N54" s="24">
        <f>IF(A54="","",'04_Property_Economics'!AM54)</f>
        <v>60</v>
      </c>
      <c r="O54" s="24">
        <f>IF(A54="","",'04_Property_Economics'!AN54)</f>
        <v>3495000</v>
      </c>
      <c r="P54" s="24">
        <f>IF(A54="","",'04_Property_Economics'!AO54)</f>
        <v>12582000</v>
      </c>
      <c r="Q54" s="24">
        <f>IF(A54="","",'04_Property_Economics'!AP54)</f>
        <v>16077000</v>
      </c>
      <c r="R54" s="24">
        <f>IF(A54="","",'04_Property_Economics'!AQ54)</f>
        <v>12582000</v>
      </c>
      <c r="S54" s="27">
        <f>IF(A54="","",'04_Property_Economics'!AR54)</f>
        <v>4.6</v>
      </c>
      <c r="T54" s="2" t="str">
        <f t="shared" si="4"/>
        <v>Not supportable at modeled tenant rent</v>
      </c>
    </row>
    <row r="55" ht="15.75" customHeight="1">
      <c r="A55" s="2" t="str">
        <f>IF('04_Property_Economics'!B55="","",'04_Property_Economics'!B55)</f>
        <v>SF-051</v>
      </c>
      <c r="B55" s="2" t="str">
        <f>IF(A55="","",'04_Property_Economics'!C55)</f>
        <v>1278 Thomas Ave</v>
      </c>
      <c r="C55" s="24">
        <f>IF(A55="","",'04_Property_Economics'!H55)</f>
        <v>1500000</v>
      </c>
      <c r="D55" s="24">
        <f>IF(A55="","",'04_Property_Economics'!S55)</f>
        <v>1500000</v>
      </c>
      <c r="E55" s="24">
        <f>IF(A55="","",'04_Property_Economics'!T55)</f>
        <v>0</v>
      </c>
      <c r="F55" s="24">
        <f>IF(A55="","",'04_Property_Economics'!U55)</f>
        <v>4166.666667</v>
      </c>
      <c r="G55" s="24">
        <f>IF(A55="","",'04_Property_Economics'!W55)</f>
        <v>7500</v>
      </c>
      <c r="H55" s="24">
        <f t="shared" si="1"/>
        <v>11666.66667</v>
      </c>
      <c r="I55" s="24">
        <f>IF(A55="","",'04_Property_Economics'!AD55-'04_Property_Economics'!V55-'04_Property_Economics'!X55-'04_Property_Economics'!AF55)</f>
        <v>-614.625</v>
      </c>
      <c r="J55" s="27">
        <f t="shared" si="2"/>
        <v>-0.05268214286</v>
      </c>
      <c r="K55" s="24">
        <f t="shared" si="3"/>
        <v>-12281.29167</v>
      </c>
      <c r="L55" s="24" t="str">
        <f>IF(A55="","",'04_Property_Economics'!AS55)</f>
        <v>NO</v>
      </c>
      <c r="M55" s="24">
        <f>IF(A55="","",'01_Global_Assumptions'!$B$13)</f>
        <v>30</v>
      </c>
      <c r="N55" s="24">
        <f>IF(A55="","",'04_Property_Economics'!AM55)</f>
        <v>60</v>
      </c>
      <c r="O55" s="24">
        <f>IF(A55="","",'04_Property_Economics'!AN55)</f>
        <v>1500000</v>
      </c>
      <c r="P55" s="24">
        <f>IF(A55="","",'04_Property_Economics'!AO55)</f>
        <v>5400000</v>
      </c>
      <c r="Q55" s="24">
        <f>IF(A55="","",'04_Property_Economics'!AP55)</f>
        <v>6900000</v>
      </c>
      <c r="R55" s="24">
        <f>IF(A55="","",'04_Property_Economics'!AQ55)</f>
        <v>5400000</v>
      </c>
      <c r="S55" s="27">
        <f>IF(A55="","",'04_Property_Economics'!AR55)</f>
        <v>4.6</v>
      </c>
      <c r="T55" s="2" t="str">
        <f t="shared" si="4"/>
        <v>Not supportable at modeled tenant rent</v>
      </c>
    </row>
    <row r="56" ht="15.75" customHeight="1">
      <c r="A56" s="2" t="str">
        <f>IF('04_Property_Economics'!B56="","",'04_Property_Economics'!B56)</f>
        <v>SF-052</v>
      </c>
      <c r="B56" s="2" t="str">
        <f>IF(A56="","",'04_Property_Economics'!C56)</f>
        <v>483 Bright St</v>
      </c>
      <c r="C56" s="24">
        <f>IF(A56="","",'04_Property_Economics'!H56)</f>
        <v>1168000</v>
      </c>
      <c r="D56" s="24">
        <f>IF(A56="","",'04_Property_Economics'!S56)</f>
        <v>1168000</v>
      </c>
      <c r="E56" s="24">
        <f>IF(A56="","",'04_Property_Economics'!T56)</f>
        <v>0</v>
      </c>
      <c r="F56" s="24">
        <f>IF(A56="","",'04_Property_Economics'!U56)</f>
        <v>3244.444444</v>
      </c>
      <c r="G56" s="24">
        <f>IF(A56="","",'04_Property_Economics'!W56)</f>
        <v>5840</v>
      </c>
      <c r="H56" s="24">
        <f t="shared" si="1"/>
        <v>9084.444444</v>
      </c>
      <c r="I56" s="24">
        <f>IF(A56="","",'04_Property_Economics'!AD56-'04_Property_Economics'!V56-'04_Property_Economics'!X56-'04_Property_Economics'!AF56)</f>
        <v>3407.416667</v>
      </c>
      <c r="J56" s="27">
        <f t="shared" si="2"/>
        <v>0.3750825587</v>
      </c>
      <c r="K56" s="24">
        <f t="shared" si="3"/>
        <v>-5677.027778</v>
      </c>
      <c r="L56" s="24" t="str">
        <f>IF(A56="","",'04_Property_Economics'!AS56)</f>
        <v>NO</v>
      </c>
      <c r="M56" s="24">
        <f>IF(A56="","",'01_Global_Assumptions'!$B$13)</f>
        <v>30</v>
      </c>
      <c r="N56" s="24">
        <f>IF(A56="","",'04_Property_Economics'!AM56)</f>
        <v>60</v>
      </c>
      <c r="O56" s="24">
        <f>IF(A56="","",'04_Property_Economics'!AN56)</f>
        <v>1168000</v>
      </c>
      <c r="P56" s="24">
        <f>IF(A56="","",'04_Property_Economics'!AO56)</f>
        <v>4204800</v>
      </c>
      <c r="Q56" s="24">
        <f>IF(A56="","",'04_Property_Economics'!AP56)</f>
        <v>5372800</v>
      </c>
      <c r="R56" s="24">
        <f>IF(A56="","",'04_Property_Economics'!AQ56)</f>
        <v>4204800</v>
      </c>
      <c r="S56" s="27">
        <f>IF(A56="","",'04_Property_Economics'!AR56)</f>
        <v>4.6</v>
      </c>
      <c r="T56" s="2" t="str">
        <f t="shared" si="4"/>
        <v>Not supportable at modeled tenant rent</v>
      </c>
    </row>
    <row r="57" ht="15.75" customHeight="1">
      <c r="A57" s="2" t="str">
        <f>IF('04_Property_Economics'!B57="","",'04_Property_Economics'!B57)</f>
        <v>SF-053</v>
      </c>
      <c r="B57" s="2" t="str">
        <f>IF(A57="","",'04_Property_Economics'!C57)</f>
        <v>1177 California St #1210</v>
      </c>
      <c r="C57" s="24">
        <f>IF(A57="","",'04_Property_Economics'!H57)</f>
        <v>1650000</v>
      </c>
      <c r="D57" s="24">
        <f>IF(A57="","",'04_Property_Economics'!S57)</f>
        <v>1650000</v>
      </c>
      <c r="E57" s="24">
        <f>IF(A57="","",'04_Property_Economics'!T57)</f>
        <v>0</v>
      </c>
      <c r="F57" s="24">
        <f>IF(A57="","",'04_Property_Economics'!U57)</f>
        <v>4583.333333</v>
      </c>
      <c r="G57" s="24">
        <f>IF(A57="","",'04_Property_Economics'!W57)</f>
        <v>8250</v>
      </c>
      <c r="H57" s="24">
        <f t="shared" si="1"/>
        <v>12833.33333</v>
      </c>
      <c r="I57" s="24">
        <f>IF(A57="","",'04_Property_Economics'!AD57-'04_Property_Economics'!V57-'04_Property_Economics'!X57-'04_Property_Economics'!AF57)</f>
        <v>2735</v>
      </c>
      <c r="J57" s="27">
        <f t="shared" si="2"/>
        <v>0.2131168831</v>
      </c>
      <c r="K57" s="24">
        <f t="shared" si="3"/>
        <v>-10098.33333</v>
      </c>
      <c r="L57" s="24" t="str">
        <f>IF(A57="","",'04_Property_Economics'!AS57)</f>
        <v>NO</v>
      </c>
      <c r="M57" s="24">
        <f>IF(A57="","",'01_Global_Assumptions'!$B$13)</f>
        <v>30</v>
      </c>
      <c r="N57" s="24">
        <f>IF(A57="","",'04_Property_Economics'!AM57)</f>
        <v>60</v>
      </c>
      <c r="O57" s="24">
        <f>IF(A57="","",'04_Property_Economics'!AN57)</f>
        <v>1650000</v>
      </c>
      <c r="P57" s="24">
        <f>IF(A57="","",'04_Property_Economics'!AO57)</f>
        <v>5940000</v>
      </c>
      <c r="Q57" s="24">
        <f>IF(A57="","",'04_Property_Economics'!AP57)</f>
        <v>7590000</v>
      </c>
      <c r="R57" s="24">
        <f>IF(A57="","",'04_Property_Economics'!AQ57)</f>
        <v>5940000</v>
      </c>
      <c r="S57" s="27">
        <f>IF(A57="","",'04_Property_Economics'!AR57)</f>
        <v>4.6</v>
      </c>
      <c r="T57" s="2" t="str">
        <f t="shared" si="4"/>
        <v>Not supportable at modeled tenant rent</v>
      </c>
    </row>
    <row r="58" ht="15.75" customHeight="1">
      <c r="A58" s="2" t="str">
        <f>IF('04_Property_Economics'!B58="","",'04_Property_Economics'!B58)</f>
        <v>SF-054</v>
      </c>
      <c r="B58" s="2" t="str">
        <f>IF(A58="","",'04_Property_Economics'!C58)</f>
        <v>411 Vienna St</v>
      </c>
      <c r="C58" s="24">
        <f>IF(A58="","",'04_Property_Economics'!H58)</f>
        <v>1100000</v>
      </c>
      <c r="D58" s="24">
        <f>IF(A58="","",'04_Property_Economics'!S58)</f>
        <v>1100000</v>
      </c>
      <c r="E58" s="24">
        <f>IF(A58="","",'04_Property_Economics'!T58)</f>
        <v>0</v>
      </c>
      <c r="F58" s="24">
        <f>IF(A58="","",'04_Property_Economics'!U58)</f>
        <v>3055.555556</v>
      </c>
      <c r="G58" s="24">
        <f>IF(A58="","",'04_Property_Economics'!W58)</f>
        <v>5500</v>
      </c>
      <c r="H58" s="24">
        <f t="shared" si="1"/>
        <v>8555.555556</v>
      </c>
      <c r="I58" s="24">
        <f>IF(A58="","",'04_Property_Economics'!AD58-'04_Property_Economics'!V58-'04_Property_Economics'!X58-'04_Property_Economics'!AF58)</f>
        <v>1234.583333</v>
      </c>
      <c r="J58" s="27">
        <f t="shared" si="2"/>
        <v>0.1443019481</v>
      </c>
      <c r="K58" s="24">
        <f t="shared" si="3"/>
        <v>-7320.972222</v>
      </c>
      <c r="L58" s="24" t="str">
        <f>IF(A58="","",'04_Property_Economics'!AS58)</f>
        <v>NO</v>
      </c>
      <c r="M58" s="24">
        <f>IF(A58="","",'01_Global_Assumptions'!$B$13)</f>
        <v>30</v>
      </c>
      <c r="N58" s="24">
        <f>IF(A58="","",'04_Property_Economics'!AM58)</f>
        <v>60</v>
      </c>
      <c r="O58" s="24">
        <f>IF(A58="","",'04_Property_Economics'!AN58)</f>
        <v>1100000</v>
      </c>
      <c r="P58" s="24">
        <f>IF(A58="","",'04_Property_Economics'!AO58)</f>
        <v>3960000</v>
      </c>
      <c r="Q58" s="24">
        <f>IF(A58="","",'04_Property_Economics'!AP58)</f>
        <v>5060000</v>
      </c>
      <c r="R58" s="24">
        <f>IF(A58="","",'04_Property_Economics'!AQ58)</f>
        <v>3960000</v>
      </c>
      <c r="S58" s="27">
        <f>IF(A58="","",'04_Property_Economics'!AR58)</f>
        <v>4.6</v>
      </c>
      <c r="T58" s="2" t="str">
        <f t="shared" si="4"/>
        <v>Not supportable at modeled tenant rent</v>
      </c>
    </row>
    <row r="59" ht="15.75" customHeight="1">
      <c r="A59" s="2" t="str">
        <f>IF('04_Property_Economics'!B59="","",'04_Property_Economics'!B59)</f>
        <v>SF-055</v>
      </c>
      <c r="B59" s="2" t="str">
        <f>IF(A59="","",'04_Property_Economics'!C59)</f>
        <v>1231 Silver Ave</v>
      </c>
      <c r="C59" s="24">
        <f>IF(A59="","",'04_Property_Economics'!H59)</f>
        <v>717000</v>
      </c>
      <c r="D59" s="24">
        <f>IF(A59="","",'04_Property_Economics'!S59)</f>
        <v>717000</v>
      </c>
      <c r="E59" s="24">
        <f>IF(A59="","",'04_Property_Economics'!T59)</f>
        <v>0</v>
      </c>
      <c r="F59" s="24">
        <f>IF(A59="","",'04_Property_Economics'!U59)</f>
        <v>1991.666667</v>
      </c>
      <c r="G59" s="24">
        <f>IF(A59="","",'04_Property_Economics'!W59)</f>
        <v>3585</v>
      </c>
      <c r="H59" s="24">
        <f t="shared" si="1"/>
        <v>5576.666667</v>
      </c>
      <c r="I59" s="24">
        <f>IF(A59="","",'04_Property_Economics'!AD59-'04_Property_Economics'!V59-'04_Property_Economics'!X59-'04_Property_Economics'!AF59)</f>
        <v>5543.125</v>
      </c>
      <c r="J59" s="27">
        <f t="shared" si="2"/>
        <v>0.9939853556</v>
      </c>
      <c r="K59" s="24">
        <f t="shared" si="3"/>
        <v>-33.54166667</v>
      </c>
      <c r="L59" s="24" t="str">
        <f>IF(A59="","",'04_Property_Economics'!AS59)</f>
        <v>NO</v>
      </c>
      <c r="M59" s="24">
        <f>IF(A59="","",'01_Global_Assumptions'!$B$13)</f>
        <v>30</v>
      </c>
      <c r="N59" s="24">
        <f>IF(A59="","",'04_Property_Economics'!AM59)</f>
        <v>60</v>
      </c>
      <c r="O59" s="24">
        <f>IF(A59="","",'04_Property_Economics'!AN59)</f>
        <v>717000</v>
      </c>
      <c r="P59" s="24">
        <f>IF(A59="","",'04_Property_Economics'!AO59)</f>
        <v>2581200</v>
      </c>
      <c r="Q59" s="24">
        <f>IF(A59="","",'04_Property_Economics'!AP59)</f>
        <v>3298200</v>
      </c>
      <c r="R59" s="24">
        <f>IF(A59="","",'04_Property_Economics'!AQ59)</f>
        <v>2581200</v>
      </c>
      <c r="S59" s="27">
        <f>IF(A59="","",'04_Property_Economics'!AR59)</f>
        <v>4.6</v>
      </c>
      <c r="T59" s="2" t="str">
        <f t="shared" si="4"/>
        <v>Not supportable at modeled tenant rent</v>
      </c>
    </row>
    <row r="60" ht="15.75" customHeight="1">
      <c r="A60" s="2" t="str">
        <f>IF('04_Property_Economics'!B60="","",'04_Property_Economics'!B60)</f>
        <v>SF-056</v>
      </c>
      <c r="B60" s="2" t="str">
        <f>IF(A60="","",'04_Property_Economics'!C60)</f>
        <v>900 Minnesota St #116</v>
      </c>
      <c r="C60" s="24">
        <f>IF(A60="","",'04_Property_Economics'!H60)</f>
        <v>1600000</v>
      </c>
      <c r="D60" s="24">
        <f>IF(A60="","",'04_Property_Economics'!S60)</f>
        <v>1600000</v>
      </c>
      <c r="E60" s="24">
        <f>IF(A60="","",'04_Property_Economics'!T60)</f>
        <v>0</v>
      </c>
      <c r="F60" s="24">
        <f>IF(A60="","",'04_Property_Economics'!U60)</f>
        <v>4444.444444</v>
      </c>
      <c r="G60" s="24">
        <f>IF(A60="","",'04_Property_Economics'!W60)</f>
        <v>8000</v>
      </c>
      <c r="H60" s="24">
        <f t="shared" si="1"/>
        <v>12444.44444</v>
      </c>
      <c r="I60" s="24">
        <f>IF(A60="","",'04_Property_Economics'!AD60-'04_Property_Economics'!V60-'04_Property_Economics'!X60-'04_Property_Economics'!AF60)</f>
        <v>2325.416667</v>
      </c>
      <c r="J60" s="27">
        <f t="shared" si="2"/>
        <v>0.1868638393</v>
      </c>
      <c r="K60" s="24">
        <f t="shared" si="3"/>
        <v>-10119.02778</v>
      </c>
      <c r="L60" s="24" t="str">
        <f>IF(A60="","",'04_Property_Economics'!AS60)</f>
        <v>NO</v>
      </c>
      <c r="M60" s="24">
        <f>IF(A60="","",'01_Global_Assumptions'!$B$13)</f>
        <v>30</v>
      </c>
      <c r="N60" s="24">
        <f>IF(A60="","",'04_Property_Economics'!AM60)</f>
        <v>60</v>
      </c>
      <c r="O60" s="24">
        <f>IF(A60="","",'04_Property_Economics'!AN60)</f>
        <v>1600000</v>
      </c>
      <c r="P60" s="24">
        <f>IF(A60="","",'04_Property_Economics'!AO60)</f>
        <v>5760000</v>
      </c>
      <c r="Q60" s="24">
        <f>IF(A60="","",'04_Property_Economics'!AP60)</f>
        <v>7360000</v>
      </c>
      <c r="R60" s="24">
        <f>IF(A60="","",'04_Property_Economics'!AQ60)</f>
        <v>5760000</v>
      </c>
      <c r="S60" s="27">
        <f>IF(A60="","",'04_Property_Economics'!AR60)</f>
        <v>4.6</v>
      </c>
      <c r="T60" s="2" t="str">
        <f t="shared" si="4"/>
        <v>Not supportable at modeled tenant rent</v>
      </c>
    </row>
    <row r="61" ht="15.75" customHeight="1">
      <c r="A61" s="2" t="str">
        <f>IF('04_Property_Economics'!B61="","",'04_Property_Economics'!B61)</f>
        <v>SF-057</v>
      </c>
      <c r="B61" s="2" t="str">
        <f>IF(A61="","",'04_Property_Economics'!C61)</f>
        <v>3121-3125 Castro St</v>
      </c>
      <c r="C61" s="24">
        <f>IF(A61="","",'04_Property_Economics'!H61)</f>
        <v>1850000</v>
      </c>
      <c r="D61" s="24">
        <f>IF(A61="","",'04_Property_Economics'!S61)</f>
        <v>1850000</v>
      </c>
      <c r="E61" s="24">
        <f>IF(A61="","",'04_Property_Economics'!T61)</f>
        <v>0</v>
      </c>
      <c r="F61" s="24">
        <f>IF(A61="","",'04_Property_Economics'!U61)</f>
        <v>5138.888889</v>
      </c>
      <c r="G61" s="24">
        <f>IF(A61="","",'04_Property_Economics'!W61)</f>
        <v>9250</v>
      </c>
      <c r="H61" s="24">
        <f t="shared" si="1"/>
        <v>14388.88889</v>
      </c>
      <c r="I61" s="24">
        <f>IF(A61="","",'04_Property_Economics'!AD61-'04_Property_Economics'!V61-'04_Property_Economics'!X61-'04_Property_Economics'!AF61)</f>
        <v>10022.33333</v>
      </c>
      <c r="J61" s="27">
        <f t="shared" si="2"/>
        <v>0.6965328185</v>
      </c>
      <c r="K61" s="24">
        <f t="shared" si="3"/>
        <v>-4366.555556</v>
      </c>
      <c r="L61" s="24" t="str">
        <f>IF(A61="","",'04_Property_Economics'!AS61)</f>
        <v>NO</v>
      </c>
      <c r="M61" s="24">
        <f>IF(A61="","",'01_Global_Assumptions'!$B$13)</f>
        <v>30</v>
      </c>
      <c r="N61" s="24">
        <f>IF(A61="","",'04_Property_Economics'!AM61)</f>
        <v>60</v>
      </c>
      <c r="O61" s="24">
        <f>IF(A61="","",'04_Property_Economics'!AN61)</f>
        <v>1850000</v>
      </c>
      <c r="P61" s="24">
        <f>IF(A61="","",'04_Property_Economics'!AO61)</f>
        <v>6660000</v>
      </c>
      <c r="Q61" s="24">
        <f>IF(A61="","",'04_Property_Economics'!AP61)</f>
        <v>8510000</v>
      </c>
      <c r="R61" s="24">
        <f>IF(A61="","",'04_Property_Economics'!AQ61)</f>
        <v>6660000</v>
      </c>
      <c r="S61" s="27">
        <f>IF(A61="","",'04_Property_Economics'!AR61)</f>
        <v>4.6</v>
      </c>
      <c r="T61" s="2" t="str">
        <f t="shared" si="4"/>
        <v>Not supportable at modeled tenant rent</v>
      </c>
    </row>
    <row r="62" ht="15.75" customHeight="1">
      <c r="A62" s="2" t="str">
        <f>IF('04_Property_Economics'!B62="","",'04_Property_Economics'!B62)</f>
        <v>SF-058</v>
      </c>
      <c r="B62" s="2" t="str">
        <f>IF(A62="","",'04_Property_Economics'!C62)</f>
        <v>555 Fulton St #505</v>
      </c>
      <c r="C62" s="24">
        <f>IF(A62="","",'04_Property_Economics'!H62)</f>
        <v>620000</v>
      </c>
      <c r="D62" s="24">
        <f>IF(A62="","",'04_Property_Economics'!S62)</f>
        <v>620000</v>
      </c>
      <c r="E62" s="24">
        <f>IF(A62="","",'04_Property_Economics'!T62)</f>
        <v>0</v>
      </c>
      <c r="F62" s="24">
        <f>IF(A62="","",'04_Property_Economics'!U62)</f>
        <v>1722.222222</v>
      </c>
      <c r="G62" s="24">
        <f>IF(A62="","",'04_Property_Economics'!W62)</f>
        <v>3100</v>
      </c>
      <c r="H62" s="24">
        <f t="shared" si="1"/>
        <v>4822.222222</v>
      </c>
      <c r="I62" s="24">
        <f>IF(A62="","",'04_Property_Economics'!AD62-'04_Property_Economics'!V62-'04_Property_Economics'!X62-'04_Property_Economics'!AF62)</f>
        <v>660.2083333</v>
      </c>
      <c r="J62" s="27">
        <f t="shared" si="2"/>
        <v>0.1369095622</v>
      </c>
      <c r="K62" s="24">
        <f t="shared" si="3"/>
        <v>-4162.013889</v>
      </c>
      <c r="L62" s="24" t="str">
        <f>IF(A62="","",'04_Property_Economics'!AS62)</f>
        <v>NO</v>
      </c>
      <c r="M62" s="24">
        <f>IF(A62="","",'01_Global_Assumptions'!$B$13)</f>
        <v>30</v>
      </c>
      <c r="N62" s="24">
        <f>IF(A62="","",'04_Property_Economics'!AM62)</f>
        <v>60</v>
      </c>
      <c r="O62" s="24">
        <f>IF(A62="","",'04_Property_Economics'!AN62)</f>
        <v>620000</v>
      </c>
      <c r="P62" s="24">
        <f>IF(A62="","",'04_Property_Economics'!AO62)</f>
        <v>2232000</v>
      </c>
      <c r="Q62" s="24">
        <f>IF(A62="","",'04_Property_Economics'!AP62)</f>
        <v>2852000</v>
      </c>
      <c r="R62" s="24">
        <f>IF(A62="","",'04_Property_Economics'!AQ62)</f>
        <v>2232000</v>
      </c>
      <c r="S62" s="27">
        <f>IF(A62="","",'04_Property_Economics'!AR62)</f>
        <v>4.6</v>
      </c>
      <c r="T62" s="2" t="str">
        <f t="shared" si="4"/>
        <v>Not supportable at modeled tenant rent</v>
      </c>
    </row>
    <row r="63" ht="15.75" customHeight="1">
      <c r="A63" s="2" t="str">
        <f>IF('04_Property_Economics'!B63="","",'04_Property_Economics'!B63)</f>
        <v>SF-059</v>
      </c>
      <c r="B63" s="2" t="str">
        <f>IF(A63="","",'04_Property_Economics'!C63)</f>
        <v>2398 30th Ave</v>
      </c>
      <c r="C63" s="24">
        <f>IF(A63="","",'04_Property_Economics'!H63)</f>
        <v>2200000</v>
      </c>
      <c r="D63" s="24">
        <f>IF(A63="","",'04_Property_Economics'!S63)</f>
        <v>2200000</v>
      </c>
      <c r="E63" s="24">
        <f>IF(A63="","",'04_Property_Economics'!T63)</f>
        <v>0</v>
      </c>
      <c r="F63" s="24">
        <f>IF(A63="","",'04_Property_Economics'!U63)</f>
        <v>6111.111111</v>
      </c>
      <c r="G63" s="24">
        <f>IF(A63="","",'04_Property_Economics'!W63)</f>
        <v>11000</v>
      </c>
      <c r="H63" s="24">
        <f t="shared" si="1"/>
        <v>17111.11111</v>
      </c>
      <c r="I63" s="24">
        <f>IF(A63="","",'04_Property_Economics'!AD63-'04_Property_Economics'!V63-'04_Property_Economics'!X63-'04_Property_Economics'!AF63)</f>
        <v>4974.166667</v>
      </c>
      <c r="J63" s="27">
        <f t="shared" si="2"/>
        <v>0.2906980519</v>
      </c>
      <c r="K63" s="24">
        <f t="shared" si="3"/>
        <v>-12136.94444</v>
      </c>
      <c r="L63" s="24" t="str">
        <f>IF(A63="","",'04_Property_Economics'!AS63)</f>
        <v>NO</v>
      </c>
      <c r="M63" s="24">
        <f>IF(A63="","",'01_Global_Assumptions'!$B$13)</f>
        <v>30</v>
      </c>
      <c r="N63" s="24">
        <f>IF(A63="","",'04_Property_Economics'!AM63)</f>
        <v>60</v>
      </c>
      <c r="O63" s="24">
        <f>IF(A63="","",'04_Property_Economics'!AN63)</f>
        <v>2200000</v>
      </c>
      <c r="P63" s="24">
        <f>IF(A63="","",'04_Property_Economics'!AO63)</f>
        <v>7920000</v>
      </c>
      <c r="Q63" s="24">
        <f>IF(A63="","",'04_Property_Economics'!AP63)</f>
        <v>10120000</v>
      </c>
      <c r="R63" s="24">
        <f>IF(A63="","",'04_Property_Economics'!AQ63)</f>
        <v>7920000</v>
      </c>
      <c r="S63" s="27">
        <f>IF(A63="","",'04_Property_Economics'!AR63)</f>
        <v>4.6</v>
      </c>
      <c r="T63" s="2" t="str">
        <f t="shared" si="4"/>
        <v>Not supportable at modeled tenant rent</v>
      </c>
    </row>
    <row r="64" ht="15.75" customHeight="1">
      <c r="A64" s="2" t="str">
        <f>IF('04_Property_Economics'!B64="","",'04_Property_Economics'!B64)</f>
        <v>SF-060</v>
      </c>
      <c r="B64" s="2" t="str">
        <f>IF(A64="","",'04_Property_Economics'!C64)</f>
        <v>1515 15th St #401</v>
      </c>
      <c r="C64" s="24">
        <f>IF(A64="","",'04_Property_Economics'!H64)</f>
        <v>344926</v>
      </c>
      <c r="D64" s="24">
        <f>IF(A64="","",'04_Property_Economics'!S64)</f>
        <v>344926</v>
      </c>
      <c r="E64" s="24">
        <f>IF(A64="","",'04_Property_Economics'!T64)</f>
        <v>0</v>
      </c>
      <c r="F64" s="24">
        <f>IF(A64="","",'04_Property_Economics'!U64)</f>
        <v>958.1277778</v>
      </c>
      <c r="G64" s="24">
        <f>IF(A64="","",'04_Property_Economics'!W64)</f>
        <v>1724.63</v>
      </c>
      <c r="H64" s="24">
        <f t="shared" si="1"/>
        <v>2682.757778</v>
      </c>
      <c r="I64" s="24">
        <f>IF(A64="","",'04_Property_Economics'!AD64-'04_Property_Economics'!V64-'04_Property_Economics'!X64-'04_Property_Economics'!AF64)</f>
        <v>1115.061667</v>
      </c>
      <c r="J64" s="27">
        <f t="shared" si="2"/>
        <v>0.4156400835</v>
      </c>
      <c r="K64" s="24">
        <f t="shared" si="3"/>
        <v>-1567.696111</v>
      </c>
      <c r="L64" s="24" t="str">
        <f>IF(A64="","",'04_Property_Economics'!AS64)</f>
        <v>NO</v>
      </c>
      <c r="M64" s="24">
        <f>IF(A64="","",'01_Global_Assumptions'!$B$13)</f>
        <v>30</v>
      </c>
      <c r="N64" s="24">
        <f>IF(A64="","",'04_Property_Economics'!AM64)</f>
        <v>60</v>
      </c>
      <c r="O64" s="24">
        <f>IF(A64="","",'04_Property_Economics'!AN64)</f>
        <v>344926</v>
      </c>
      <c r="P64" s="24">
        <f>IF(A64="","",'04_Property_Economics'!AO64)</f>
        <v>1241733.6</v>
      </c>
      <c r="Q64" s="24">
        <f>IF(A64="","",'04_Property_Economics'!AP64)</f>
        <v>1586659.6</v>
      </c>
      <c r="R64" s="24">
        <f>IF(A64="","",'04_Property_Economics'!AQ64)</f>
        <v>1241733.6</v>
      </c>
      <c r="S64" s="27">
        <f>IF(A64="","",'04_Property_Economics'!AR64)</f>
        <v>4.6</v>
      </c>
      <c r="T64" s="2" t="str">
        <f t="shared" si="4"/>
        <v>Not supportable at modeled tenant rent</v>
      </c>
    </row>
    <row r="65" ht="15.75" customHeight="1">
      <c r="A65" s="2" t="str">
        <f>IF('04_Property_Economics'!B65="","",'04_Property_Economics'!B65)</f>
        <v>SF-061</v>
      </c>
      <c r="B65" s="2" t="str">
        <f>IF(A65="","",'04_Property_Economics'!C65)</f>
        <v>1339-1341 York St</v>
      </c>
      <c r="C65" s="24">
        <f>IF(A65="","",'04_Property_Economics'!H65)</f>
        <v>1288888</v>
      </c>
      <c r="D65" s="24">
        <f>IF(A65="","",'04_Property_Economics'!S65)</f>
        <v>1288888</v>
      </c>
      <c r="E65" s="24">
        <f>IF(A65="","",'04_Property_Economics'!T65)</f>
        <v>0</v>
      </c>
      <c r="F65" s="24">
        <f>IF(A65="","",'04_Property_Economics'!U65)</f>
        <v>3580.244444</v>
      </c>
      <c r="G65" s="24">
        <f>IF(A65="","",'04_Property_Economics'!W65)</f>
        <v>6444.44</v>
      </c>
      <c r="H65" s="24">
        <f t="shared" si="1"/>
        <v>10024.68444</v>
      </c>
      <c r="I65" s="24">
        <f>IF(A65="","",'04_Property_Economics'!AD65-'04_Property_Economics'!V65-'04_Property_Economics'!X65-'04_Property_Economics'!AF65)</f>
        <v>6094.426667</v>
      </c>
      <c r="J65" s="27">
        <f t="shared" si="2"/>
        <v>0.6079419956</v>
      </c>
      <c r="K65" s="24">
        <f t="shared" si="3"/>
        <v>-3930.257778</v>
      </c>
      <c r="L65" s="24" t="str">
        <f>IF(A65="","",'04_Property_Economics'!AS65)</f>
        <v>NO</v>
      </c>
      <c r="M65" s="24">
        <f>IF(A65="","",'01_Global_Assumptions'!$B$13)</f>
        <v>30</v>
      </c>
      <c r="N65" s="24">
        <f>IF(A65="","",'04_Property_Economics'!AM65)</f>
        <v>60</v>
      </c>
      <c r="O65" s="24">
        <f>IF(A65="","",'04_Property_Economics'!AN65)</f>
        <v>1288888</v>
      </c>
      <c r="P65" s="24">
        <f>IF(A65="","",'04_Property_Economics'!AO65)</f>
        <v>4639996.8</v>
      </c>
      <c r="Q65" s="24">
        <f>IF(A65="","",'04_Property_Economics'!AP65)</f>
        <v>5928884.8</v>
      </c>
      <c r="R65" s="24">
        <f>IF(A65="","",'04_Property_Economics'!AQ65)</f>
        <v>4639996.8</v>
      </c>
      <c r="S65" s="27">
        <f>IF(A65="","",'04_Property_Economics'!AR65)</f>
        <v>4.6</v>
      </c>
      <c r="T65" s="2" t="str">
        <f t="shared" si="4"/>
        <v>Not supportable at modeled tenant rent</v>
      </c>
    </row>
    <row r="66" ht="15.75" customHeight="1">
      <c r="A66" s="2" t="str">
        <f>IF('04_Property_Economics'!B66="","",'04_Property_Economics'!B66)</f>
        <v>SF-062</v>
      </c>
      <c r="B66" s="2" t="str">
        <f>IF(A66="","",'04_Property_Economics'!C66)</f>
        <v>2109 22nd St</v>
      </c>
      <c r="C66" s="24">
        <f>IF(A66="","",'04_Property_Economics'!H66)</f>
        <v>850000</v>
      </c>
      <c r="D66" s="24">
        <f>IF(A66="","",'04_Property_Economics'!S66)</f>
        <v>850000</v>
      </c>
      <c r="E66" s="24">
        <f>IF(A66="","",'04_Property_Economics'!T66)</f>
        <v>0</v>
      </c>
      <c r="F66" s="24">
        <f>IF(A66="","",'04_Property_Economics'!U66)</f>
        <v>2361.111111</v>
      </c>
      <c r="G66" s="24">
        <f>IF(A66="","",'04_Property_Economics'!W66)</f>
        <v>4250</v>
      </c>
      <c r="H66" s="24">
        <f t="shared" si="1"/>
        <v>6611.111111</v>
      </c>
      <c r="I66" s="24">
        <f>IF(A66="","",'04_Property_Economics'!AD66-'04_Property_Economics'!V66-'04_Property_Economics'!X66-'04_Property_Economics'!AF66)</f>
        <v>2345.416667</v>
      </c>
      <c r="J66" s="27">
        <f t="shared" si="2"/>
        <v>0.3547689076</v>
      </c>
      <c r="K66" s="24">
        <f t="shared" si="3"/>
        <v>-4265.694444</v>
      </c>
      <c r="L66" s="24" t="str">
        <f>IF(A66="","",'04_Property_Economics'!AS66)</f>
        <v>NO</v>
      </c>
      <c r="M66" s="24">
        <f>IF(A66="","",'01_Global_Assumptions'!$B$13)</f>
        <v>30</v>
      </c>
      <c r="N66" s="24">
        <f>IF(A66="","",'04_Property_Economics'!AM66)</f>
        <v>60</v>
      </c>
      <c r="O66" s="24">
        <f>IF(A66="","",'04_Property_Economics'!AN66)</f>
        <v>850000</v>
      </c>
      <c r="P66" s="24">
        <f>IF(A66="","",'04_Property_Economics'!AO66)</f>
        <v>3060000</v>
      </c>
      <c r="Q66" s="24">
        <f>IF(A66="","",'04_Property_Economics'!AP66)</f>
        <v>3910000</v>
      </c>
      <c r="R66" s="24">
        <f>IF(A66="","",'04_Property_Economics'!AQ66)</f>
        <v>3060000</v>
      </c>
      <c r="S66" s="27">
        <f>IF(A66="","",'04_Property_Economics'!AR66)</f>
        <v>4.6</v>
      </c>
      <c r="T66" s="2" t="str">
        <f t="shared" si="4"/>
        <v>Not supportable at modeled tenant rent</v>
      </c>
    </row>
    <row r="67" ht="15.75" customHeight="1">
      <c r="A67" s="2" t="str">
        <f>IF('04_Property_Economics'!B67="","",'04_Property_Economics'!B67)</f>
        <v>SF-063</v>
      </c>
      <c r="B67" s="2" t="str">
        <f>IF(A67="","",'04_Property_Economics'!C67)</f>
        <v>900 Bush St #109</v>
      </c>
      <c r="C67" s="24">
        <f>IF(A67="","",'04_Property_Economics'!H67)</f>
        <v>398000</v>
      </c>
      <c r="D67" s="24">
        <f>IF(A67="","",'04_Property_Economics'!S67)</f>
        <v>398000</v>
      </c>
      <c r="E67" s="24">
        <f>IF(A67="","",'04_Property_Economics'!T67)</f>
        <v>0</v>
      </c>
      <c r="F67" s="24">
        <f>IF(A67="","",'04_Property_Economics'!U67)</f>
        <v>1105.555556</v>
      </c>
      <c r="G67" s="24">
        <f>IF(A67="","",'04_Property_Economics'!W67)</f>
        <v>1990</v>
      </c>
      <c r="H67" s="24">
        <f t="shared" si="1"/>
        <v>3095.555556</v>
      </c>
      <c r="I67" s="24">
        <f>IF(A67="","",'04_Property_Economics'!AD67-'04_Property_Economics'!V67-'04_Property_Economics'!X67-'04_Property_Economics'!AF67)</f>
        <v>1251.333333</v>
      </c>
      <c r="J67" s="27">
        <f t="shared" si="2"/>
        <v>0.404235463</v>
      </c>
      <c r="K67" s="24">
        <f t="shared" si="3"/>
        <v>-1844.222222</v>
      </c>
      <c r="L67" s="24" t="str">
        <f>IF(A67="","",'04_Property_Economics'!AS67)</f>
        <v>NO</v>
      </c>
      <c r="M67" s="24">
        <f>IF(A67="","",'01_Global_Assumptions'!$B$13)</f>
        <v>30</v>
      </c>
      <c r="N67" s="24">
        <f>IF(A67="","",'04_Property_Economics'!AM67)</f>
        <v>60</v>
      </c>
      <c r="O67" s="24">
        <f>IF(A67="","",'04_Property_Economics'!AN67)</f>
        <v>398000</v>
      </c>
      <c r="P67" s="24">
        <f>IF(A67="","",'04_Property_Economics'!AO67)</f>
        <v>1432800</v>
      </c>
      <c r="Q67" s="24">
        <f>IF(A67="","",'04_Property_Economics'!AP67)</f>
        <v>1830800</v>
      </c>
      <c r="R67" s="24">
        <f>IF(A67="","",'04_Property_Economics'!AQ67)</f>
        <v>1432800</v>
      </c>
      <c r="S67" s="27">
        <f>IF(A67="","",'04_Property_Economics'!AR67)</f>
        <v>4.6</v>
      </c>
      <c r="T67" s="2" t="str">
        <f t="shared" si="4"/>
        <v>Not supportable at modeled tenant rent</v>
      </c>
    </row>
    <row r="68" ht="15.75" customHeight="1">
      <c r="A68" s="2" t="str">
        <f>IF('04_Property_Economics'!B68="","",'04_Property_Economics'!B68)</f>
        <v>SF-064</v>
      </c>
      <c r="B68" s="2" t="str">
        <f>IF(A68="","",'04_Property_Economics'!C68)</f>
        <v>1925 Gough St #42</v>
      </c>
      <c r="C68" s="24">
        <f>IF(A68="","",'04_Property_Economics'!H68)</f>
        <v>5300000</v>
      </c>
      <c r="D68" s="24">
        <f>IF(A68="","",'04_Property_Economics'!S68)</f>
        <v>5300000</v>
      </c>
      <c r="E68" s="24">
        <f>IF(A68="","",'04_Property_Economics'!T68)</f>
        <v>0</v>
      </c>
      <c r="F68" s="24">
        <f>IF(A68="","",'04_Property_Economics'!U68)</f>
        <v>14722.22222</v>
      </c>
      <c r="G68" s="24">
        <f>IF(A68="","",'04_Property_Economics'!W68)</f>
        <v>26500</v>
      </c>
      <c r="H68" s="24">
        <f t="shared" si="1"/>
        <v>41222.22222</v>
      </c>
      <c r="I68" s="24">
        <f>IF(A68="","",'04_Property_Economics'!AD68-'04_Property_Economics'!V68-'04_Property_Economics'!X68-'04_Property_Economics'!AF68)</f>
        <v>8718.333333</v>
      </c>
      <c r="J68" s="27">
        <f t="shared" si="2"/>
        <v>0.2114959569</v>
      </c>
      <c r="K68" s="24">
        <f t="shared" si="3"/>
        <v>-32503.88889</v>
      </c>
      <c r="L68" s="24" t="str">
        <f>IF(A68="","",'04_Property_Economics'!AS68)</f>
        <v>NO</v>
      </c>
      <c r="M68" s="24">
        <f>IF(A68="","",'01_Global_Assumptions'!$B$13)</f>
        <v>30</v>
      </c>
      <c r="N68" s="24">
        <f>IF(A68="","",'04_Property_Economics'!AM68)</f>
        <v>60</v>
      </c>
      <c r="O68" s="24">
        <f>IF(A68="","",'04_Property_Economics'!AN68)</f>
        <v>5300000</v>
      </c>
      <c r="P68" s="24">
        <f>IF(A68="","",'04_Property_Economics'!AO68)</f>
        <v>19080000</v>
      </c>
      <c r="Q68" s="24">
        <f>IF(A68="","",'04_Property_Economics'!AP68)</f>
        <v>24380000</v>
      </c>
      <c r="R68" s="24">
        <f>IF(A68="","",'04_Property_Economics'!AQ68)</f>
        <v>19080000</v>
      </c>
      <c r="S68" s="27">
        <f>IF(A68="","",'04_Property_Economics'!AR68)</f>
        <v>4.6</v>
      </c>
      <c r="T68" s="2" t="str">
        <f t="shared" si="4"/>
        <v>Not supportable at modeled tenant rent</v>
      </c>
    </row>
    <row r="69" ht="15.75" customHeight="1">
      <c r="A69" s="2" t="str">
        <f>IF('04_Property_Economics'!B69="","",'04_Property_Economics'!B69)</f>
        <v>SF-065</v>
      </c>
      <c r="B69" s="2" t="str">
        <f>IF(A69="","",'04_Property_Economics'!C69)</f>
        <v>333 Main St Unit 4G</v>
      </c>
      <c r="C69" s="24">
        <f>IF(A69="","",'04_Property_Economics'!H69)</f>
        <v>949000</v>
      </c>
      <c r="D69" s="24">
        <f>IF(A69="","",'04_Property_Economics'!S69)</f>
        <v>949000</v>
      </c>
      <c r="E69" s="24">
        <f>IF(A69="","",'04_Property_Economics'!T69)</f>
        <v>0</v>
      </c>
      <c r="F69" s="24">
        <f>IF(A69="","",'04_Property_Economics'!U69)</f>
        <v>2636.111111</v>
      </c>
      <c r="G69" s="24">
        <f>IF(A69="","",'04_Property_Economics'!W69)</f>
        <v>4745</v>
      </c>
      <c r="H69" s="24">
        <f t="shared" si="1"/>
        <v>7381.111111</v>
      </c>
      <c r="I69" s="24">
        <f>IF(A69="","",'04_Property_Economics'!AD69-'04_Property_Economics'!V69-'04_Property_Economics'!X69-'04_Property_Economics'!AF69)</f>
        <v>386.0416667</v>
      </c>
      <c r="J69" s="27">
        <f t="shared" si="2"/>
        <v>0.0523012946</v>
      </c>
      <c r="K69" s="24">
        <f t="shared" si="3"/>
        <v>-6995.069444</v>
      </c>
      <c r="L69" s="24" t="str">
        <f>IF(A69="","",'04_Property_Economics'!AS69)</f>
        <v>NO</v>
      </c>
      <c r="M69" s="24">
        <f>IF(A69="","",'01_Global_Assumptions'!$B$13)</f>
        <v>30</v>
      </c>
      <c r="N69" s="24">
        <f>IF(A69="","",'04_Property_Economics'!AM69)</f>
        <v>60</v>
      </c>
      <c r="O69" s="24">
        <f>IF(A69="","",'04_Property_Economics'!AN69)</f>
        <v>949000</v>
      </c>
      <c r="P69" s="24">
        <f>IF(A69="","",'04_Property_Economics'!AO69)</f>
        <v>3416400</v>
      </c>
      <c r="Q69" s="24">
        <f>IF(A69="","",'04_Property_Economics'!AP69)</f>
        <v>4365400</v>
      </c>
      <c r="R69" s="24">
        <f>IF(A69="","",'04_Property_Economics'!AQ69)</f>
        <v>3416400</v>
      </c>
      <c r="S69" s="27">
        <f>IF(A69="","",'04_Property_Economics'!AR69)</f>
        <v>4.6</v>
      </c>
      <c r="T69" s="2" t="str">
        <f t="shared" si="4"/>
        <v>Not supportable at modeled tenant rent</v>
      </c>
    </row>
    <row r="70" ht="15.75" customHeight="1">
      <c r="A70" s="2" t="str">
        <f>IF('04_Property_Economics'!B70="","",'04_Property_Economics'!B70)</f>
        <v>SF-066</v>
      </c>
      <c r="B70" s="2" t="str">
        <f>IF(A70="","",'04_Property_Economics'!C70)</f>
        <v>263 Friedell St</v>
      </c>
      <c r="C70" s="24">
        <f>IF(A70="","",'04_Property_Economics'!H70)</f>
        <v>428441</v>
      </c>
      <c r="D70" s="24">
        <f>IF(A70="","",'04_Property_Economics'!S70)</f>
        <v>428441</v>
      </c>
      <c r="E70" s="24">
        <f>IF(A70="","",'04_Property_Economics'!T70)</f>
        <v>0</v>
      </c>
      <c r="F70" s="24">
        <f>IF(A70="","",'04_Property_Economics'!U70)</f>
        <v>1190.113889</v>
      </c>
      <c r="G70" s="24">
        <f>IF(A70="","",'04_Property_Economics'!W70)</f>
        <v>2142.205</v>
      </c>
      <c r="H70" s="24">
        <f t="shared" si="1"/>
        <v>3332.318889</v>
      </c>
      <c r="I70" s="24">
        <f>IF(A70="","",'04_Property_Economics'!AD70-'04_Property_Economics'!V70-'04_Property_Economics'!X70-'04_Property_Economics'!AF70)</f>
        <v>3448.741389</v>
      </c>
      <c r="J70" s="27">
        <f t="shared" si="2"/>
        <v>1.034937383</v>
      </c>
      <c r="K70" s="24">
        <f t="shared" si="3"/>
        <v>116.4225</v>
      </c>
      <c r="L70" s="24" t="str">
        <f>IF(A70="","",'04_Property_Economics'!AS70)</f>
        <v>YES</v>
      </c>
      <c r="M70" s="24">
        <f>IF(A70="","",'01_Global_Assumptions'!$B$13)</f>
        <v>30</v>
      </c>
      <c r="N70" s="24">
        <f>IF(A70="","",'04_Property_Economics'!AM70)</f>
        <v>60</v>
      </c>
      <c r="O70" s="24">
        <f>IF(A70="","",'04_Property_Economics'!AN70)</f>
        <v>428441</v>
      </c>
      <c r="P70" s="24">
        <f>IF(A70="","",'04_Property_Economics'!AO70)</f>
        <v>1542387.6</v>
      </c>
      <c r="Q70" s="24">
        <f>IF(A70="","",'04_Property_Economics'!AP70)</f>
        <v>1970828.6</v>
      </c>
      <c r="R70" s="24">
        <f>IF(A70="","",'04_Property_Economics'!AQ70)</f>
        <v>1542387.6</v>
      </c>
      <c r="S70" s="27">
        <f>IF(A70="","",'04_Property_Economics'!AR70)</f>
        <v>4.6</v>
      </c>
      <c r="T70" s="2" t="str">
        <f t="shared" si="4"/>
        <v>Rent-supported capped return; rollover after active cap</v>
      </c>
    </row>
    <row r="71" ht="15.75" customHeight="1">
      <c r="A71" s="2" t="str">
        <f>IF('04_Property_Economics'!B71="","",'04_Property_Economics'!B71)</f>
        <v>SF-067</v>
      </c>
      <c r="B71" s="2" t="str">
        <f>IF(A71="","",'04_Property_Economics'!C71)</f>
        <v>420 Harkness Ave</v>
      </c>
      <c r="C71" s="24">
        <f>IF(A71="","",'04_Property_Economics'!H71)</f>
        <v>908900</v>
      </c>
      <c r="D71" s="24">
        <f>IF(A71="","",'04_Property_Economics'!S71)</f>
        <v>908900</v>
      </c>
      <c r="E71" s="24">
        <f>IF(A71="","",'04_Property_Economics'!T71)</f>
        <v>0</v>
      </c>
      <c r="F71" s="24">
        <f>IF(A71="","",'04_Property_Economics'!U71)</f>
        <v>2524.722222</v>
      </c>
      <c r="G71" s="24">
        <f>IF(A71="","",'04_Property_Economics'!W71)</f>
        <v>4544.5</v>
      </c>
      <c r="H71" s="24">
        <f t="shared" si="1"/>
        <v>7069.222222</v>
      </c>
      <c r="I71" s="24">
        <f>IF(A71="","",'04_Property_Economics'!AD71-'04_Property_Economics'!V71-'04_Property_Economics'!X71-'04_Property_Economics'!AF71)</f>
        <v>5383.208333</v>
      </c>
      <c r="J71" s="27">
        <f t="shared" si="2"/>
        <v>0.7614993792</v>
      </c>
      <c r="K71" s="24">
        <f t="shared" si="3"/>
        <v>-1686.013889</v>
      </c>
      <c r="L71" s="24" t="str">
        <f>IF(A71="","",'04_Property_Economics'!AS71)</f>
        <v>NO</v>
      </c>
      <c r="M71" s="24">
        <f>IF(A71="","",'01_Global_Assumptions'!$B$13)</f>
        <v>30</v>
      </c>
      <c r="N71" s="24">
        <f>IF(A71="","",'04_Property_Economics'!AM71)</f>
        <v>60</v>
      </c>
      <c r="O71" s="24">
        <f>IF(A71="","",'04_Property_Economics'!AN71)</f>
        <v>908900</v>
      </c>
      <c r="P71" s="24">
        <f>IF(A71="","",'04_Property_Economics'!AO71)</f>
        <v>3272040</v>
      </c>
      <c r="Q71" s="24">
        <f>IF(A71="","",'04_Property_Economics'!AP71)</f>
        <v>4180940</v>
      </c>
      <c r="R71" s="24">
        <f>IF(A71="","",'04_Property_Economics'!AQ71)</f>
        <v>3272040</v>
      </c>
      <c r="S71" s="27">
        <f>IF(A71="","",'04_Property_Economics'!AR71)</f>
        <v>4.6</v>
      </c>
      <c r="T71" s="2" t="str">
        <f t="shared" si="4"/>
        <v>Not supportable at modeled tenant rent</v>
      </c>
    </row>
    <row r="72" ht="15.75" customHeight="1">
      <c r="A72" s="2" t="str">
        <f>IF('04_Property_Economics'!B72="","",'04_Property_Economics'!B72)</f>
        <v>SF-068</v>
      </c>
      <c r="B72" s="2" t="str">
        <f>IF(A72="","",'04_Property_Economics'!C72)</f>
        <v>4076-4082 24th St</v>
      </c>
      <c r="C72" s="24">
        <f>IF(A72="","",'04_Property_Economics'!H72)</f>
        <v>6850000</v>
      </c>
      <c r="D72" s="24">
        <f>IF(A72="","",'04_Property_Economics'!S72)</f>
        <v>6850000</v>
      </c>
      <c r="E72" s="24">
        <f>IF(A72="","",'04_Property_Economics'!T72)</f>
        <v>0</v>
      </c>
      <c r="F72" s="24">
        <f>IF(A72="","",'04_Property_Economics'!U72)</f>
        <v>19027.77778</v>
      </c>
      <c r="G72" s="24">
        <f>IF(A72="","",'04_Property_Economics'!W72)</f>
        <v>34250</v>
      </c>
      <c r="H72" s="24">
        <f t="shared" si="1"/>
        <v>53277.77778</v>
      </c>
      <c r="I72" s="24">
        <f>IF(A72="","",'04_Property_Economics'!AD72-'04_Property_Economics'!V72-'04_Property_Economics'!X72-'04_Property_Economics'!AF72)</f>
        <v>440.6666667</v>
      </c>
      <c r="J72" s="27">
        <f t="shared" si="2"/>
        <v>0.008271115746</v>
      </c>
      <c r="K72" s="24">
        <f t="shared" si="3"/>
        <v>-52837.11111</v>
      </c>
      <c r="L72" s="24" t="str">
        <f>IF(A72="","",'04_Property_Economics'!AS72)</f>
        <v>NO</v>
      </c>
      <c r="M72" s="24">
        <f>IF(A72="","",'01_Global_Assumptions'!$B$13)</f>
        <v>30</v>
      </c>
      <c r="N72" s="24">
        <f>IF(A72="","",'04_Property_Economics'!AM72)</f>
        <v>60</v>
      </c>
      <c r="O72" s="24">
        <f>IF(A72="","",'04_Property_Economics'!AN72)</f>
        <v>6850000</v>
      </c>
      <c r="P72" s="24">
        <f>IF(A72="","",'04_Property_Economics'!AO72)</f>
        <v>24660000</v>
      </c>
      <c r="Q72" s="24">
        <f>IF(A72="","",'04_Property_Economics'!AP72)</f>
        <v>31510000</v>
      </c>
      <c r="R72" s="24">
        <f>IF(A72="","",'04_Property_Economics'!AQ72)</f>
        <v>24660000</v>
      </c>
      <c r="S72" s="27">
        <f>IF(A72="","",'04_Property_Economics'!AR72)</f>
        <v>4.6</v>
      </c>
      <c r="T72" s="2" t="str">
        <f t="shared" si="4"/>
        <v>Not supportable at modeled tenant rent</v>
      </c>
    </row>
    <row r="73" ht="15.75" customHeight="1">
      <c r="A73" s="2" t="str">
        <f>IF('04_Property_Economics'!B73="","",'04_Property_Economics'!B73)</f>
        <v>SF-069</v>
      </c>
      <c r="B73" s="2" t="str">
        <f>IF(A73="","",'04_Property_Economics'!C73)</f>
        <v>231 Grafton Ave</v>
      </c>
      <c r="C73" s="24">
        <f>IF(A73="","",'04_Property_Economics'!H73)</f>
        <v>999950</v>
      </c>
      <c r="D73" s="24">
        <f>IF(A73="","",'04_Property_Economics'!S73)</f>
        <v>999950</v>
      </c>
      <c r="E73" s="24">
        <f>IF(A73="","",'04_Property_Economics'!T73)</f>
        <v>0</v>
      </c>
      <c r="F73" s="24">
        <f>IF(A73="","",'04_Property_Economics'!U73)</f>
        <v>2777.638889</v>
      </c>
      <c r="G73" s="24">
        <f>IF(A73="","",'04_Property_Economics'!W73)</f>
        <v>4999.75</v>
      </c>
      <c r="H73" s="24">
        <f t="shared" si="1"/>
        <v>7777.388889</v>
      </c>
      <c r="I73" s="24">
        <f>IF(A73="","",'04_Property_Economics'!AD73-'04_Property_Economics'!V73-'04_Property_Economics'!X73-'04_Property_Economics'!AF73)</f>
        <v>3348.583333</v>
      </c>
      <c r="J73" s="27">
        <f t="shared" si="2"/>
        <v>0.4305536705</v>
      </c>
      <c r="K73" s="24">
        <f t="shared" si="3"/>
        <v>-4428.805556</v>
      </c>
      <c r="L73" s="24" t="str">
        <f>IF(A73="","",'04_Property_Economics'!AS73)</f>
        <v>NO</v>
      </c>
      <c r="M73" s="24">
        <f>IF(A73="","",'01_Global_Assumptions'!$B$13)</f>
        <v>30</v>
      </c>
      <c r="N73" s="24">
        <f>IF(A73="","",'04_Property_Economics'!AM73)</f>
        <v>60</v>
      </c>
      <c r="O73" s="24">
        <f>IF(A73="","",'04_Property_Economics'!AN73)</f>
        <v>999950</v>
      </c>
      <c r="P73" s="24">
        <f>IF(A73="","",'04_Property_Economics'!AO73)</f>
        <v>3599820</v>
      </c>
      <c r="Q73" s="24">
        <f>IF(A73="","",'04_Property_Economics'!AP73)</f>
        <v>4599770</v>
      </c>
      <c r="R73" s="24">
        <f>IF(A73="","",'04_Property_Economics'!AQ73)</f>
        <v>3599820</v>
      </c>
      <c r="S73" s="27">
        <f>IF(A73="","",'04_Property_Economics'!AR73)</f>
        <v>4.6</v>
      </c>
      <c r="T73" s="2" t="str">
        <f t="shared" si="4"/>
        <v>Not supportable at modeled tenant rent</v>
      </c>
    </row>
    <row r="74" ht="15.75" customHeight="1">
      <c r="A74" s="2" t="str">
        <f>IF('04_Property_Economics'!B74="","",'04_Property_Economics'!B74)</f>
        <v>SF-070</v>
      </c>
      <c r="B74" s="2" t="str">
        <f>IF(A74="","",'04_Property_Economics'!C74)</f>
        <v>395 6th St Unit BM3</v>
      </c>
      <c r="C74" s="24">
        <f>IF(A74="","",'04_Property_Economics'!H74)</f>
        <v>452139</v>
      </c>
      <c r="D74" s="24">
        <f>IF(A74="","",'04_Property_Economics'!S74)</f>
        <v>452139</v>
      </c>
      <c r="E74" s="24">
        <f>IF(A74="","",'04_Property_Economics'!T74)</f>
        <v>0</v>
      </c>
      <c r="F74" s="24">
        <f>IF(A74="","",'04_Property_Economics'!U74)</f>
        <v>1255.941667</v>
      </c>
      <c r="G74" s="24">
        <f>IF(A74="","",'04_Property_Economics'!W74)</f>
        <v>2260.695</v>
      </c>
      <c r="H74" s="24">
        <f t="shared" si="1"/>
        <v>3516.636667</v>
      </c>
      <c r="I74" s="24">
        <f>IF(A74="","",'04_Property_Economics'!AD74-'04_Property_Economics'!V74-'04_Property_Economics'!X74-'04_Property_Economics'!AF74)</f>
        <v>800.0925</v>
      </c>
      <c r="J74" s="27">
        <f t="shared" si="2"/>
        <v>0.2275163959</v>
      </c>
      <c r="K74" s="24">
        <f t="shared" si="3"/>
        <v>-2716.544167</v>
      </c>
      <c r="L74" s="24" t="str">
        <f>IF(A74="","",'04_Property_Economics'!AS74)</f>
        <v>NO</v>
      </c>
      <c r="M74" s="24">
        <f>IF(A74="","",'01_Global_Assumptions'!$B$13)</f>
        <v>30</v>
      </c>
      <c r="N74" s="24">
        <f>IF(A74="","",'04_Property_Economics'!AM74)</f>
        <v>60</v>
      </c>
      <c r="O74" s="24">
        <f>IF(A74="","",'04_Property_Economics'!AN74)</f>
        <v>452139</v>
      </c>
      <c r="P74" s="24">
        <f>IF(A74="","",'04_Property_Economics'!AO74)</f>
        <v>1627700.4</v>
      </c>
      <c r="Q74" s="24">
        <f>IF(A74="","",'04_Property_Economics'!AP74)</f>
        <v>2079839.4</v>
      </c>
      <c r="R74" s="24">
        <f>IF(A74="","",'04_Property_Economics'!AQ74)</f>
        <v>1627700.4</v>
      </c>
      <c r="S74" s="27">
        <f>IF(A74="","",'04_Property_Economics'!AR74)</f>
        <v>4.6</v>
      </c>
      <c r="T74" s="2" t="str">
        <f t="shared" si="4"/>
        <v>Not supportable at modeled tenant rent</v>
      </c>
    </row>
    <row r="75" ht="15.75" customHeight="1">
      <c r="A75" s="2" t="str">
        <f>IF('04_Property_Economics'!B75="","",'04_Property_Economics'!B75)</f>
        <v>SF-071</v>
      </c>
      <c r="B75" s="2" t="str">
        <f>IF(A75="","",'04_Property_Economics'!C75)</f>
        <v>625 Girard St</v>
      </c>
      <c r="C75" s="24">
        <f>IF(A75="","",'04_Property_Economics'!H75)</f>
        <v>748000</v>
      </c>
      <c r="D75" s="24">
        <f>IF(A75="","",'04_Property_Economics'!S75)</f>
        <v>748000</v>
      </c>
      <c r="E75" s="24">
        <f>IF(A75="","",'04_Property_Economics'!T75)</f>
        <v>0</v>
      </c>
      <c r="F75" s="24">
        <f>IF(A75="","",'04_Property_Economics'!U75)</f>
        <v>2077.777778</v>
      </c>
      <c r="G75" s="24">
        <f>IF(A75="","",'04_Property_Economics'!W75)</f>
        <v>3740</v>
      </c>
      <c r="H75" s="24">
        <f t="shared" si="1"/>
        <v>5817.777778</v>
      </c>
      <c r="I75" s="24">
        <f>IF(A75="","",'04_Property_Economics'!AD75-'04_Property_Economics'!V75-'04_Property_Economics'!X75-'04_Property_Economics'!AF75)</f>
        <v>5517.291667</v>
      </c>
      <c r="J75" s="27">
        <f t="shared" si="2"/>
        <v>0.9483503629</v>
      </c>
      <c r="K75" s="24">
        <f t="shared" si="3"/>
        <v>-300.4861111</v>
      </c>
      <c r="L75" s="24" t="str">
        <f>IF(A75="","",'04_Property_Economics'!AS75)</f>
        <v>NO</v>
      </c>
      <c r="M75" s="24">
        <f>IF(A75="","",'01_Global_Assumptions'!$B$13)</f>
        <v>30</v>
      </c>
      <c r="N75" s="24">
        <f>IF(A75="","",'04_Property_Economics'!AM75)</f>
        <v>60</v>
      </c>
      <c r="O75" s="24">
        <f>IF(A75="","",'04_Property_Economics'!AN75)</f>
        <v>748000</v>
      </c>
      <c r="P75" s="24">
        <f>IF(A75="","",'04_Property_Economics'!AO75)</f>
        <v>2692800</v>
      </c>
      <c r="Q75" s="24">
        <f>IF(A75="","",'04_Property_Economics'!AP75)</f>
        <v>3440800</v>
      </c>
      <c r="R75" s="24">
        <f>IF(A75="","",'04_Property_Economics'!AQ75)</f>
        <v>2692800</v>
      </c>
      <c r="S75" s="27">
        <f>IF(A75="","",'04_Property_Economics'!AR75)</f>
        <v>4.6</v>
      </c>
      <c r="T75" s="2" t="str">
        <f t="shared" si="4"/>
        <v>Not supportable at modeled tenant rent</v>
      </c>
    </row>
    <row r="76" ht="15.75" customHeight="1">
      <c r="A76" s="2" t="str">
        <f>IF('04_Property_Economics'!B76="","",'04_Property_Economics'!B76)</f>
        <v>SF-072</v>
      </c>
      <c r="B76" s="2" t="str">
        <f>IF(A76="","",'04_Property_Economics'!C76)</f>
        <v>141 Milton St</v>
      </c>
      <c r="C76" s="24">
        <f>IF(A76="","",'04_Property_Economics'!H76)</f>
        <v>3498000</v>
      </c>
      <c r="D76" s="24">
        <f>IF(A76="","",'04_Property_Economics'!S76)</f>
        <v>3498000</v>
      </c>
      <c r="E76" s="24">
        <f>IF(A76="","",'04_Property_Economics'!T76)</f>
        <v>0</v>
      </c>
      <c r="F76" s="24">
        <f>IF(A76="","",'04_Property_Economics'!U76)</f>
        <v>9716.666667</v>
      </c>
      <c r="G76" s="24">
        <f>IF(A76="","",'04_Property_Economics'!W76)</f>
        <v>17490</v>
      </c>
      <c r="H76" s="24">
        <f t="shared" si="1"/>
        <v>27206.66667</v>
      </c>
      <c r="I76" s="24">
        <f>IF(A76="","",'04_Property_Economics'!AD76-'04_Property_Economics'!V76-'04_Property_Economics'!X76-'04_Property_Economics'!AF76)</f>
        <v>3902.5</v>
      </c>
      <c r="J76" s="27">
        <f t="shared" si="2"/>
        <v>0.1434391081</v>
      </c>
      <c r="K76" s="24">
        <f t="shared" si="3"/>
        <v>-23304.16667</v>
      </c>
      <c r="L76" s="24" t="str">
        <f>IF(A76="","",'04_Property_Economics'!AS76)</f>
        <v>NO</v>
      </c>
      <c r="M76" s="24">
        <f>IF(A76="","",'01_Global_Assumptions'!$B$13)</f>
        <v>30</v>
      </c>
      <c r="N76" s="24">
        <f>IF(A76="","",'04_Property_Economics'!AM76)</f>
        <v>60</v>
      </c>
      <c r="O76" s="24">
        <f>IF(A76="","",'04_Property_Economics'!AN76)</f>
        <v>3498000</v>
      </c>
      <c r="P76" s="24">
        <f>IF(A76="","",'04_Property_Economics'!AO76)</f>
        <v>12592800</v>
      </c>
      <c r="Q76" s="24">
        <f>IF(A76="","",'04_Property_Economics'!AP76)</f>
        <v>16090800</v>
      </c>
      <c r="R76" s="24">
        <f>IF(A76="","",'04_Property_Economics'!AQ76)</f>
        <v>12592800</v>
      </c>
      <c r="S76" s="27">
        <f>IF(A76="","",'04_Property_Economics'!AR76)</f>
        <v>4.6</v>
      </c>
      <c r="T76" s="2" t="str">
        <f t="shared" si="4"/>
        <v>Not supportable at modeled tenant rent</v>
      </c>
    </row>
    <row r="77" ht="15.75" customHeight="1">
      <c r="A77" s="2" t="str">
        <f>IF('04_Property_Economics'!B77="","",'04_Property_Economics'!B77)</f>
        <v>SF-073</v>
      </c>
      <c r="B77" s="2" t="str">
        <f>IF(A77="","",'04_Property_Economics'!C77)</f>
        <v>32 Laura St</v>
      </c>
      <c r="C77" s="24">
        <f>IF(A77="","",'04_Property_Economics'!H77)</f>
        <v>775000</v>
      </c>
      <c r="D77" s="24">
        <f>IF(A77="","",'04_Property_Economics'!S77)</f>
        <v>775000</v>
      </c>
      <c r="E77" s="24">
        <f>IF(A77="","",'04_Property_Economics'!T77)</f>
        <v>0</v>
      </c>
      <c r="F77" s="24">
        <f>IF(A77="","",'04_Property_Economics'!U77)</f>
        <v>2152.777778</v>
      </c>
      <c r="G77" s="24">
        <f>IF(A77="","",'04_Property_Economics'!W77)</f>
        <v>3875</v>
      </c>
      <c r="H77" s="24">
        <f t="shared" si="1"/>
        <v>6027.777778</v>
      </c>
      <c r="I77" s="24">
        <f>IF(A77="","",'04_Property_Economics'!AD77-'04_Property_Economics'!V77-'04_Property_Economics'!X77-'04_Property_Economics'!AF77)</f>
        <v>79.79166667</v>
      </c>
      <c r="J77" s="27">
        <f t="shared" si="2"/>
        <v>0.01323732719</v>
      </c>
      <c r="K77" s="24">
        <f t="shared" si="3"/>
        <v>-5947.986111</v>
      </c>
      <c r="L77" s="24" t="str">
        <f>IF(A77="","",'04_Property_Economics'!AS77)</f>
        <v>NO</v>
      </c>
      <c r="M77" s="24">
        <f>IF(A77="","",'01_Global_Assumptions'!$B$13)</f>
        <v>30</v>
      </c>
      <c r="N77" s="24">
        <f>IF(A77="","",'04_Property_Economics'!AM77)</f>
        <v>60</v>
      </c>
      <c r="O77" s="24">
        <f>IF(A77="","",'04_Property_Economics'!AN77)</f>
        <v>775000</v>
      </c>
      <c r="P77" s="24">
        <f>IF(A77="","",'04_Property_Economics'!AO77)</f>
        <v>2790000</v>
      </c>
      <c r="Q77" s="24">
        <f>IF(A77="","",'04_Property_Economics'!AP77)</f>
        <v>3565000</v>
      </c>
      <c r="R77" s="24">
        <f>IF(A77="","",'04_Property_Economics'!AQ77)</f>
        <v>2790000</v>
      </c>
      <c r="S77" s="27">
        <f>IF(A77="","",'04_Property_Economics'!AR77)</f>
        <v>4.6</v>
      </c>
      <c r="T77" s="2" t="str">
        <f t="shared" si="4"/>
        <v>Not supportable at modeled tenant rent</v>
      </c>
    </row>
    <row r="78" ht="15.75" customHeight="1">
      <c r="A78" s="2" t="str">
        <f>IF('04_Property_Economics'!B78="","",'04_Property_Economics'!B78)</f>
        <v>SF-074</v>
      </c>
      <c r="B78" s="2" t="str">
        <f>IF(A78="","",'04_Property_Economics'!C78)</f>
        <v>2 Mint Plz #207</v>
      </c>
      <c r="C78" s="24">
        <f>IF(A78="","",'04_Property_Economics'!H78)</f>
        <v>414940</v>
      </c>
      <c r="D78" s="24">
        <f>IF(A78="","",'04_Property_Economics'!S78)</f>
        <v>414940</v>
      </c>
      <c r="E78" s="24">
        <f>IF(A78="","",'04_Property_Economics'!T78)</f>
        <v>0</v>
      </c>
      <c r="F78" s="24">
        <f>IF(A78="","",'04_Property_Economics'!U78)</f>
        <v>1152.611111</v>
      </c>
      <c r="G78" s="24">
        <f>IF(A78="","",'04_Property_Economics'!W78)</f>
        <v>2074.7</v>
      </c>
      <c r="H78" s="24">
        <f t="shared" si="1"/>
        <v>3227.311111</v>
      </c>
      <c r="I78" s="24">
        <f>IF(A78="","",'04_Property_Economics'!AD78-'04_Property_Economics'!V78-'04_Property_Economics'!X78-'04_Property_Economics'!AF78)</f>
        <v>1056.716667</v>
      </c>
      <c r="J78" s="27">
        <f t="shared" si="2"/>
        <v>0.327429439</v>
      </c>
      <c r="K78" s="24">
        <f t="shared" si="3"/>
        <v>-2170.594444</v>
      </c>
      <c r="L78" s="24" t="str">
        <f>IF(A78="","",'04_Property_Economics'!AS78)</f>
        <v>NO</v>
      </c>
      <c r="M78" s="24">
        <f>IF(A78="","",'01_Global_Assumptions'!$B$13)</f>
        <v>30</v>
      </c>
      <c r="N78" s="24">
        <f>IF(A78="","",'04_Property_Economics'!AM78)</f>
        <v>60</v>
      </c>
      <c r="O78" s="24">
        <f>IF(A78="","",'04_Property_Economics'!AN78)</f>
        <v>414940</v>
      </c>
      <c r="P78" s="24">
        <f>IF(A78="","",'04_Property_Economics'!AO78)</f>
        <v>1493784</v>
      </c>
      <c r="Q78" s="24">
        <f>IF(A78="","",'04_Property_Economics'!AP78)</f>
        <v>1908724</v>
      </c>
      <c r="R78" s="24">
        <f>IF(A78="","",'04_Property_Economics'!AQ78)</f>
        <v>1493784</v>
      </c>
      <c r="S78" s="27">
        <f>IF(A78="","",'04_Property_Economics'!AR78)</f>
        <v>4.6</v>
      </c>
      <c r="T78" s="2" t="str">
        <f t="shared" si="4"/>
        <v>Not supportable at modeled tenant rent</v>
      </c>
    </row>
    <row r="79" ht="15.75" customHeight="1">
      <c r="A79" s="2" t="str">
        <f>IF('04_Property_Economics'!B79="","",'04_Property_Economics'!B79)</f>
        <v>SF-075</v>
      </c>
      <c r="B79" s="2" t="str">
        <f>IF(A79="","",'04_Property_Economics'!C79)</f>
        <v>1075 Market St #206</v>
      </c>
      <c r="C79" s="24">
        <f>IF(A79="","",'04_Property_Economics'!H79)</f>
        <v>338689</v>
      </c>
      <c r="D79" s="24">
        <f>IF(A79="","",'04_Property_Economics'!S79)</f>
        <v>338689</v>
      </c>
      <c r="E79" s="24">
        <f>IF(A79="","",'04_Property_Economics'!T79)</f>
        <v>0</v>
      </c>
      <c r="F79" s="24">
        <f>IF(A79="","",'04_Property_Economics'!U79)</f>
        <v>940.8027778</v>
      </c>
      <c r="G79" s="24">
        <f>IF(A79="","",'04_Property_Economics'!W79)</f>
        <v>1693.445</v>
      </c>
      <c r="H79" s="24">
        <f t="shared" si="1"/>
        <v>2634.247778</v>
      </c>
      <c r="I79" s="24">
        <f>IF(A79="","",'04_Property_Economics'!AD79-'04_Property_Economics'!V79-'04_Property_Economics'!X79-'04_Property_Economics'!AF79)</f>
        <v>1120.259167</v>
      </c>
      <c r="J79" s="27">
        <f t="shared" si="2"/>
        <v>0.4252671962</v>
      </c>
      <c r="K79" s="24">
        <f t="shared" si="3"/>
        <v>-1513.988611</v>
      </c>
      <c r="L79" s="24" t="str">
        <f>IF(A79="","",'04_Property_Economics'!AS79)</f>
        <v>NO</v>
      </c>
      <c r="M79" s="24">
        <f>IF(A79="","",'01_Global_Assumptions'!$B$13)</f>
        <v>30</v>
      </c>
      <c r="N79" s="24">
        <f>IF(A79="","",'04_Property_Economics'!AM79)</f>
        <v>60</v>
      </c>
      <c r="O79" s="24">
        <f>IF(A79="","",'04_Property_Economics'!AN79)</f>
        <v>338689</v>
      </c>
      <c r="P79" s="24">
        <f>IF(A79="","",'04_Property_Economics'!AO79)</f>
        <v>1219280.4</v>
      </c>
      <c r="Q79" s="24">
        <f>IF(A79="","",'04_Property_Economics'!AP79)</f>
        <v>1557969.4</v>
      </c>
      <c r="R79" s="24">
        <f>IF(A79="","",'04_Property_Economics'!AQ79)</f>
        <v>1219280.4</v>
      </c>
      <c r="S79" s="27">
        <f>IF(A79="","",'04_Property_Economics'!AR79)</f>
        <v>4.6</v>
      </c>
      <c r="T79" s="2" t="str">
        <f t="shared" si="4"/>
        <v>Not supportable at modeled tenant rent</v>
      </c>
    </row>
    <row r="80" ht="15.75" customHeight="1">
      <c r="A80" s="2" t="str">
        <f>IF('04_Property_Economics'!B80="","",'04_Property_Economics'!B80)</f>
        <v>SF-076</v>
      </c>
      <c r="B80" s="2" t="str">
        <f>IF(A80="","",'04_Property_Economics'!C80)</f>
        <v>1400 Mission St #1203</v>
      </c>
      <c r="C80" s="24">
        <f>IF(A80="","",'04_Property_Economics'!H80)</f>
        <v>386000</v>
      </c>
      <c r="D80" s="24">
        <f>IF(A80="","",'04_Property_Economics'!S80)</f>
        <v>386000</v>
      </c>
      <c r="E80" s="24">
        <f>IF(A80="","",'04_Property_Economics'!T80)</f>
        <v>0</v>
      </c>
      <c r="F80" s="24">
        <f>IF(A80="","",'04_Property_Economics'!U80)</f>
        <v>1072.222222</v>
      </c>
      <c r="G80" s="24">
        <f>IF(A80="","",'04_Property_Economics'!W80)</f>
        <v>1930</v>
      </c>
      <c r="H80" s="24">
        <f t="shared" si="1"/>
        <v>3002.222222</v>
      </c>
      <c r="I80" s="24">
        <f>IF(A80="","",'04_Property_Economics'!AD80-'04_Property_Economics'!V80-'04_Property_Economics'!X80-'04_Property_Economics'!AF80)</f>
        <v>1080.833333</v>
      </c>
      <c r="J80" s="27">
        <f t="shared" si="2"/>
        <v>0.3600111029</v>
      </c>
      <c r="K80" s="24">
        <f t="shared" si="3"/>
        <v>-1921.388889</v>
      </c>
      <c r="L80" s="24" t="str">
        <f>IF(A80="","",'04_Property_Economics'!AS80)</f>
        <v>NO</v>
      </c>
      <c r="M80" s="24">
        <f>IF(A80="","",'01_Global_Assumptions'!$B$13)</f>
        <v>30</v>
      </c>
      <c r="N80" s="24">
        <f>IF(A80="","",'04_Property_Economics'!AM80)</f>
        <v>60</v>
      </c>
      <c r="O80" s="24">
        <f>IF(A80="","",'04_Property_Economics'!AN80)</f>
        <v>386000</v>
      </c>
      <c r="P80" s="24">
        <f>IF(A80="","",'04_Property_Economics'!AO80)</f>
        <v>1389600</v>
      </c>
      <c r="Q80" s="24">
        <f>IF(A80="","",'04_Property_Economics'!AP80)</f>
        <v>1775600</v>
      </c>
      <c r="R80" s="24">
        <f>IF(A80="","",'04_Property_Economics'!AQ80)</f>
        <v>1389600</v>
      </c>
      <c r="S80" s="27">
        <f>IF(A80="","",'04_Property_Economics'!AR80)</f>
        <v>4.6</v>
      </c>
      <c r="T80" s="2" t="str">
        <f t="shared" si="4"/>
        <v>Not supportable at modeled tenant rent</v>
      </c>
    </row>
    <row r="81" ht="15.75" customHeight="1">
      <c r="A81" s="2" t="str">
        <f>IF('04_Property_Economics'!B81="","",'04_Property_Economics'!B81)</f>
        <v>SF-077</v>
      </c>
      <c r="B81" s="2" t="str">
        <f>IF(A81="","",'04_Property_Economics'!C81)</f>
        <v>395 6th St #511</v>
      </c>
      <c r="C81" s="24">
        <f>IF(A81="","",'04_Property_Economics'!H81)</f>
        <v>408490</v>
      </c>
      <c r="D81" s="24">
        <f>IF(A81="","",'04_Property_Economics'!S81)</f>
        <v>408490</v>
      </c>
      <c r="E81" s="24">
        <f>IF(A81="","",'04_Property_Economics'!T81)</f>
        <v>0</v>
      </c>
      <c r="F81" s="24">
        <f>IF(A81="","",'04_Property_Economics'!U81)</f>
        <v>1134.694444</v>
      </c>
      <c r="G81" s="24">
        <f>IF(A81="","",'04_Property_Economics'!W81)</f>
        <v>2042.45</v>
      </c>
      <c r="H81" s="24">
        <f t="shared" si="1"/>
        <v>3177.144444</v>
      </c>
      <c r="I81" s="24">
        <f>IF(A81="","",'04_Property_Economics'!AD81-'04_Property_Economics'!V81-'04_Property_Economics'!X81-'04_Property_Economics'!AF81)</f>
        <v>836.4666667</v>
      </c>
      <c r="J81" s="27">
        <f t="shared" si="2"/>
        <v>0.2632762474</v>
      </c>
      <c r="K81" s="24">
        <f t="shared" si="3"/>
        <v>-2340.677778</v>
      </c>
      <c r="L81" s="24" t="str">
        <f>IF(A81="","",'04_Property_Economics'!AS81)</f>
        <v>NO</v>
      </c>
      <c r="M81" s="24">
        <f>IF(A81="","",'01_Global_Assumptions'!$B$13)</f>
        <v>30</v>
      </c>
      <c r="N81" s="24">
        <f>IF(A81="","",'04_Property_Economics'!AM81)</f>
        <v>60</v>
      </c>
      <c r="O81" s="24">
        <f>IF(A81="","",'04_Property_Economics'!AN81)</f>
        <v>408490</v>
      </c>
      <c r="P81" s="24">
        <f>IF(A81="","",'04_Property_Economics'!AO81)</f>
        <v>1470564</v>
      </c>
      <c r="Q81" s="24">
        <f>IF(A81="","",'04_Property_Economics'!AP81)</f>
        <v>1879054</v>
      </c>
      <c r="R81" s="24">
        <f>IF(A81="","",'04_Property_Economics'!AQ81)</f>
        <v>1470564</v>
      </c>
      <c r="S81" s="27">
        <f>IF(A81="","",'04_Property_Economics'!AR81)</f>
        <v>4.6</v>
      </c>
      <c r="T81" s="2" t="str">
        <f t="shared" si="4"/>
        <v>Not supportable at modeled tenant rent</v>
      </c>
    </row>
    <row r="82" ht="15.75" customHeight="1">
      <c r="A82" s="2" t="str">
        <f>IF('04_Property_Economics'!B82="","",'04_Property_Economics'!B82)</f>
        <v>SF-078</v>
      </c>
      <c r="B82" s="2" t="str">
        <f>IF(A82="","",'04_Property_Economics'!C82)</f>
        <v>1075 Market St #503</v>
      </c>
      <c r="C82" s="24">
        <f>IF(A82="","",'04_Property_Economics'!H82)</f>
        <v>299000</v>
      </c>
      <c r="D82" s="24">
        <f>IF(A82="","",'04_Property_Economics'!S82)</f>
        <v>299000</v>
      </c>
      <c r="E82" s="24">
        <f>IF(A82="","",'04_Property_Economics'!T82)</f>
        <v>0</v>
      </c>
      <c r="F82" s="24">
        <f>IF(A82="","",'04_Property_Economics'!U82)</f>
        <v>830.5555556</v>
      </c>
      <c r="G82" s="24">
        <f>IF(A82="","",'04_Property_Economics'!W82)</f>
        <v>1495</v>
      </c>
      <c r="H82" s="24">
        <f t="shared" si="1"/>
        <v>2325.555556</v>
      </c>
      <c r="I82" s="24">
        <f>IF(A82="","",'04_Property_Economics'!AD82-'04_Property_Economics'!V82-'04_Property_Economics'!X82-'04_Property_Economics'!AF82)</f>
        <v>1153.333333</v>
      </c>
      <c r="J82" s="27">
        <f t="shared" si="2"/>
        <v>0.4959388438</v>
      </c>
      <c r="K82" s="24">
        <f t="shared" si="3"/>
        <v>-1172.222222</v>
      </c>
      <c r="L82" s="24" t="str">
        <f>IF(A82="","",'04_Property_Economics'!AS82)</f>
        <v>NO</v>
      </c>
      <c r="M82" s="24">
        <f>IF(A82="","",'01_Global_Assumptions'!$B$13)</f>
        <v>30</v>
      </c>
      <c r="N82" s="24">
        <f>IF(A82="","",'04_Property_Economics'!AM82)</f>
        <v>60</v>
      </c>
      <c r="O82" s="24">
        <f>IF(A82="","",'04_Property_Economics'!AN82)</f>
        <v>299000</v>
      </c>
      <c r="P82" s="24">
        <f>IF(A82="","",'04_Property_Economics'!AO82)</f>
        <v>1076400</v>
      </c>
      <c r="Q82" s="24">
        <f>IF(A82="","",'04_Property_Economics'!AP82)</f>
        <v>1375400</v>
      </c>
      <c r="R82" s="24">
        <f>IF(A82="","",'04_Property_Economics'!AQ82)</f>
        <v>1076400</v>
      </c>
      <c r="S82" s="27">
        <f>IF(A82="","",'04_Property_Economics'!AR82)</f>
        <v>4.6</v>
      </c>
      <c r="T82" s="2" t="str">
        <f t="shared" si="4"/>
        <v>Not supportable at modeled tenant rent</v>
      </c>
    </row>
    <row r="83" ht="15.75" customHeight="1">
      <c r="A83" s="2" t="str">
        <f>IF('04_Property_Economics'!B83="","",'04_Property_Economics'!B83)</f>
        <v>SF-079</v>
      </c>
      <c r="B83" s="2" t="str">
        <f>IF(A83="","",'04_Property_Economics'!C83)</f>
        <v>Type 17 Plan</v>
      </c>
      <c r="C83" s="24">
        <f>IF(A83="","",'04_Property_Economics'!H83)</f>
        <v>459000</v>
      </c>
      <c r="D83" s="24">
        <f>IF(A83="","",'04_Property_Economics'!S83)</f>
        <v>459000</v>
      </c>
      <c r="E83" s="24">
        <f>IF(A83="","",'04_Property_Economics'!T83)</f>
        <v>0</v>
      </c>
      <c r="F83" s="24">
        <f>IF(A83="","",'04_Property_Economics'!U83)</f>
        <v>1275</v>
      </c>
      <c r="G83" s="24">
        <f>IF(A83="","",'04_Property_Economics'!W83)</f>
        <v>2295</v>
      </c>
      <c r="H83" s="24">
        <f t="shared" si="1"/>
        <v>3570</v>
      </c>
      <c r="I83" s="24">
        <f>IF(A83="","",'04_Property_Economics'!AD83-'04_Property_Economics'!V83-'04_Property_Economics'!X83-'04_Property_Economics'!AF83)</f>
        <v>794.375</v>
      </c>
      <c r="J83" s="27">
        <f t="shared" si="2"/>
        <v>0.2225140056</v>
      </c>
      <c r="K83" s="24">
        <f t="shared" si="3"/>
        <v>-2775.625</v>
      </c>
      <c r="L83" s="24" t="str">
        <f>IF(A83="","",'04_Property_Economics'!AS83)</f>
        <v>NO</v>
      </c>
      <c r="M83" s="24">
        <f>IF(A83="","",'01_Global_Assumptions'!$B$13)</f>
        <v>30</v>
      </c>
      <c r="N83" s="24">
        <f>IF(A83="","",'04_Property_Economics'!AM83)</f>
        <v>60</v>
      </c>
      <c r="O83" s="24">
        <f>IF(A83="","",'04_Property_Economics'!AN83)</f>
        <v>459000</v>
      </c>
      <c r="P83" s="24">
        <f>IF(A83="","",'04_Property_Economics'!AO83)</f>
        <v>1652400</v>
      </c>
      <c r="Q83" s="24">
        <f>IF(A83="","",'04_Property_Economics'!AP83)</f>
        <v>2111400</v>
      </c>
      <c r="R83" s="24">
        <f>IF(A83="","",'04_Property_Economics'!AQ83)</f>
        <v>1652400</v>
      </c>
      <c r="S83" s="27">
        <f>IF(A83="","",'04_Property_Economics'!AR83)</f>
        <v>4.6</v>
      </c>
      <c r="T83" s="2" t="str">
        <f t="shared" si="4"/>
        <v>Not supportable at modeled tenant rent</v>
      </c>
    </row>
    <row r="84" ht="15.75" customHeight="1">
      <c r="A84" s="2" t="str">
        <f>IF('04_Property_Economics'!B84="","",'04_Property_Economics'!B84)</f>
        <v>SF-080</v>
      </c>
      <c r="B84" s="2" t="str">
        <f>IF(A84="","",'04_Property_Economics'!C84)</f>
        <v>395 6th St Unit BM5</v>
      </c>
      <c r="C84" s="24">
        <f>IF(A84="","",'04_Property_Economics'!H84)</f>
        <v>498022</v>
      </c>
      <c r="D84" s="24">
        <f>IF(A84="","",'04_Property_Economics'!S84)</f>
        <v>498022</v>
      </c>
      <c r="E84" s="24">
        <f>IF(A84="","",'04_Property_Economics'!T84)</f>
        <v>0</v>
      </c>
      <c r="F84" s="24">
        <f>IF(A84="","",'04_Property_Economics'!U84)</f>
        <v>1383.394444</v>
      </c>
      <c r="G84" s="24">
        <f>IF(A84="","",'04_Property_Economics'!W84)</f>
        <v>2490.11</v>
      </c>
      <c r="H84" s="24">
        <f t="shared" si="1"/>
        <v>3873.504444</v>
      </c>
      <c r="I84" s="24">
        <f>IF(A84="","",'04_Property_Economics'!AD84-'04_Property_Economics'!V84-'04_Property_Economics'!X84-'04_Property_Economics'!AF84)</f>
        <v>3243.731667</v>
      </c>
      <c r="J84" s="27">
        <f t="shared" si="2"/>
        <v>0.8374152433</v>
      </c>
      <c r="K84" s="24">
        <f t="shared" si="3"/>
        <v>-629.7727778</v>
      </c>
      <c r="L84" s="24" t="str">
        <f>IF(A84="","",'04_Property_Economics'!AS84)</f>
        <v>NO</v>
      </c>
      <c r="M84" s="24">
        <f>IF(A84="","",'01_Global_Assumptions'!$B$13)</f>
        <v>30</v>
      </c>
      <c r="N84" s="24">
        <f>IF(A84="","",'04_Property_Economics'!AM84)</f>
        <v>60</v>
      </c>
      <c r="O84" s="24">
        <f>IF(A84="","",'04_Property_Economics'!AN84)</f>
        <v>498022</v>
      </c>
      <c r="P84" s="24">
        <f>IF(A84="","",'04_Property_Economics'!AO84)</f>
        <v>1792879.2</v>
      </c>
      <c r="Q84" s="24">
        <f>IF(A84="","",'04_Property_Economics'!AP84)</f>
        <v>2290901.2</v>
      </c>
      <c r="R84" s="24">
        <f>IF(A84="","",'04_Property_Economics'!AQ84)</f>
        <v>1792879.2</v>
      </c>
      <c r="S84" s="27">
        <f>IF(A84="","",'04_Property_Economics'!AR84)</f>
        <v>4.6</v>
      </c>
      <c r="T84" s="2" t="str">
        <f t="shared" si="4"/>
        <v>Not supportable at modeled tenant rent</v>
      </c>
    </row>
    <row r="85" ht="15.75" customHeight="1">
      <c r="A85" s="2" t="str">
        <f>IF('04_Property_Economics'!B85="","",'04_Property_Economics'!B85)</f>
        <v>SF-081</v>
      </c>
      <c r="B85" s="2" t="str">
        <f>IF(A85="","",'04_Property_Economics'!C85)</f>
        <v>888 7th St #330</v>
      </c>
      <c r="C85" s="24">
        <f>IF(A85="","",'04_Property_Economics'!H85)</f>
        <v>450762</v>
      </c>
      <c r="D85" s="24">
        <f>IF(A85="","",'04_Property_Economics'!S85)</f>
        <v>450762</v>
      </c>
      <c r="E85" s="24">
        <f>IF(A85="","",'04_Property_Economics'!T85)</f>
        <v>0</v>
      </c>
      <c r="F85" s="24">
        <f>IF(A85="","",'04_Property_Economics'!U85)</f>
        <v>1252.116667</v>
      </c>
      <c r="G85" s="24">
        <f>IF(A85="","",'04_Property_Economics'!W85)</f>
        <v>2253.81</v>
      </c>
      <c r="H85" s="24">
        <f t="shared" si="1"/>
        <v>3505.926667</v>
      </c>
      <c r="I85" s="24">
        <f>IF(A85="","",'04_Property_Economics'!AD85-'04_Property_Economics'!V85-'04_Property_Economics'!X85-'04_Property_Economics'!AF85)</f>
        <v>801.24</v>
      </c>
      <c r="J85" s="27">
        <f t="shared" si="2"/>
        <v>0.228538722</v>
      </c>
      <c r="K85" s="24">
        <f t="shared" si="3"/>
        <v>-2704.686667</v>
      </c>
      <c r="L85" s="24" t="str">
        <f>IF(A85="","",'04_Property_Economics'!AS85)</f>
        <v>NO</v>
      </c>
      <c r="M85" s="24">
        <f>IF(A85="","",'01_Global_Assumptions'!$B$13)</f>
        <v>30</v>
      </c>
      <c r="N85" s="24">
        <f>IF(A85="","",'04_Property_Economics'!AM85)</f>
        <v>60</v>
      </c>
      <c r="O85" s="24">
        <f>IF(A85="","",'04_Property_Economics'!AN85)</f>
        <v>450762</v>
      </c>
      <c r="P85" s="24">
        <f>IF(A85="","",'04_Property_Economics'!AO85)</f>
        <v>1622743.2</v>
      </c>
      <c r="Q85" s="24">
        <f>IF(A85="","",'04_Property_Economics'!AP85)</f>
        <v>2073505.2</v>
      </c>
      <c r="R85" s="24">
        <f>IF(A85="","",'04_Property_Economics'!AQ85)</f>
        <v>1622743.2</v>
      </c>
      <c r="S85" s="27">
        <f>IF(A85="","",'04_Property_Economics'!AR85)</f>
        <v>4.6</v>
      </c>
      <c r="T85" s="2" t="str">
        <f t="shared" si="4"/>
        <v>Not supportable at modeled tenant rent</v>
      </c>
    </row>
    <row r="86" ht="15.75" customHeight="1">
      <c r="A86" s="2" t="str">
        <f>IF('04_Property_Economics'!B86="","",'04_Property_Economics'!B86)</f>
        <v>SF-082</v>
      </c>
      <c r="B86" s="2" t="str">
        <f>IF(A86="","",'04_Property_Economics'!C86)</f>
        <v>55 Page St #213</v>
      </c>
      <c r="C86" s="24">
        <f>IF(A86="","",'04_Property_Economics'!H86)</f>
        <v>328000</v>
      </c>
      <c r="D86" s="24">
        <f>IF(A86="","",'04_Property_Economics'!S86)</f>
        <v>328000</v>
      </c>
      <c r="E86" s="24">
        <f>IF(A86="","",'04_Property_Economics'!T86)</f>
        <v>0</v>
      </c>
      <c r="F86" s="24">
        <f>IF(A86="","",'04_Property_Economics'!U86)</f>
        <v>911.1111111</v>
      </c>
      <c r="G86" s="24">
        <f>IF(A86="","",'04_Property_Economics'!W86)</f>
        <v>1640</v>
      </c>
      <c r="H86" s="24">
        <f t="shared" si="1"/>
        <v>2551.111111</v>
      </c>
      <c r="I86" s="24">
        <f>IF(A86="","",'04_Property_Economics'!AD86-'04_Property_Economics'!V86-'04_Property_Economics'!X86-'04_Property_Economics'!AF86)</f>
        <v>903.5416667</v>
      </c>
      <c r="J86" s="27">
        <f t="shared" si="2"/>
        <v>0.3541757404</v>
      </c>
      <c r="K86" s="24">
        <f t="shared" si="3"/>
        <v>-1647.569444</v>
      </c>
      <c r="L86" s="24" t="str">
        <f>IF(A86="","",'04_Property_Economics'!AS86)</f>
        <v>NO</v>
      </c>
      <c r="M86" s="24">
        <f>IF(A86="","",'01_Global_Assumptions'!$B$13)</f>
        <v>30</v>
      </c>
      <c r="N86" s="24">
        <f>IF(A86="","",'04_Property_Economics'!AM86)</f>
        <v>60</v>
      </c>
      <c r="O86" s="24">
        <f>IF(A86="","",'04_Property_Economics'!AN86)</f>
        <v>328000</v>
      </c>
      <c r="P86" s="24">
        <f>IF(A86="","",'04_Property_Economics'!AO86)</f>
        <v>1180800</v>
      </c>
      <c r="Q86" s="24">
        <f>IF(A86="","",'04_Property_Economics'!AP86)</f>
        <v>1508800</v>
      </c>
      <c r="R86" s="24">
        <f>IF(A86="","",'04_Property_Economics'!AQ86)</f>
        <v>1180800</v>
      </c>
      <c r="S86" s="27">
        <f>IF(A86="","",'04_Property_Economics'!AR86)</f>
        <v>4.6</v>
      </c>
      <c r="T86" s="2" t="str">
        <f t="shared" si="4"/>
        <v>Not supportable at modeled tenant rent</v>
      </c>
    </row>
    <row r="87" ht="15.75" customHeight="1">
      <c r="A87" s="2" t="str">
        <f>IF('04_Property_Economics'!B87="","",'04_Property_Economics'!B87)</f>
        <v>SF-083</v>
      </c>
      <c r="B87" s="2" t="str">
        <f>IF(A87="","",'04_Property_Economics'!C87)</f>
        <v>285 Main St #409</v>
      </c>
      <c r="C87" s="24">
        <f>IF(A87="","",'04_Property_Economics'!H87)</f>
        <v>420091</v>
      </c>
      <c r="D87" s="24">
        <f>IF(A87="","",'04_Property_Economics'!S87)</f>
        <v>420091</v>
      </c>
      <c r="E87" s="24">
        <f>IF(A87="","",'04_Property_Economics'!T87)</f>
        <v>0</v>
      </c>
      <c r="F87" s="24">
        <f>IF(A87="","",'04_Property_Economics'!U87)</f>
        <v>1166.919444</v>
      </c>
      <c r="G87" s="24">
        <f>IF(A87="","",'04_Property_Economics'!W87)</f>
        <v>2100.455</v>
      </c>
      <c r="H87" s="24">
        <f t="shared" si="1"/>
        <v>3267.374444</v>
      </c>
      <c r="I87" s="24">
        <f>IF(A87="","",'04_Property_Economics'!AD87-'04_Property_Economics'!V87-'04_Property_Economics'!X87-'04_Property_Economics'!AF87)</f>
        <v>826.7991667</v>
      </c>
      <c r="J87" s="27">
        <f t="shared" si="2"/>
        <v>0.2530469589</v>
      </c>
      <c r="K87" s="24">
        <f t="shared" si="3"/>
        <v>-2440.575278</v>
      </c>
      <c r="L87" s="24" t="str">
        <f>IF(A87="","",'04_Property_Economics'!AS87)</f>
        <v>NO</v>
      </c>
      <c r="M87" s="24">
        <f>IF(A87="","",'01_Global_Assumptions'!$B$13)</f>
        <v>30</v>
      </c>
      <c r="N87" s="24">
        <f>IF(A87="","",'04_Property_Economics'!AM87)</f>
        <v>60</v>
      </c>
      <c r="O87" s="24">
        <f>IF(A87="","",'04_Property_Economics'!AN87)</f>
        <v>420091</v>
      </c>
      <c r="P87" s="24">
        <f>IF(A87="","",'04_Property_Economics'!AO87)</f>
        <v>1512327.6</v>
      </c>
      <c r="Q87" s="24">
        <f>IF(A87="","",'04_Property_Economics'!AP87)</f>
        <v>1932418.6</v>
      </c>
      <c r="R87" s="24">
        <f>IF(A87="","",'04_Property_Economics'!AQ87)</f>
        <v>1512327.6</v>
      </c>
      <c r="S87" s="27">
        <f>IF(A87="","",'04_Property_Economics'!AR87)</f>
        <v>4.6</v>
      </c>
      <c r="T87" s="2" t="str">
        <f t="shared" si="4"/>
        <v>Not supportable at modeled tenant rent</v>
      </c>
    </row>
    <row r="88" ht="15.75" customHeight="1">
      <c r="A88" s="2" t="str">
        <f>IF('04_Property_Economics'!B88="","",'04_Property_Economics'!B88)</f>
        <v>SF-084</v>
      </c>
      <c r="B88" s="2" t="str">
        <f>IF(A88="","",'04_Property_Economics'!C88)</f>
        <v>260 King St #1317</v>
      </c>
      <c r="C88" s="24">
        <f>IF(A88="","",'04_Property_Economics'!H88)</f>
        <v>146947</v>
      </c>
      <c r="D88" s="24">
        <f>IF(A88="","",'04_Property_Economics'!S88)</f>
        <v>146947</v>
      </c>
      <c r="E88" s="24">
        <f>IF(A88="","",'04_Property_Economics'!T88)</f>
        <v>0</v>
      </c>
      <c r="F88" s="24">
        <f>IF(A88="","",'04_Property_Economics'!U88)</f>
        <v>408.1861111</v>
      </c>
      <c r="G88" s="24">
        <f>IF(A88="","",'04_Property_Economics'!W88)</f>
        <v>734.735</v>
      </c>
      <c r="H88" s="24">
        <f t="shared" si="1"/>
        <v>1142.921111</v>
      </c>
      <c r="I88" s="24">
        <f>IF(A88="","",'04_Property_Economics'!AD88-'04_Property_Economics'!V88-'04_Property_Economics'!X88-'04_Property_Economics'!AF88)</f>
        <v>1054.419167</v>
      </c>
      <c r="J88" s="27">
        <f t="shared" si="2"/>
        <v>0.9225651328</v>
      </c>
      <c r="K88" s="24">
        <f t="shared" si="3"/>
        <v>-88.50194444</v>
      </c>
      <c r="L88" s="24" t="str">
        <f>IF(A88="","",'04_Property_Economics'!AS88)</f>
        <v>NO</v>
      </c>
      <c r="M88" s="24">
        <f>IF(A88="","",'01_Global_Assumptions'!$B$13)</f>
        <v>30</v>
      </c>
      <c r="N88" s="24">
        <f>IF(A88="","",'04_Property_Economics'!AM88)</f>
        <v>60</v>
      </c>
      <c r="O88" s="24">
        <f>IF(A88="","",'04_Property_Economics'!AN88)</f>
        <v>146947</v>
      </c>
      <c r="P88" s="24">
        <f>IF(A88="","",'04_Property_Economics'!AO88)</f>
        <v>529009.2</v>
      </c>
      <c r="Q88" s="24">
        <f>IF(A88="","",'04_Property_Economics'!AP88)</f>
        <v>675956.2</v>
      </c>
      <c r="R88" s="24">
        <f>IF(A88="","",'04_Property_Economics'!AQ88)</f>
        <v>529009.2</v>
      </c>
      <c r="S88" s="27">
        <f>IF(A88="","",'04_Property_Economics'!AR88)</f>
        <v>4.6</v>
      </c>
      <c r="T88" s="2" t="str">
        <f t="shared" si="4"/>
        <v>Not supportable at modeled tenant rent</v>
      </c>
    </row>
    <row r="89" ht="15.75" customHeight="1">
      <c r="A89" s="2" t="str">
        <f>IF('04_Property_Economics'!B89="","",'04_Property_Economics'!B89)</f>
        <v>SF-085</v>
      </c>
      <c r="B89" s="2" t="str">
        <f>IF(A89="","",'04_Property_Economics'!C89)</f>
        <v>750 Van Ness Ave #204</v>
      </c>
      <c r="C89" s="24">
        <f>IF(A89="","",'04_Property_Economics'!H89)</f>
        <v>199000</v>
      </c>
      <c r="D89" s="24">
        <f>IF(A89="","",'04_Property_Economics'!S89)</f>
        <v>199000</v>
      </c>
      <c r="E89" s="24">
        <f>IF(A89="","",'04_Property_Economics'!T89)</f>
        <v>0</v>
      </c>
      <c r="F89" s="24">
        <f>IF(A89="","",'04_Property_Economics'!U89)</f>
        <v>552.7777778</v>
      </c>
      <c r="G89" s="24">
        <f>IF(A89="","",'04_Property_Economics'!W89)</f>
        <v>995</v>
      </c>
      <c r="H89" s="24">
        <f t="shared" si="1"/>
        <v>1547.777778</v>
      </c>
      <c r="I89" s="24">
        <f>IF(A89="","",'04_Property_Economics'!AD89-'04_Property_Economics'!V89-'04_Property_Economics'!X89-'04_Property_Economics'!AF89)</f>
        <v>1011.041667</v>
      </c>
      <c r="J89" s="27">
        <f t="shared" si="2"/>
        <v>0.6532214645</v>
      </c>
      <c r="K89" s="24">
        <f t="shared" si="3"/>
        <v>-536.7361111</v>
      </c>
      <c r="L89" s="24" t="str">
        <f>IF(A89="","",'04_Property_Economics'!AS89)</f>
        <v>NO</v>
      </c>
      <c r="M89" s="24">
        <f>IF(A89="","",'01_Global_Assumptions'!$B$13)</f>
        <v>30</v>
      </c>
      <c r="N89" s="24">
        <f>IF(A89="","",'04_Property_Economics'!AM89)</f>
        <v>60</v>
      </c>
      <c r="O89" s="24">
        <f>IF(A89="","",'04_Property_Economics'!AN89)</f>
        <v>199000</v>
      </c>
      <c r="P89" s="24">
        <f>IF(A89="","",'04_Property_Economics'!AO89)</f>
        <v>716400</v>
      </c>
      <c r="Q89" s="24">
        <f>IF(A89="","",'04_Property_Economics'!AP89)</f>
        <v>915400</v>
      </c>
      <c r="R89" s="24">
        <f>IF(A89="","",'04_Property_Economics'!AQ89)</f>
        <v>716400</v>
      </c>
      <c r="S89" s="27">
        <f>IF(A89="","",'04_Property_Economics'!AR89)</f>
        <v>4.6</v>
      </c>
      <c r="T89" s="2" t="str">
        <f t="shared" si="4"/>
        <v>Not supportable at modeled tenant rent</v>
      </c>
    </row>
    <row r="90" ht="15.75" customHeight="1">
      <c r="A90" s="2" t="str">
        <f>IF('04_Property_Economics'!B90="","",'04_Property_Economics'!B90)</f>
        <v>SF-086</v>
      </c>
      <c r="B90" s="2" t="str">
        <f>IF(A90="","",'04_Property_Economics'!C90)</f>
        <v>388 Fulton St #404</v>
      </c>
      <c r="C90" s="24">
        <f>IF(A90="","",'04_Property_Economics'!H90)</f>
        <v>349617</v>
      </c>
      <c r="D90" s="24">
        <f>IF(A90="","",'04_Property_Economics'!S90)</f>
        <v>349617</v>
      </c>
      <c r="E90" s="24">
        <f>IF(A90="","",'04_Property_Economics'!T90)</f>
        <v>0</v>
      </c>
      <c r="F90" s="24">
        <f>IF(A90="","",'04_Property_Economics'!U90)</f>
        <v>971.1583333</v>
      </c>
      <c r="G90" s="24">
        <f>IF(A90="","",'04_Property_Economics'!W90)</f>
        <v>1748.085</v>
      </c>
      <c r="H90" s="24">
        <f t="shared" si="1"/>
        <v>2719.243333</v>
      </c>
      <c r="I90" s="24">
        <f>IF(A90="","",'04_Property_Economics'!AD90-'04_Property_Economics'!V90-'04_Property_Economics'!X90-'04_Property_Economics'!AF90)</f>
        <v>885.5275</v>
      </c>
      <c r="J90" s="27">
        <f t="shared" si="2"/>
        <v>0.3256521728</v>
      </c>
      <c r="K90" s="24">
        <f t="shared" si="3"/>
        <v>-1833.715833</v>
      </c>
      <c r="L90" s="24" t="str">
        <f>IF(A90="","",'04_Property_Economics'!AS90)</f>
        <v>NO</v>
      </c>
      <c r="M90" s="24">
        <f>IF(A90="","",'01_Global_Assumptions'!$B$13)</f>
        <v>30</v>
      </c>
      <c r="N90" s="24">
        <f>IF(A90="","",'04_Property_Economics'!AM90)</f>
        <v>60</v>
      </c>
      <c r="O90" s="24">
        <f>IF(A90="","",'04_Property_Economics'!AN90)</f>
        <v>349617</v>
      </c>
      <c r="P90" s="24">
        <f>IF(A90="","",'04_Property_Economics'!AO90)</f>
        <v>1258621.2</v>
      </c>
      <c r="Q90" s="24">
        <f>IF(A90="","",'04_Property_Economics'!AP90)</f>
        <v>1608238.2</v>
      </c>
      <c r="R90" s="24">
        <f>IF(A90="","",'04_Property_Economics'!AQ90)</f>
        <v>1258621.2</v>
      </c>
      <c r="S90" s="27">
        <f>IF(A90="","",'04_Property_Economics'!AR90)</f>
        <v>4.6</v>
      </c>
      <c r="T90" s="2" t="str">
        <f t="shared" si="4"/>
        <v>Not supportable at modeled tenant rent</v>
      </c>
    </row>
    <row r="91" ht="15.75" customHeight="1">
      <c r="A91" s="2" t="str">
        <f>IF('04_Property_Economics'!B91="","",'04_Property_Economics'!B91)</f>
        <v>SF-087</v>
      </c>
      <c r="B91" s="2" t="str">
        <f>IF(A91="","",'04_Property_Economics'!C91)</f>
        <v>395 6th St #203</v>
      </c>
      <c r="C91" s="24">
        <f>IF(A91="","",'04_Property_Economics'!H91)</f>
        <v>397159</v>
      </c>
      <c r="D91" s="24">
        <f>IF(A91="","",'04_Property_Economics'!S91)</f>
        <v>397159</v>
      </c>
      <c r="E91" s="24">
        <f>IF(A91="","",'04_Property_Economics'!T91)</f>
        <v>0</v>
      </c>
      <c r="F91" s="24">
        <f>IF(A91="","",'04_Property_Economics'!U91)</f>
        <v>1103.219444</v>
      </c>
      <c r="G91" s="24">
        <f>IF(A91="","",'04_Property_Economics'!W91)</f>
        <v>1985.795</v>
      </c>
      <c r="H91" s="24">
        <f t="shared" si="1"/>
        <v>3089.014444</v>
      </c>
      <c r="I91" s="24">
        <f>IF(A91="","",'04_Property_Economics'!AD91-'04_Property_Economics'!V91-'04_Property_Economics'!X91-'04_Property_Economics'!AF91)</f>
        <v>845.9091667</v>
      </c>
      <c r="J91" s="27">
        <f t="shared" si="2"/>
        <v>0.2738443545</v>
      </c>
      <c r="K91" s="24">
        <f t="shared" si="3"/>
        <v>-2243.105278</v>
      </c>
      <c r="L91" s="24" t="str">
        <f>IF(A91="","",'04_Property_Economics'!AS91)</f>
        <v>NO</v>
      </c>
      <c r="M91" s="24">
        <f>IF(A91="","",'01_Global_Assumptions'!$B$13)</f>
        <v>30</v>
      </c>
      <c r="N91" s="24">
        <f>IF(A91="","",'04_Property_Economics'!AM91)</f>
        <v>60</v>
      </c>
      <c r="O91" s="24">
        <f>IF(A91="","",'04_Property_Economics'!AN91)</f>
        <v>397159</v>
      </c>
      <c r="P91" s="24">
        <f>IF(A91="","",'04_Property_Economics'!AO91)</f>
        <v>1429772.4</v>
      </c>
      <c r="Q91" s="24">
        <f>IF(A91="","",'04_Property_Economics'!AP91)</f>
        <v>1826931.4</v>
      </c>
      <c r="R91" s="24">
        <f>IF(A91="","",'04_Property_Economics'!AQ91)</f>
        <v>1429772.4</v>
      </c>
      <c r="S91" s="27">
        <f>IF(A91="","",'04_Property_Economics'!AR91)</f>
        <v>4.6</v>
      </c>
      <c r="T91" s="2" t="str">
        <f t="shared" si="4"/>
        <v>Not supportable at modeled tenant rent</v>
      </c>
    </row>
    <row r="92" ht="15.75" customHeight="1">
      <c r="A92" s="2" t="str">
        <f>IF('04_Property_Economics'!B92="","",'04_Property_Economics'!B92)</f>
        <v>SF-088</v>
      </c>
      <c r="B92" s="2" t="str">
        <f>IF(A92="","",'04_Property_Economics'!C92)</f>
        <v>395 6th St #214</v>
      </c>
      <c r="C92" s="24">
        <f>IF(A92="","",'04_Property_Economics'!H92)</f>
        <v>346899</v>
      </c>
      <c r="D92" s="24">
        <f>IF(A92="","",'04_Property_Economics'!S92)</f>
        <v>346899</v>
      </c>
      <c r="E92" s="24">
        <f>IF(A92="","",'04_Property_Economics'!T92)</f>
        <v>0</v>
      </c>
      <c r="F92" s="24">
        <f>IF(A92="","",'04_Property_Economics'!U92)</f>
        <v>963.6083333</v>
      </c>
      <c r="G92" s="24">
        <f>IF(A92="","",'04_Property_Economics'!W92)</f>
        <v>1734.495</v>
      </c>
      <c r="H92" s="24">
        <f t="shared" si="1"/>
        <v>2698.103333</v>
      </c>
      <c r="I92" s="24">
        <f>IF(A92="","",'04_Property_Economics'!AD92-'04_Property_Economics'!V92-'04_Property_Economics'!X92-'04_Property_Economics'!AF92)</f>
        <v>887.7925</v>
      </c>
      <c r="J92" s="27">
        <f t="shared" si="2"/>
        <v>0.3290431797</v>
      </c>
      <c r="K92" s="24">
        <f t="shared" si="3"/>
        <v>-1810.310833</v>
      </c>
      <c r="L92" s="24" t="str">
        <f>IF(A92="","",'04_Property_Economics'!AS92)</f>
        <v>NO</v>
      </c>
      <c r="M92" s="24">
        <f>IF(A92="","",'01_Global_Assumptions'!$B$13)</f>
        <v>30</v>
      </c>
      <c r="N92" s="24">
        <f>IF(A92="","",'04_Property_Economics'!AM92)</f>
        <v>60</v>
      </c>
      <c r="O92" s="24">
        <f>IF(A92="","",'04_Property_Economics'!AN92)</f>
        <v>346899</v>
      </c>
      <c r="P92" s="24">
        <f>IF(A92="","",'04_Property_Economics'!AO92)</f>
        <v>1248836.4</v>
      </c>
      <c r="Q92" s="24">
        <f>IF(A92="","",'04_Property_Economics'!AP92)</f>
        <v>1595735.4</v>
      </c>
      <c r="R92" s="24">
        <f>IF(A92="","",'04_Property_Economics'!AQ92)</f>
        <v>1248836.4</v>
      </c>
      <c r="S92" s="27">
        <f>IF(A92="","",'04_Property_Economics'!AR92)</f>
        <v>4.6</v>
      </c>
      <c r="T92" s="2" t="str">
        <f t="shared" si="4"/>
        <v>Not supportable at modeled tenant rent</v>
      </c>
    </row>
    <row r="93" ht="15.75" customHeight="1">
      <c r="A93" s="2" t="str">
        <f>IF('04_Property_Economics'!B93="","",'04_Property_Economics'!B93)</f>
        <v>SF-089</v>
      </c>
      <c r="B93" s="2" t="str">
        <f>IF(A93="","",'04_Property_Economics'!C93)</f>
        <v>683 Frederick St</v>
      </c>
      <c r="C93" s="24">
        <f>IF(A93="","",'04_Property_Economics'!H93)</f>
        <v>875000</v>
      </c>
      <c r="D93" s="24">
        <f>IF(A93="","",'04_Property_Economics'!S93)</f>
        <v>875000</v>
      </c>
      <c r="E93" s="24">
        <f>IF(A93="","",'04_Property_Economics'!T93)</f>
        <v>0</v>
      </c>
      <c r="F93" s="24">
        <f>IF(A93="","",'04_Property_Economics'!U93)</f>
        <v>2430.555556</v>
      </c>
      <c r="G93" s="24">
        <f>IF(A93="","",'04_Property_Economics'!W93)</f>
        <v>4375</v>
      </c>
      <c r="H93" s="24">
        <f t="shared" si="1"/>
        <v>6805.555556</v>
      </c>
      <c r="I93" s="24">
        <f>IF(A93="","",'04_Property_Economics'!AD93-'04_Property_Economics'!V93-'04_Property_Economics'!X93-'04_Property_Economics'!AF93)</f>
        <v>3380.833333</v>
      </c>
      <c r="J93" s="27">
        <f t="shared" si="2"/>
        <v>0.4967755102</v>
      </c>
      <c r="K93" s="24">
        <f t="shared" si="3"/>
        <v>-3424.722222</v>
      </c>
      <c r="L93" s="24" t="str">
        <f>IF(A93="","",'04_Property_Economics'!AS93)</f>
        <v>NO</v>
      </c>
      <c r="M93" s="24">
        <f>IF(A93="","",'01_Global_Assumptions'!$B$13)</f>
        <v>30</v>
      </c>
      <c r="N93" s="24">
        <f>IF(A93="","",'04_Property_Economics'!AM93)</f>
        <v>60</v>
      </c>
      <c r="O93" s="24">
        <f>IF(A93="","",'04_Property_Economics'!AN93)</f>
        <v>875000</v>
      </c>
      <c r="P93" s="24">
        <f>IF(A93="","",'04_Property_Economics'!AO93)</f>
        <v>3150000</v>
      </c>
      <c r="Q93" s="24">
        <f>IF(A93="","",'04_Property_Economics'!AP93)</f>
        <v>4025000</v>
      </c>
      <c r="R93" s="24">
        <f>IF(A93="","",'04_Property_Economics'!AQ93)</f>
        <v>3150000</v>
      </c>
      <c r="S93" s="27">
        <f>IF(A93="","",'04_Property_Economics'!AR93)</f>
        <v>4.6</v>
      </c>
      <c r="T93" s="2" t="str">
        <f t="shared" si="4"/>
        <v>Not supportable at modeled tenant rent</v>
      </c>
    </row>
    <row r="94" ht="15.75" customHeight="1">
      <c r="A94" s="2" t="str">
        <f>IF('04_Property_Economics'!B94="","",'04_Property_Economics'!B94)</f>
        <v>SF-090</v>
      </c>
      <c r="B94" s="2" t="str">
        <f>IF(A94="","",'04_Property_Economics'!C94)</f>
        <v>1310 Fillmore St Ph 2E</v>
      </c>
      <c r="C94" s="24">
        <f>IF(A94="","",'04_Property_Economics'!H94)</f>
        <v>898000</v>
      </c>
      <c r="D94" s="24">
        <f>IF(A94="","",'04_Property_Economics'!S94)</f>
        <v>898000</v>
      </c>
      <c r="E94" s="24">
        <f>IF(A94="","",'04_Property_Economics'!T94)</f>
        <v>0</v>
      </c>
      <c r="F94" s="24">
        <f>IF(A94="","",'04_Property_Economics'!U94)</f>
        <v>2494.444444</v>
      </c>
      <c r="G94" s="24">
        <f>IF(A94="","",'04_Property_Economics'!W94)</f>
        <v>4490</v>
      </c>
      <c r="H94" s="24">
        <f t="shared" si="1"/>
        <v>6984.444444</v>
      </c>
      <c r="I94" s="24">
        <f>IF(A94="","",'04_Property_Economics'!AD94-'04_Property_Economics'!V94-'04_Property_Economics'!X94-'04_Property_Economics'!AF94)</f>
        <v>834.6666667</v>
      </c>
      <c r="J94" s="27">
        <f t="shared" si="2"/>
        <v>0.1195036589</v>
      </c>
      <c r="K94" s="24">
        <f t="shared" si="3"/>
        <v>-6149.777778</v>
      </c>
      <c r="L94" s="24" t="str">
        <f>IF(A94="","",'04_Property_Economics'!AS94)</f>
        <v>NO</v>
      </c>
      <c r="M94" s="24">
        <f>IF(A94="","",'01_Global_Assumptions'!$B$13)</f>
        <v>30</v>
      </c>
      <c r="N94" s="24">
        <f>IF(A94="","",'04_Property_Economics'!AM94)</f>
        <v>60</v>
      </c>
      <c r="O94" s="24">
        <f>IF(A94="","",'04_Property_Economics'!AN94)</f>
        <v>898000</v>
      </c>
      <c r="P94" s="24">
        <f>IF(A94="","",'04_Property_Economics'!AO94)</f>
        <v>3232800</v>
      </c>
      <c r="Q94" s="24">
        <f>IF(A94="","",'04_Property_Economics'!AP94)</f>
        <v>4130800</v>
      </c>
      <c r="R94" s="24">
        <f>IF(A94="","",'04_Property_Economics'!AQ94)</f>
        <v>3232800</v>
      </c>
      <c r="S94" s="27">
        <f>IF(A94="","",'04_Property_Economics'!AR94)</f>
        <v>4.6</v>
      </c>
      <c r="T94" s="2" t="str">
        <f t="shared" si="4"/>
        <v>Not supportable at modeled tenant rent</v>
      </c>
    </row>
    <row r="95" ht="15.75" customHeight="1">
      <c r="A95" s="2" t="str">
        <f>IF('04_Property_Economics'!B95="","",'04_Property_Economics'!B95)</f>
        <v>SF-091</v>
      </c>
      <c r="B95" s="2" t="str">
        <f>IF(A95="","",'04_Property_Economics'!C95)</f>
        <v>1018 Noe St</v>
      </c>
      <c r="C95" s="24">
        <f>IF(A95="","",'04_Property_Economics'!H95)</f>
        <v>1429000</v>
      </c>
      <c r="D95" s="24">
        <f>IF(A95="","",'04_Property_Economics'!S95)</f>
        <v>1429000</v>
      </c>
      <c r="E95" s="24">
        <f>IF(A95="","",'04_Property_Economics'!T95)</f>
        <v>0</v>
      </c>
      <c r="F95" s="24">
        <f>IF(A95="","",'04_Property_Economics'!U95)</f>
        <v>3969.444444</v>
      </c>
      <c r="G95" s="24">
        <f>IF(A95="","",'04_Property_Economics'!W95)</f>
        <v>7145</v>
      </c>
      <c r="H95" s="24">
        <f t="shared" si="1"/>
        <v>11114.44444</v>
      </c>
      <c r="I95" s="24">
        <f>IF(A95="","",'04_Property_Economics'!AD95-'04_Property_Economics'!V95-'04_Property_Economics'!X95-'04_Property_Economics'!AF95)</f>
        <v>9056.166667</v>
      </c>
      <c r="J95" s="27">
        <f t="shared" si="2"/>
        <v>0.8148105568</v>
      </c>
      <c r="K95" s="24">
        <f t="shared" si="3"/>
        <v>-2058.277778</v>
      </c>
      <c r="L95" s="24" t="str">
        <f>IF(A95="","",'04_Property_Economics'!AS95)</f>
        <v>NO</v>
      </c>
      <c r="M95" s="24">
        <f>IF(A95="","",'01_Global_Assumptions'!$B$13)</f>
        <v>30</v>
      </c>
      <c r="N95" s="24">
        <f>IF(A95="","",'04_Property_Economics'!AM95)</f>
        <v>60</v>
      </c>
      <c r="O95" s="24">
        <f>IF(A95="","",'04_Property_Economics'!AN95)</f>
        <v>1429000</v>
      </c>
      <c r="P95" s="24">
        <f>IF(A95="","",'04_Property_Economics'!AO95)</f>
        <v>5144400</v>
      </c>
      <c r="Q95" s="24">
        <f>IF(A95="","",'04_Property_Economics'!AP95)</f>
        <v>6573400</v>
      </c>
      <c r="R95" s="24">
        <f>IF(A95="","",'04_Property_Economics'!AQ95)</f>
        <v>5144400</v>
      </c>
      <c r="S95" s="27">
        <f>IF(A95="","",'04_Property_Economics'!AR95)</f>
        <v>4.6</v>
      </c>
      <c r="T95" s="2" t="str">
        <f t="shared" si="4"/>
        <v>Not supportable at modeled tenant rent</v>
      </c>
    </row>
    <row r="96" ht="15.75" customHeight="1">
      <c r="A96" s="2" t="str">
        <f>IF('04_Property_Economics'!B96="","",'04_Property_Economics'!B96)</f>
        <v>SF-092</v>
      </c>
      <c r="B96" s="2" t="str">
        <f>IF(A96="","",'04_Property_Economics'!C96)</f>
        <v>1201 Sutter St #408</v>
      </c>
      <c r="C96" s="24">
        <f>IF(A96="","",'04_Property_Economics'!H96)</f>
        <v>1275000</v>
      </c>
      <c r="D96" s="24">
        <f>IF(A96="","",'04_Property_Economics'!S96)</f>
        <v>1275000</v>
      </c>
      <c r="E96" s="24">
        <f>IF(A96="","",'04_Property_Economics'!T96)</f>
        <v>0</v>
      </c>
      <c r="F96" s="24">
        <f>IF(A96="","",'04_Property_Economics'!U96)</f>
        <v>3541.666667</v>
      </c>
      <c r="G96" s="24">
        <f>IF(A96="","",'04_Property_Economics'!W96)</f>
        <v>6375</v>
      </c>
      <c r="H96" s="24">
        <f t="shared" si="1"/>
        <v>9916.666667</v>
      </c>
      <c r="I96" s="24">
        <f>IF(A96="","",'04_Property_Economics'!AD96-'04_Property_Economics'!V96-'04_Property_Economics'!X96-'04_Property_Economics'!AF96)</f>
        <v>3408.5</v>
      </c>
      <c r="J96" s="27">
        <f t="shared" si="2"/>
        <v>0.3437142857</v>
      </c>
      <c r="K96" s="24">
        <f t="shared" si="3"/>
        <v>-6508.166667</v>
      </c>
      <c r="L96" s="24" t="str">
        <f>IF(A96="","",'04_Property_Economics'!AS96)</f>
        <v>NO</v>
      </c>
      <c r="M96" s="24">
        <f>IF(A96="","",'01_Global_Assumptions'!$B$13)</f>
        <v>30</v>
      </c>
      <c r="N96" s="24">
        <f>IF(A96="","",'04_Property_Economics'!AM96)</f>
        <v>60</v>
      </c>
      <c r="O96" s="24">
        <f>IF(A96="","",'04_Property_Economics'!AN96)</f>
        <v>1275000</v>
      </c>
      <c r="P96" s="24">
        <f>IF(A96="","",'04_Property_Economics'!AO96)</f>
        <v>4590000</v>
      </c>
      <c r="Q96" s="24">
        <f>IF(A96="","",'04_Property_Economics'!AP96)</f>
        <v>5865000</v>
      </c>
      <c r="R96" s="24">
        <f>IF(A96="","",'04_Property_Economics'!AQ96)</f>
        <v>4590000</v>
      </c>
      <c r="S96" s="27">
        <f>IF(A96="","",'04_Property_Economics'!AR96)</f>
        <v>4.6</v>
      </c>
      <c r="T96" s="2" t="str">
        <f t="shared" si="4"/>
        <v>Not supportable at modeled tenant rent</v>
      </c>
    </row>
    <row r="97" ht="15.75" customHeight="1">
      <c r="A97" s="2" t="str">
        <f>IF('04_Property_Economics'!B97="","",'04_Property_Economics'!B97)</f>
        <v>SF-093</v>
      </c>
      <c r="B97" s="2" t="str">
        <f>IF(A97="","",'04_Property_Economics'!C97)</f>
        <v>1607 18th St</v>
      </c>
      <c r="C97" s="24">
        <f>IF(A97="","",'04_Property_Economics'!H97)</f>
        <v>999000</v>
      </c>
      <c r="D97" s="24">
        <f>IF(A97="","",'04_Property_Economics'!S97)</f>
        <v>999000</v>
      </c>
      <c r="E97" s="24">
        <f>IF(A97="","",'04_Property_Economics'!T97)</f>
        <v>0</v>
      </c>
      <c r="F97" s="24">
        <f>IF(A97="","",'04_Property_Economics'!U97)</f>
        <v>2775</v>
      </c>
      <c r="G97" s="24">
        <f>IF(A97="","",'04_Property_Economics'!W97)</f>
        <v>4995</v>
      </c>
      <c r="H97" s="24">
        <f t="shared" si="1"/>
        <v>7770</v>
      </c>
      <c r="I97" s="24">
        <f>IF(A97="","",'04_Property_Economics'!AD97-'04_Property_Economics'!V97-'04_Property_Economics'!X97-'04_Property_Economics'!AF97)</f>
        <v>2826.25</v>
      </c>
      <c r="J97" s="27">
        <f t="shared" si="2"/>
        <v>0.3637387387</v>
      </c>
      <c r="K97" s="24">
        <f t="shared" si="3"/>
        <v>-4943.75</v>
      </c>
      <c r="L97" s="24" t="str">
        <f>IF(A97="","",'04_Property_Economics'!AS97)</f>
        <v>NO</v>
      </c>
      <c r="M97" s="24">
        <f>IF(A97="","",'01_Global_Assumptions'!$B$13)</f>
        <v>30</v>
      </c>
      <c r="N97" s="24">
        <f>IF(A97="","",'04_Property_Economics'!AM97)</f>
        <v>60</v>
      </c>
      <c r="O97" s="24">
        <f>IF(A97="","",'04_Property_Economics'!AN97)</f>
        <v>999000</v>
      </c>
      <c r="P97" s="24">
        <f>IF(A97="","",'04_Property_Economics'!AO97)</f>
        <v>3596400</v>
      </c>
      <c r="Q97" s="24">
        <f>IF(A97="","",'04_Property_Economics'!AP97)</f>
        <v>4595400</v>
      </c>
      <c r="R97" s="24">
        <f>IF(A97="","",'04_Property_Economics'!AQ97)</f>
        <v>3596400</v>
      </c>
      <c r="S97" s="27">
        <f>IF(A97="","",'04_Property_Economics'!AR97)</f>
        <v>4.6</v>
      </c>
      <c r="T97" s="2" t="str">
        <f t="shared" si="4"/>
        <v>Not supportable at modeled tenant rent</v>
      </c>
    </row>
    <row r="98" ht="15.75" customHeight="1">
      <c r="A98" s="2" t="str">
        <f>IF('04_Property_Economics'!B98="","",'04_Property_Economics'!B98)</f>
        <v>SF-094</v>
      </c>
      <c r="B98" s="2" t="str">
        <f>IF(A98="","",'04_Property_Economics'!C98)</f>
        <v>333-335 Potrero Ave</v>
      </c>
      <c r="C98" s="24">
        <f>IF(A98="","",'04_Property_Economics'!H98)</f>
        <v>1100000</v>
      </c>
      <c r="D98" s="24">
        <f>IF(A98="","",'04_Property_Economics'!S98)</f>
        <v>1100000</v>
      </c>
      <c r="E98" s="24">
        <f>IF(A98="","",'04_Property_Economics'!T98)</f>
        <v>0</v>
      </c>
      <c r="F98" s="24">
        <f>IF(A98="","",'04_Property_Economics'!U98)</f>
        <v>3055.555556</v>
      </c>
      <c r="G98" s="24">
        <f>IF(A98="","",'04_Property_Economics'!W98)</f>
        <v>5500</v>
      </c>
      <c r="H98" s="24">
        <f t="shared" si="1"/>
        <v>8555.555556</v>
      </c>
      <c r="I98" s="24">
        <f>IF(A98="","",'04_Property_Economics'!AD98-'04_Property_Economics'!V98-'04_Property_Economics'!X98-'04_Property_Economics'!AF98)</f>
        <v>2588.333333</v>
      </c>
      <c r="J98" s="27">
        <f t="shared" si="2"/>
        <v>0.3025324675</v>
      </c>
      <c r="K98" s="24">
        <f t="shared" si="3"/>
        <v>-5967.222222</v>
      </c>
      <c r="L98" s="24" t="str">
        <f>IF(A98="","",'04_Property_Economics'!AS98)</f>
        <v>NO</v>
      </c>
      <c r="M98" s="24">
        <f>IF(A98="","",'01_Global_Assumptions'!$B$13)</f>
        <v>30</v>
      </c>
      <c r="N98" s="24">
        <f>IF(A98="","",'04_Property_Economics'!AM98)</f>
        <v>60</v>
      </c>
      <c r="O98" s="24">
        <f>IF(A98="","",'04_Property_Economics'!AN98)</f>
        <v>1100000</v>
      </c>
      <c r="P98" s="24">
        <f>IF(A98="","",'04_Property_Economics'!AO98)</f>
        <v>3960000</v>
      </c>
      <c r="Q98" s="24">
        <f>IF(A98="","",'04_Property_Economics'!AP98)</f>
        <v>5060000</v>
      </c>
      <c r="R98" s="24">
        <f>IF(A98="","",'04_Property_Economics'!AQ98)</f>
        <v>3960000</v>
      </c>
      <c r="S98" s="27">
        <f>IF(A98="","",'04_Property_Economics'!AR98)</f>
        <v>4.6</v>
      </c>
      <c r="T98" s="2" t="str">
        <f t="shared" si="4"/>
        <v>Not supportable at modeled tenant rent</v>
      </c>
    </row>
    <row r="99" ht="15.75" customHeight="1">
      <c r="A99" s="2" t="str">
        <f>IF('04_Property_Economics'!B99="","",'04_Property_Economics'!B99)</f>
        <v>SF-095</v>
      </c>
      <c r="B99" s="2" t="str">
        <f>IF(A99="","",'04_Property_Economics'!C99)</f>
        <v>337 Jules Ave</v>
      </c>
      <c r="C99" s="24">
        <f>IF(A99="","",'04_Property_Economics'!H99)</f>
        <v>1198800</v>
      </c>
      <c r="D99" s="24">
        <f>IF(A99="","",'04_Property_Economics'!S99)</f>
        <v>1198800</v>
      </c>
      <c r="E99" s="24">
        <f>IF(A99="","",'04_Property_Economics'!T99)</f>
        <v>0</v>
      </c>
      <c r="F99" s="24">
        <f>IF(A99="","",'04_Property_Economics'!U99)</f>
        <v>3330</v>
      </c>
      <c r="G99" s="24">
        <f>IF(A99="","",'04_Property_Economics'!W99)</f>
        <v>5994</v>
      </c>
      <c r="H99" s="24">
        <f t="shared" si="1"/>
        <v>9324</v>
      </c>
      <c r="I99" s="24">
        <f>IF(A99="","",'04_Property_Economics'!AD99-'04_Property_Economics'!V99-'04_Property_Economics'!X99-'04_Property_Economics'!AF99)</f>
        <v>1152.25</v>
      </c>
      <c r="J99" s="27">
        <f t="shared" si="2"/>
        <v>0.1235789361</v>
      </c>
      <c r="K99" s="24">
        <f t="shared" si="3"/>
        <v>-8171.75</v>
      </c>
      <c r="L99" s="24" t="str">
        <f>IF(A99="","",'04_Property_Economics'!AS99)</f>
        <v>NO</v>
      </c>
      <c r="M99" s="24">
        <f>IF(A99="","",'01_Global_Assumptions'!$B$13)</f>
        <v>30</v>
      </c>
      <c r="N99" s="24">
        <f>IF(A99="","",'04_Property_Economics'!AM99)</f>
        <v>60</v>
      </c>
      <c r="O99" s="24">
        <f>IF(A99="","",'04_Property_Economics'!AN99)</f>
        <v>1198800</v>
      </c>
      <c r="P99" s="24">
        <f>IF(A99="","",'04_Property_Economics'!AO99)</f>
        <v>4315680</v>
      </c>
      <c r="Q99" s="24">
        <f>IF(A99="","",'04_Property_Economics'!AP99)</f>
        <v>5514480</v>
      </c>
      <c r="R99" s="24">
        <f>IF(A99="","",'04_Property_Economics'!AQ99)</f>
        <v>4315680</v>
      </c>
      <c r="S99" s="27">
        <f>IF(A99="","",'04_Property_Economics'!AR99)</f>
        <v>4.6</v>
      </c>
      <c r="T99" s="2" t="str">
        <f t="shared" si="4"/>
        <v>Not supportable at modeled tenant rent</v>
      </c>
    </row>
    <row r="100" ht="15.75" customHeight="1">
      <c r="A100" s="2" t="str">
        <f>IF('04_Property_Economics'!B100="","",'04_Property_Economics'!B100)</f>
        <v>SF-096</v>
      </c>
      <c r="B100" s="2" t="str">
        <f>IF(A100="","",'04_Property_Economics'!C100)</f>
        <v>740-742 37th Ave</v>
      </c>
      <c r="C100" s="24">
        <f>IF(A100="","",'04_Property_Economics'!H100)</f>
        <v>1400000</v>
      </c>
      <c r="D100" s="24">
        <f>IF(A100="","",'04_Property_Economics'!S100)</f>
        <v>1400000</v>
      </c>
      <c r="E100" s="24">
        <f>IF(A100="","",'04_Property_Economics'!T100)</f>
        <v>0</v>
      </c>
      <c r="F100" s="24">
        <f>IF(A100="","",'04_Property_Economics'!U100)</f>
        <v>3888.888889</v>
      </c>
      <c r="G100" s="24">
        <f>IF(A100="","",'04_Property_Economics'!W100)</f>
        <v>7000</v>
      </c>
      <c r="H100" s="24">
        <f t="shared" si="1"/>
        <v>10888.88889</v>
      </c>
      <c r="I100" s="24">
        <f>IF(A100="","",'04_Property_Economics'!AD100-'04_Property_Economics'!V100-'04_Property_Economics'!X100-'04_Property_Economics'!AF100)</f>
        <v>11175.88389</v>
      </c>
      <c r="J100" s="27">
        <f t="shared" si="2"/>
        <v>1.026356684</v>
      </c>
      <c r="K100" s="24">
        <f t="shared" si="3"/>
        <v>286.995</v>
      </c>
      <c r="L100" s="24" t="str">
        <f>IF(A100="","",'04_Property_Economics'!AS100)</f>
        <v>YES</v>
      </c>
      <c r="M100" s="24">
        <f>IF(A100="","",'01_Global_Assumptions'!$B$13)</f>
        <v>30</v>
      </c>
      <c r="N100" s="24">
        <f>IF(A100="","",'04_Property_Economics'!AM100)</f>
        <v>60</v>
      </c>
      <c r="O100" s="24">
        <f>IF(A100="","",'04_Property_Economics'!AN100)</f>
        <v>1400000</v>
      </c>
      <c r="P100" s="24">
        <f>IF(A100="","",'04_Property_Economics'!AO100)</f>
        <v>5040000</v>
      </c>
      <c r="Q100" s="24">
        <f>IF(A100="","",'04_Property_Economics'!AP100)</f>
        <v>6440000</v>
      </c>
      <c r="R100" s="24">
        <f>IF(A100="","",'04_Property_Economics'!AQ100)</f>
        <v>5040000</v>
      </c>
      <c r="S100" s="27">
        <f>IF(A100="","",'04_Property_Economics'!AR100)</f>
        <v>4.6</v>
      </c>
      <c r="T100" s="2" t="str">
        <f t="shared" si="4"/>
        <v>Rent-supported capped return; rollover after active cap</v>
      </c>
    </row>
    <row r="101" ht="15.75" customHeight="1">
      <c r="A101" s="2" t="str">
        <f>IF('04_Property_Economics'!B101="","",'04_Property_Economics'!B101)</f>
        <v>SF-097</v>
      </c>
      <c r="B101" s="2" t="str">
        <f>IF(A101="","",'04_Property_Economics'!C101)</f>
        <v>4871 Mission St</v>
      </c>
      <c r="C101" s="24">
        <f>IF(A101="","",'04_Property_Economics'!H101)</f>
        <v>1200000</v>
      </c>
      <c r="D101" s="24">
        <f>IF(A101="","",'04_Property_Economics'!S101)</f>
        <v>1200000</v>
      </c>
      <c r="E101" s="24">
        <f>IF(A101="","",'04_Property_Economics'!T101)</f>
        <v>0</v>
      </c>
      <c r="F101" s="24">
        <f>IF(A101="","",'04_Property_Economics'!U101)</f>
        <v>3333.333333</v>
      </c>
      <c r="G101" s="24">
        <f>IF(A101="","",'04_Property_Economics'!W101)</f>
        <v>6000</v>
      </c>
      <c r="H101" s="24">
        <f t="shared" si="1"/>
        <v>9333.333333</v>
      </c>
      <c r="I101" s="24">
        <f>IF(A101="","",'04_Property_Economics'!AD101-'04_Property_Economics'!V101-'04_Property_Economics'!X101-'04_Property_Economics'!AF101)</f>
        <v>2576.875</v>
      </c>
      <c r="J101" s="27">
        <f t="shared" si="2"/>
        <v>0.27609375</v>
      </c>
      <c r="K101" s="24">
        <f t="shared" si="3"/>
        <v>-6756.458333</v>
      </c>
      <c r="L101" s="24" t="str">
        <f>IF(A101="","",'04_Property_Economics'!AS101)</f>
        <v>NO</v>
      </c>
      <c r="M101" s="24">
        <f>IF(A101="","",'01_Global_Assumptions'!$B$13)</f>
        <v>30</v>
      </c>
      <c r="N101" s="24">
        <f>IF(A101="","",'04_Property_Economics'!AM101)</f>
        <v>60</v>
      </c>
      <c r="O101" s="24">
        <f>IF(A101="","",'04_Property_Economics'!AN101)</f>
        <v>1200000</v>
      </c>
      <c r="P101" s="24">
        <f>IF(A101="","",'04_Property_Economics'!AO101)</f>
        <v>4320000</v>
      </c>
      <c r="Q101" s="24">
        <f>IF(A101="","",'04_Property_Economics'!AP101)</f>
        <v>5520000</v>
      </c>
      <c r="R101" s="24">
        <f>IF(A101="","",'04_Property_Economics'!AQ101)</f>
        <v>4320000</v>
      </c>
      <c r="S101" s="27">
        <f>IF(A101="","",'04_Property_Economics'!AR101)</f>
        <v>4.6</v>
      </c>
      <c r="T101" s="2" t="str">
        <f t="shared" si="4"/>
        <v>Not supportable at modeled tenant rent</v>
      </c>
    </row>
    <row r="102" ht="15.75" customHeight="1">
      <c r="A102" s="2" t="str">
        <f>IF('04_Property_Economics'!B102="","",'04_Property_Economics'!B102)</f>
        <v>SF-098</v>
      </c>
      <c r="B102" s="2" t="str">
        <f>IF(A102="","",'04_Property_Economics'!C102)</f>
        <v>1921 Jefferson St #205</v>
      </c>
      <c r="C102" s="24">
        <f>IF(A102="","",'04_Property_Economics'!H102)</f>
        <v>1295000</v>
      </c>
      <c r="D102" s="24">
        <f>IF(A102="","",'04_Property_Economics'!S102)</f>
        <v>1295000</v>
      </c>
      <c r="E102" s="24">
        <f>IF(A102="","",'04_Property_Economics'!T102)</f>
        <v>0</v>
      </c>
      <c r="F102" s="24">
        <f>IF(A102="","",'04_Property_Economics'!U102)</f>
        <v>3597.222222</v>
      </c>
      <c r="G102" s="24">
        <f>IF(A102="","",'04_Property_Economics'!W102)</f>
        <v>6475</v>
      </c>
      <c r="H102" s="24">
        <f t="shared" si="1"/>
        <v>10072.22222</v>
      </c>
      <c r="I102" s="24">
        <f>IF(A102="","",'04_Property_Economics'!AD102-'04_Property_Economics'!V102-'04_Property_Economics'!X102-'04_Property_Economics'!AF102)</f>
        <v>3572.333333</v>
      </c>
      <c r="J102" s="27">
        <f t="shared" si="2"/>
        <v>0.3546718147</v>
      </c>
      <c r="K102" s="24">
        <f t="shared" si="3"/>
        <v>-6499.888889</v>
      </c>
      <c r="L102" s="24" t="str">
        <f>IF(A102="","",'04_Property_Economics'!AS102)</f>
        <v>NO</v>
      </c>
      <c r="M102" s="24">
        <f>IF(A102="","",'01_Global_Assumptions'!$B$13)</f>
        <v>30</v>
      </c>
      <c r="N102" s="24">
        <f>IF(A102="","",'04_Property_Economics'!AM102)</f>
        <v>60</v>
      </c>
      <c r="O102" s="24">
        <f>IF(A102="","",'04_Property_Economics'!AN102)</f>
        <v>1295000</v>
      </c>
      <c r="P102" s="24">
        <f>IF(A102="","",'04_Property_Economics'!AO102)</f>
        <v>4662000</v>
      </c>
      <c r="Q102" s="24">
        <f>IF(A102="","",'04_Property_Economics'!AP102)</f>
        <v>5957000</v>
      </c>
      <c r="R102" s="24">
        <f>IF(A102="","",'04_Property_Economics'!AQ102)</f>
        <v>4662000</v>
      </c>
      <c r="S102" s="27">
        <f>IF(A102="","",'04_Property_Economics'!AR102)</f>
        <v>4.6</v>
      </c>
      <c r="T102" s="2" t="str">
        <f t="shared" si="4"/>
        <v>Not supportable at modeled tenant rent</v>
      </c>
    </row>
    <row r="103" ht="15.75" customHeight="1">
      <c r="A103" s="2" t="str">
        <f>IF('04_Property_Economics'!B103="","",'04_Property_Economics'!B103)</f>
        <v>SF-099</v>
      </c>
      <c r="B103" s="2" t="str">
        <f>IF(A103="","",'04_Property_Economics'!C103)</f>
        <v>320 Alabama St #4</v>
      </c>
      <c r="C103" s="24">
        <f>IF(A103="","",'04_Property_Economics'!H103)</f>
        <v>890000</v>
      </c>
      <c r="D103" s="24">
        <f>IF(A103="","",'04_Property_Economics'!S103)</f>
        <v>890000</v>
      </c>
      <c r="E103" s="24">
        <f>IF(A103="","",'04_Property_Economics'!T103)</f>
        <v>0</v>
      </c>
      <c r="F103" s="24">
        <f>IF(A103="","",'04_Property_Economics'!U103)</f>
        <v>2472.222222</v>
      </c>
      <c r="G103" s="24">
        <f>IF(A103="","",'04_Property_Economics'!W103)</f>
        <v>4450</v>
      </c>
      <c r="H103" s="24">
        <f t="shared" si="1"/>
        <v>6922.222222</v>
      </c>
      <c r="I103" s="24">
        <f>IF(A103="","",'04_Property_Economics'!AD103-'04_Property_Economics'!V103-'04_Property_Economics'!X103-'04_Property_Economics'!AF103)</f>
        <v>525.4583333</v>
      </c>
      <c r="J103" s="27">
        <f t="shared" si="2"/>
        <v>0.07590890851</v>
      </c>
      <c r="K103" s="24">
        <f t="shared" si="3"/>
        <v>-6396.763889</v>
      </c>
      <c r="L103" s="24" t="str">
        <f>IF(A103="","",'04_Property_Economics'!AS103)</f>
        <v>NO</v>
      </c>
      <c r="M103" s="24">
        <f>IF(A103="","",'01_Global_Assumptions'!$B$13)</f>
        <v>30</v>
      </c>
      <c r="N103" s="24">
        <f>IF(A103="","",'04_Property_Economics'!AM103)</f>
        <v>60</v>
      </c>
      <c r="O103" s="24">
        <f>IF(A103="","",'04_Property_Economics'!AN103)</f>
        <v>890000</v>
      </c>
      <c r="P103" s="24">
        <f>IF(A103="","",'04_Property_Economics'!AO103)</f>
        <v>3204000</v>
      </c>
      <c r="Q103" s="24">
        <f>IF(A103="","",'04_Property_Economics'!AP103)</f>
        <v>4094000</v>
      </c>
      <c r="R103" s="24">
        <f>IF(A103="","",'04_Property_Economics'!AQ103)</f>
        <v>3204000</v>
      </c>
      <c r="S103" s="27">
        <f>IF(A103="","",'04_Property_Economics'!AR103)</f>
        <v>4.6</v>
      </c>
      <c r="T103" s="2" t="str">
        <f t="shared" si="4"/>
        <v>Not supportable at modeled tenant rent</v>
      </c>
    </row>
    <row r="104" ht="15.75" customHeight="1">
      <c r="A104" s="2" t="str">
        <f>IF('04_Property_Economics'!B104="","",'04_Property_Economics'!B104)</f>
        <v>SF-100</v>
      </c>
      <c r="B104" s="2" t="str">
        <f>IF(A104="","",'04_Property_Economics'!C104)</f>
        <v>1615 Oakdale Ave</v>
      </c>
      <c r="C104" s="24">
        <f>IF(A104="","",'04_Property_Economics'!H104)</f>
        <v>1498888</v>
      </c>
      <c r="D104" s="24">
        <f>IF(A104="","",'04_Property_Economics'!S104)</f>
        <v>1498888</v>
      </c>
      <c r="E104" s="24">
        <f>IF(A104="","",'04_Property_Economics'!T104)</f>
        <v>0</v>
      </c>
      <c r="F104" s="24">
        <f>IF(A104="","",'04_Property_Economics'!U104)</f>
        <v>4163.577778</v>
      </c>
      <c r="G104" s="24">
        <f>IF(A104="","",'04_Property_Economics'!W104)</f>
        <v>7494.44</v>
      </c>
      <c r="H104" s="24">
        <f t="shared" si="1"/>
        <v>11658.01778</v>
      </c>
      <c r="I104" s="24">
        <f>IF(A104="","",'04_Property_Economics'!AD104-'04_Property_Economics'!V104-'04_Property_Economics'!X104-'04_Property_Economics'!AF104)</f>
        <v>9818.551667</v>
      </c>
      <c r="J104" s="27">
        <f t="shared" si="2"/>
        <v>0.8422145045</v>
      </c>
      <c r="K104" s="24">
        <f t="shared" si="3"/>
        <v>-1839.466111</v>
      </c>
      <c r="L104" s="24" t="str">
        <f>IF(A104="","",'04_Property_Economics'!AS104)</f>
        <v>NO</v>
      </c>
      <c r="M104" s="24">
        <f>IF(A104="","",'01_Global_Assumptions'!$B$13)</f>
        <v>30</v>
      </c>
      <c r="N104" s="24">
        <f>IF(A104="","",'04_Property_Economics'!AM104)</f>
        <v>60</v>
      </c>
      <c r="O104" s="24">
        <f>IF(A104="","",'04_Property_Economics'!AN104)</f>
        <v>1498888</v>
      </c>
      <c r="P104" s="24">
        <f>IF(A104="","",'04_Property_Economics'!AO104)</f>
        <v>5395996.8</v>
      </c>
      <c r="Q104" s="24">
        <f>IF(A104="","",'04_Property_Economics'!AP104)</f>
        <v>6894884.8</v>
      </c>
      <c r="R104" s="24">
        <f>IF(A104="","",'04_Property_Economics'!AQ104)</f>
        <v>5395996.8</v>
      </c>
      <c r="S104" s="27">
        <f>IF(A104="","",'04_Property_Economics'!AR104)</f>
        <v>4.6</v>
      </c>
      <c r="T104" s="2" t="str">
        <f t="shared" si="4"/>
        <v>Not supportable at modeled tenant rent</v>
      </c>
    </row>
    <row r="105" ht="15.75" customHeight="1">
      <c r="A105" s="2" t="str">
        <f>IF('04_Property_Economics'!B105="","",'04_Property_Economics'!B105)</f>
        <v>SF-101</v>
      </c>
      <c r="B105" s="2" t="str">
        <f>IF(A105="","",'04_Property_Economics'!C105)</f>
        <v>2442 41st Ave</v>
      </c>
      <c r="C105" s="24">
        <f>IF(A105="","",'04_Property_Economics'!H105)</f>
        <v>1018000</v>
      </c>
      <c r="D105" s="24">
        <f>IF(A105="","",'04_Property_Economics'!S105)</f>
        <v>1018000</v>
      </c>
      <c r="E105" s="24">
        <f>IF(A105="","",'04_Property_Economics'!T105)</f>
        <v>0</v>
      </c>
      <c r="F105" s="24">
        <f>IF(A105="","",'04_Property_Economics'!U105)</f>
        <v>2827.777778</v>
      </c>
      <c r="G105" s="24">
        <f>IF(A105="","",'04_Property_Economics'!W105)</f>
        <v>5090</v>
      </c>
      <c r="H105" s="24">
        <f t="shared" si="1"/>
        <v>7917.777778</v>
      </c>
      <c r="I105" s="24">
        <f>IF(A105="","",'04_Property_Economics'!AD105-'04_Property_Economics'!V105-'04_Property_Economics'!X105-'04_Property_Economics'!AF105)</f>
        <v>5292.291667</v>
      </c>
      <c r="J105" s="27">
        <f t="shared" si="2"/>
        <v>0.6684061886</v>
      </c>
      <c r="K105" s="24">
        <f t="shared" si="3"/>
        <v>-2625.486111</v>
      </c>
      <c r="L105" s="24" t="str">
        <f>IF(A105="","",'04_Property_Economics'!AS105)</f>
        <v>NO</v>
      </c>
      <c r="M105" s="24">
        <f>IF(A105="","",'01_Global_Assumptions'!$B$13)</f>
        <v>30</v>
      </c>
      <c r="N105" s="24">
        <f>IF(A105="","",'04_Property_Economics'!AM105)</f>
        <v>60</v>
      </c>
      <c r="O105" s="24">
        <f>IF(A105="","",'04_Property_Economics'!AN105)</f>
        <v>1018000</v>
      </c>
      <c r="P105" s="24">
        <f>IF(A105="","",'04_Property_Economics'!AO105)</f>
        <v>3664800</v>
      </c>
      <c r="Q105" s="24">
        <f>IF(A105="","",'04_Property_Economics'!AP105)</f>
        <v>4682800</v>
      </c>
      <c r="R105" s="24">
        <f>IF(A105="","",'04_Property_Economics'!AQ105)</f>
        <v>3664800</v>
      </c>
      <c r="S105" s="27">
        <f>IF(A105="","",'04_Property_Economics'!AR105)</f>
        <v>4.6</v>
      </c>
      <c r="T105" s="2" t="str">
        <f t="shared" si="4"/>
        <v>Not supportable at modeled tenant rent</v>
      </c>
    </row>
    <row r="106" ht="15.75" customHeight="1">
      <c r="A106" s="2" t="str">
        <f>IF('04_Property_Economics'!B106="","",'04_Property_Economics'!B106)</f>
        <v>SF-102</v>
      </c>
      <c r="B106" s="2" t="str">
        <f>IF(A106="","",'04_Property_Economics'!C106)</f>
        <v>2924-2926 CESAR CHAVEZ St</v>
      </c>
      <c r="C106" s="24">
        <f>IF(A106="","",'04_Property_Economics'!H106)</f>
        <v>1328000</v>
      </c>
      <c r="D106" s="24">
        <f>IF(A106="","",'04_Property_Economics'!S106)</f>
        <v>1328000</v>
      </c>
      <c r="E106" s="24">
        <f>IF(A106="","",'04_Property_Economics'!T106)</f>
        <v>0</v>
      </c>
      <c r="F106" s="24">
        <f>IF(A106="","",'04_Property_Economics'!U106)</f>
        <v>3688.888889</v>
      </c>
      <c r="G106" s="24">
        <f>IF(A106="","",'04_Property_Economics'!W106)</f>
        <v>6640</v>
      </c>
      <c r="H106" s="24">
        <f t="shared" si="1"/>
        <v>10328.88889</v>
      </c>
      <c r="I106" s="24">
        <f>IF(A106="","",'04_Property_Economics'!AD106-'04_Property_Economics'!V106-'04_Property_Economics'!X106-'04_Property_Economics'!AF106)</f>
        <v>14345.17708</v>
      </c>
      <c r="J106" s="27">
        <f t="shared" si="2"/>
        <v>1.388840294</v>
      </c>
      <c r="K106" s="24">
        <f t="shared" si="3"/>
        <v>4016.288194</v>
      </c>
      <c r="L106" s="24" t="str">
        <f>IF(A106="","",'04_Property_Economics'!AS106)</f>
        <v>YES</v>
      </c>
      <c r="M106" s="24">
        <f>IF(A106="","",'01_Global_Assumptions'!$B$13)</f>
        <v>30</v>
      </c>
      <c r="N106" s="24">
        <f>IF(A106="","",'04_Property_Economics'!AM106)</f>
        <v>60</v>
      </c>
      <c r="O106" s="24">
        <f>IF(A106="","",'04_Property_Economics'!AN106)</f>
        <v>1328000</v>
      </c>
      <c r="P106" s="24">
        <f>IF(A106="","",'04_Property_Economics'!AO106)</f>
        <v>4780800</v>
      </c>
      <c r="Q106" s="24">
        <f>IF(A106="","",'04_Property_Economics'!AP106)</f>
        <v>6108800</v>
      </c>
      <c r="R106" s="24">
        <f>IF(A106="","",'04_Property_Economics'!AQ106)</f>
        <v>4780800</v>
      </c>
      <c r="S106" s="27">
        <f>IF(A106="","",'04_Property_Economics'!AR106)</f>
        <v>4.6</v>
      </c>
      <c r="T106" s="2" t="str">
        <f t="shared" si="4"/>
        <v>Rent-supported capped return; rollover after active cap</v>
      </c>
    </row>
    <row r="107" ht="15.75" customHeight="1">
      <c r="A107" s="2" t="str">
        <f>IF('04_Property_Economics'!B107="","",'04_Property_Economics'!B107)</f>
        <v>SF-103</v>
      </c>
      <c r="B107" s="2" t="str">
        <f>IF(A107="","",'04_Property_Economics'!C107)</f>
        <v>121 Yukon St</v>
      </c>
      <c r="C107" s="24">
        <f>IF(A107="","",'04_Property_Economics'!H107)</f>
        <v>1300000</v>
      </c>
      <c r="D107" s="24">
        <f>IF(A107="","",'04_Property_Economics'!S107)</f>
        <v>1300000</v>
      </c>
      <c r="E107" s="24">
        <f>IF(A107="","",'04_Property_Economics'!T107)</f>
        <v>0</v>
      </c>
      <c r="F107" s="24">
        <f>IF(A107="","",'04_Property_Economics'!U107)</f>
        <v>3611.111111</v>
      </c>
      <c r="G107" s="24">
        <f>IF(A107="","",'04_Property_Economics'!W107)</f>
        <v>6500</v>
      </c>
      <c r="H107" s="24">
        <f t="shared" si="1"/>
        <v>10111.11111</v>
      </c>
      <c r="I107" s="24">
        <f>IF(A107="","",'04_Property_Economics'!AD107-'04_Property_Economics'!V107-'04_Property_Economics'!X107-'04_Property_Economics'!AF107)</f>
        <v>5065.666667</v>
      </c>
      <c r="J107" s="27">
        <f t="shared" si="2"/>
        <v>0.501</v>
      </c>
      <c r="K107" s="24">
        <f t="shared" si="3"/>
        <v>-5045.444444</v>
      </c>
      <c r="L107" s="24" t="str">
        <f>IF(A107="","",'04_Property_Economics'!AS107)</f>
        <v>NO</v>
      </c>
      <c r="M107" s="24">
        <f>IF(A107="","",'01_Global_Assumptions'!$B$13)</f>
        <v>30</v>
      </c>
      <c r="N107" s="24">
        <f>IF(A107="","",'04_Property_Economics'!AM107)</f>
        <v>60</v>
      </c>
      <c r="O107" s="24">
        <f>IF(A107="","",'04_Property_Economics'!AN107)</f>
        <v>1300000</v>
      </c>
      <c r="P107" s="24">
        <f>IF(A107="","",'04_Property_Economics'!AO107)</f>
        <v>4680000</v>
      </c>
      <c r="Q107" s="24">
        <f>IF(A107="","",'04_Property_Economics'!AP107)</f>
        <v>5980000</v>
      </c>
      <c r="R107" s="24">
        <f>IF(A107="","",'04_Property_Economics'!AQ107)</f>
        <v>4680000</v>
      </c>
      <c r="S107" s="27">
        <f>IF(A107="","",'04_Property_Economics'!AR107)</f>
        <v>4.6</v>
      </c>
      <c r="T107" s="2" t="str">
        <f t="shared" si="4"/>
        <v>Not supportable at modeled tenant rent</v>
      </c>
    </row>
    <row r="108" ht="15.75" customHeight="1">
      <c r="A108" s="2" t="str">
        <f>IF('04_Property_Economics'!B108="","",'04_Property_Economics'!B108)</f>
        <v>SF-104</v>
      </c>
      <c r="B108" s="2" t="str">
        <f>IF(A108="","",'04_Property_Economics'!C108)</f>
        <v>406 Head St</v>
      </c>
      <c r="C108" s="24">
        <f>IF(A108="","",'04_Property_Economics'!H108)</f>
        <v>1290000</v>
      </c>
      <c r="D108" s="24">
        <f>IF(A108="","",'04_Property_Economics'!S108)</f>
        <v>1290000</v>
      </c>
      <c r="E108" s="24">
        <f>IF(A108="","",'04_Property_Economics'!T108)</f>
        <v>0</v>
      </c>
      <c r="F108" s="24">
        <f>IF(A108="","",'04_Property_Economics'!U108)</f>
        <v>3583.333333</v>
      </c>
      <c r="G108" s="24">
        <f>IF(A108="","",'04_Property_Economics'!W108)</f>
        <v>6450</v>
      </c>
      <c r="H108" s="24">
        <f t="shared" si="1"/>
        <v>10033.33333</v>
      </c>
      <c r="I108" s="24">
        <f>IF(A108="","",'04_Property_Economics'!AD108-'04_Property_Economics'!V108-'04_Property_Economics'!X108-'04_Property_Economics'!AF108)</f>
        <v>6491.25</v>
      </c>
      <c r="J108" s="27">
        <f t="shared" si="2"/>
        <v>0.6469684385</v>
      </c>
      <c r="K108" s="24">
        <f t="shared" si="3"/>
        <v>-3542.083333</v>
      </c>
      <c r="L108" s="24" t="str">
        <f>IF(A108="","",'04_Property_Economics'!AS108)</f>
        <v>NO</v>
      </c>
      <c r="M108" s="24">
        <f>IF(A108="","",'01_Global_Assumptions'!$B$13)</f>
        <v>30</v>
      </c>
      <c r="N108" s="24">
        <f>IF(A108="","",'04_Property_Economics'!AM108)</f>
        <v>60</v>
      </c>
      <c r="O108" s="24">
        <f>IF(A108="","",'04_Property_Economics'!AN108)</f>
        <v>1290000</v>
      </c>
      <c r="P108" s="24">
        <f>IF(A108="","",'04_Property_Economics'!AO108)</f>
        <v>4644000</v>
      </c>
      <c r="Q108" s="24">
        <f>IF(A108="","",'04_Property_Economics'!AP108)</f>
        <v>5934000</v>
      </c>
      <c r="R108" s="24">
        <f>IF(A108="","",'04_Property_Economics'!AQ108)</f>
        <v>4644000</v>
      </c>
      <c r="S108" s="27">
        <f>IF(A108="","",'04_Property_Economics'!AR108)</f>
        <v>4.6</v>
      </c>
      <c r="T108" s="2" t="str">
        <f t="shared" si="4"/>
        <v>Not supportable at modeled tenant rent</v>
      </c>
    </row>
    <row r="109" ht="15.75" customHeight="1">
      <c r="A109" s="2" t="str">
        <f>IF('04_Property_Economics'!B109="","",'04_Property_Economics'!B109)</f>
        <v>SF-105</v>
      </c>
      <c r="B109" s="2" t="str">
        <f>IF(A109="","",'04_Property_Economics'!C109)</f>
        <v>215-219 Church St</v>
      </c>
      <c r="C109" s="24">
        <f>IF(A109="","",'04_Property_Economics'!H109)</f>
        <v>3850000</v>
      </c>
      <c r="D109" s="24">
        <f>IF(A109="","",'04_Property_Economics'!S109)</f>
        <v>3850000</v>
      </c>
      <c r="E109" s="24">
        <f>IF(A109="","",'04_Property_Economics'!T109)</f>
        <v>0</v>
      </c>
      <c r="F109" s="24">
        <f>IF(A109="","",'04_Property_Economics'!U109)</f>
        <v>10694.44444</v>
      </c>
      <c r="G109" s="24">
        <f>IF(A109="","",'04_Property_Economics'!W109)</f>
        <v>19250</v>
      </c>
      <c r="H109" s="24">
        <f t="shared" si="1"/>
        <v>29944.44444</v>
      </c>
      <c r="I109" s="24">
        <f>IF(A109="","",'04_Property_Economics'!AD109-'04_Property_Economics'!V109-'04_Property_Economics'!X109-'04_Property_Economics'!AF109)</f>
        <v>17380.66667</v>
      </c>
      <c r="J109" s="27">
        <f t="shared" si="2"/>
        <v>0.5804304267</v>
      </c>
      <c r="K109" s="24">
        <f t="shared" si="3"/>
        <v>-12563.77778</v>
      </c>
      <c r="L109" s="24" t="str">
        <f>IF(A109="","",'04_Property_Economics'!AS109)</f>
        <v>NO</v>
      </c>
      <c r="M109" s="24">
        <f>IF(A109="","",'01_Global_Assumptions'!$B$13)</f>
        <v>30</v>
      </c>
      <c r="N109" s="24">
        <f>IF(A109="","",'04_Property_Economics'!AM109)</f>
        <v>60</v>
      </c>
      <c r="O109" s="24">
        <f>IF(A109="","",'04_Property_Economics'!AN109)</f>
        <v>3850000</v>
      </c>
      <c r="P109" s="24">
        <f>IF(A109="","",'04_Property_Economics'!AO109)</f>
        <v>13860000</v>
      </c>
      <c r="Q109" s="24">
        <f>IF(A109="","",'04_Property_Economics'!AP109)</f>
        <v>17710000</v>
      </c>
      <c r="R109" s="24">
        <f>IF(A109="","",'04_Property_Economics'!AQ109)</f>
        <v>13860000</v>
      </c>
      <c r="S109" s="27">
        <f>IF(A109="","",'04_Property_Economics'!AR109)</f>
        <v>4.6</v>
      </c>
      <c r="T109" s="2" t="str">
        <f t="shared" si="4"/>
        <v>Not supportable at modeled tenant rent</v>
      </c>
    </row>
    <row r="110" ht="15.75" customHeight="1">
      <c r="A110" s="2" t="str">
        <f>IF('04_Property_Economics'!B110="","",'04_Property_Economics'!B110)</f>
        <v>SF-106</v>
      </c>
      <c r="B110" s="2" t="str">
        <f>IF(A110="","",'04_Property_Economics'!C110)</f>
        <v>1370 20th Ave</v>
      </c>
      <c r="C110" s="24">
        <f>IF(A110="","",'04_Property_Economics'!H110)</f>
        <v>1998000</v>
      </c>
      <c r="D110" s="24">
        <f>IF(A110="","",'04_Property_Economics'!S110)</f>
        <v>1998000</v>
      </c>
      <c r="E110" s="24">
        <f>IF(A110="","",'04_Property_Economics'!T110)</f>
        <v>0</v>
      </c>
      <c r="F110" s="24">
        <f>IF(A110="","",'04_Property_Economics'!U110)</f>
        <v>5550</v>
      </c>
      <c r="G110" s="24">
        <f>IF(A110="","",'04_Property_Economics'!W110)</f>
        <v>9990</v>
      </c>
      <c r="H110" s="24">
        <f t="shared" si="1"/>
        <v>15540</v>
      </c>
      <c r="I110" s="24">
        <f>IF(A110="","",'04_Property_Economics'!AD110-'04_Property_Economics'!V110-'04_Property_Economics'!X110-'04_Property_Economics'!AF110)</f>
        <v>13870</v>
      </c>
      <c r="J110" s="27">
        <f t="shared" si="2"/>
        <v>0.8925353925</v>
      </c>
      <c r="K110" s="24">
        <f t="shared" si="3"/>
        <v>-1670</v>
      </c>
      <c r="L110" s="24" t="str">
        <f>IF(A110="","",'04_Property_Economics'!AS110)</f>
        <v>NO</v>
      </c>
      <c r="M110" s="24">
        <f>IF(A110="","",'01_Global_Assumptions'!$B$13)</f>
        <v>30</v>
      </c>
      <c r="N110" s="24">
        <f>IF(A110="","",'04_Property_Economics'!AM110)</f>
        <v>60</v>
      </c>
      <c r="O110" s="24">
        <f>IF(A110="","",'04_Property_Economics'!AN110)</f>
        <v>1998000</v>
      </c>
      <c r="P110" s="24">
        <f>IF(A110="","",'04_Property_Economics'!AO110)</f>
        <v>7192800</v>
      </c>
      <c r="Q110" s="24">
        <f>IF(A110="","",'04_Property_Economics'!AP110)</f>
        <v>9190800</v>
      </c>
      <c r="R110" s="24">
        <f>IF(A110="","",'04_Property_Economics'!AQ110)</f>
        <v>7192800</v>
      </c>
      <c r="S110" s="27">
        <f>IF(A110="","",'04_Property_Economics'!AR110)</f>
        <v>4.6</v>
      </c>
      <c r="T110" s="2" t="str">
        <f t="shared" si="4"/>
        <v>Not supportable at modeled tenant rent</v>
      </c>
    </row>
    <row r="111" ht="15.75" customHeight="1">
      <c r="A111" s="2" t="str">
        <f>IF('04_Property_Economics'!B111="","",'04_Property_Economics'!B111)</f>
        <v>SF-107</v>
      </c>
      <c r="B111" s="2" t="str">
        <f>IF(A111="","",'04_Property_Economics'!C111)</f>
        <v>1813-1817 15th St</v>
      </c>
      <c r="C111" s="24">
        <f>IF(A111="","",'04_Property_Economics'!H111)</f>
        <v>3500000</v>
      </c>
      <c r="D111" s="24">
        <f>IF(A111="","",'04_Property_Economics'!S111)</f>
        <v>3500000</v>
      </c>
      <c r="E111" s="24">
        <f>IF(A111="","",'04_Property_Economics'!T111)</f>
        <v>0</v>
      </c>
      <c r="F111" s="24">
        <f>IF(A111="","",'04_Property_Economics'!U111)</f>
        <v>9722.222222</v>
      </c>
      <c r="G111" s="24">
        <f>IF(A111="","",'04_Property_Economics'!W111)</f>
        <v>17500</v>
      </c>
      <c r="H111" s="24">
        <f t="shared" si="1"/>
        <v>27222.22222</v>
      </c>
      <c r="I111" s="24">
        <f>IF(A111="","",'04_Property_Economics'!AD111-'04_Property_Economics'!V111-'04_Property_Economics'!X111-'04_Property_Economics'!AF111)</f>
        <v>27980.32222</v>
      </c>
      <c r="J111" s="27">
        <f t="shared" si="2"/>
        <v>1.027848571</v>
      </c>
      <c r="K111" s="24">
        <f t="shared" si="3"/>
        <v>758.1</v>
      </c>
      <c r="L111" s="24" t="str">
        <f>IF(A111="","",'04_Property_Economics'!AS111)</f>
        <v>YES</v>
      </c>
      <c r="M111" s="24">
        <f>IF(A111="","",'01_Global_Assumptions'!$B$13)</f>
        <v>30</v>
      </c>
      <c r="N111" s="24">
        <f>IF(A111="","",'04_Property_Economics'!AM111)</f>
        <v>60</v>
      </c>
      <c r="O111" s="24">
        <f>IF(A111="","",'04_Property_Economics'!AN111)</f>
        <v>3500000</v>
      </c>
      <c r="P111" s="24">
        <f>IF(A111="","",'04_Property_Economics'!AO111)</f>
        <v>12600000</v>
      </c>
      <c r="Q111" s="24">
        <f>IF(A111="","",'04_Property_Economics'!AP111)</f>
        <v>16100000</v>
      </c>
      <c r="R111" s="24">
        <f>IF(A111="","",'04_Property_Economics'!AQ111)</f>
        <v>12600000</v>
      </c>
      <c r="S111" s="27">
        <f>IF(A111="","",'04_Property_Economics'!AR111)</f>
        <v>4.6</v>
      </c>
      <c r="T111" s="2" t="str">
        <f t="shared" si="4"/>
        <v>Rent-supported capped return; rollover after active cap</v>
      </c>
    </row>
    <row r="112" ht="15.75" customHeight="1">
      <c r="A112" s="2" t="str">
        <f>IF('04_Property_Economics'!B112="","",'04_Property_Economics'!B112)</f>
        <v>SF-108</v>
      </c>
      <c r="B112" s="2" t="str">
        <f>IF(A112="","",'04_Property_Economics'!C112)</f>
        <v>121 Arkansas St</v>
      </c>
      <c r="C112" s="24">
        <f>IF(A112="","",'04_Property_Economics'!H112)</f>
        <v>1800000</v>
      </c>
      <c r="D112" s="24">
        <f>IF(A112="","",'04_Property_Economics'!S112)</f>
        <v>1800000</v>
      </c>
      <c r="E112" s="24">
        <f>IF(A112="","",'04_Property_Economics'!T112)</f>
        <v>0</v>
      </c>
      <c r="F112" s="24">
        <f>IF(A112="","",'04_Property_Economics'!U112)</f>
        <v>5000</v>
      </c>
      <c r="G112" s="24">
        <f>IF(A112="","",'04_Property_Economics'!W112)</f>
        <v>9000</v>
      </c>
      <c r="H112" s="24">
        <f t="shared" si="1"/>
        <v>14000</v>
      </c>
      <c r="I112" s="24">
        <f>IF(A112="","",'04_Property_Economics'!AD112-'04_Property_Economics'!V112-'04_Property_Economics'!X112-'04_Property_Economics'!AF112)</f>
        <v>12753.125</v>
      </c>
      <c r="J112" s="27">
        <f t="shared" si="2"/>
        <v>0.9109375</v>
      </c>
      <c r="K112" s="24">
        <f t="shared" si="3"/>
        <v>-1246.875</v>
      </c>
      <c r="L112" s="24" t="str">
        <f>IF(A112="","",'04_Property_Economics'!AS112)</f>
        <v>NO</v>
      </c>
      <c r="M112" s="24">
        <f>IF(A112="","",'01_Global_Assumptions'!$B$13)</f>
        <v>30</v>
      </c>
      <c r="N112" s="24">
        <f>IF(A112="","",'04_Property_Economics'!AM112)</f>
        <v>60</v>
      </c>
      <c r="O112" s="24">
        <f>IF(A112="","",'04_Property_Economics'!AN112)</f>
        <v>1800000</v>
      </c>
      <c r="P112" s="24">
        <f>IF(A112="","",'04_Property_Economics'!AO112)</f>
        <v>6480000</v>
      </c>
      <c r="Q112" s="24">
        <f>IF(A112="","",'04_Property_Economics'!AP112)</f>
        <v>8280000</v>
      </c>
      <c r="R112" s="24">
        <f>IF(A112="","",'04_Property_Economics'!AQ112)</f>
        <v>6480000</v>
      </c>
      <c r="S112" s="27">
        <f>IF(A112="","",'04_Property_Economics'!AR112)</f>
        <v>4.6</v>
      </c>
      <c r="T112" s="2" t="str">
        <f t="shared" si="4"/>
        <v>Not supportable at modeled tenant rent</v>
      </c>
    </row>
    <row r="113" ht="15.75" customHeight="1">
      <c r="A113" s="2" t="str">
        <f>IF('04_Property_Economics'!B113="","",'04_Property_Economics'!B113)</f>
        <v>SF-109</v>
      </c>
      <c r="B113" s="2" t="str">
        <f>IF(A113="","",'04_Property_Economics'!C113)</f>
        <v>67-71 Haight St</v>
      </c>
      <c r="C113" s="24">
        <f>IF(A113="","",'04_Property_Economics'!H113)</f>
        <v>1795000</v>
      </c>
      <c r="D113" s="24">
        <f>IF(A113="","",'04_Property_Economics'!S113)</f>
        <v>1795000</v>
      </c>
      <c r="E113" s="24">
        <f>IF(A113="","",'04_Property_Economics'!T113)</f>
        <v>0</v>
      </c>
      <c r="F113" s="24">
        <f>IF(A113="","",'04_Property_Economics'!U113)</f>
        <v>4986.111111</v>
      </c>
      <c r="G113" s="24">
        <f>IF(A113="","",'04_Property_Economics'!W113)</f>
        <v>8975</v>
      </c>
      <c r="H113" s="24">
        <f t="shared" si="1"/>
        <v>13961.11111</v>
      </c>
      <c r="I113" s="24">
        <f>IF(A113="","",'04_Property_Economics'!AD113-'04_Property_Economics'!V113-'04_Property_Economics'!X113-'04_Property_Economics'!AF113)</f>
        <v>1557.916667</v>
      </c>
      <c r="J113" s="27">
        <f t="shared" si="2"/>
        <v>0.1115897334</v>
      </c>
      <c r="K113" s="24">
        <f t="shared" si="3"/>
        <v>-12403.19444</v>
      </c>
      <c r="L113" s="24" t="str">
        <f>IF(A113="","",'04_Property_Economics'!AS113)</f>
        <v>NO</v>
      </c>
      <c r="M113" s="24">
        <f>IF(A113="","",'01_Global_Assumptions'!$B$13)</f>
        <v>30</v>
      </c>
      <c r="N113" s="24">
        <f>IF(A113="","",'04_Property_Economics'!AM113)</f>
        <v>60</v>
      </c>
      <c r="O113" s="24">
        <f>IF(A113="","",'04_Property_Economics'!AN113)</f>
        <v>1795000</v>
      </c>
      <c r="P113" s="24">
        <f>IF(A113="","",'04_Property_Economics'!AO113)</f>
        <v>6462000</v>
      </c>
      <c r="Q113" s="24">
        <f>IF(A113="","",'04_Property_Economics'!AP113)</f>
        <v>8257000</v>
      </c>
      <c r="R113" s="24">
        <f>IF(A113="","",'04_Property_Economics'!AQ113)</f>
        <v>6462000</v>
      </c>
      <c r="S113" s="27">
        <f>IF(A113="","",'04_Property_Economics'!AR113)</f>
        <v>4.6</v>
      </c>
      <c r="T113" s="2" t="str">
        <f t="shared" si="4"/>
        <v>Not supportable at modeled tenant rent</v>
      </c>
    </row>
    <row r="114" ht="15.75" customHeight="1">
      <c r="A114" s="2" t="str">
        <f>IF('04_Property_Economics'!B114="","",'04_Property_Economics'!B114)</f>
        <v>SF-110</v>
      </c>
      <c r="B114" s="2" t="str">
        <f>IF(A114="","",'04_Property_Economics'!C114)</f>
        <v>1254 48th Ave</v>
      </c>
      <c r="C114" s="24">
        <f>IF(A114="","",'04_Property_Economics'!H114)</f>
        <v>2150000</v>
      </c>
      <c r="D114" s="24">
        <f>IF(A114="","",'04_Property_Economics'!S114)</f>
        <v>2150000</v>
      </c>
      <c r="E114" s="24">
        <f>IF(A114="","",'04_Property_Economics'!T114)</f>
        <v>0</v>
      </c>
      <c r="F114" s="24">
        <f>IF(A114="","",'04_Property_Economics'!U114)</f>
        <v>5972.222222</v>
      </c>
      <c r="G114" s="24">
        <f>IF(A114="","",'04_Property_Economics'!W114)</f>
        <v>10750</v>
      </c>
      <c r="H114" s="24">
        <f t="shared" si="1"/>
        <v>16722.22222</v>
      </c>
      <c r="I114" s="24">
        <f>IF(A114="","",'04_Property_Economics'!AD114-'04_Property_Economics'!V114-'04_Property_Economics'!X114-'04_Property_Economics'!AF114)</f>
        <v>11928.33333</v>
      </c>
      <c r="J114" s="27">
        <f t="shared" si="2"/>
        <v>0.7133222591</v>
      </c>
      <c r="K114" s="24">
        <f t="shared" si="3"/>
        <v>-4793.888889</v>
      </c>
      <c r="L114" s="24" t="str">
        <f>IF(A114="","",'04_Property_Economics'!AS114)</f>
        <v>NO</v>
      </c>
      <c r="M114" s="24">
        <f>IF(A114="","",'01_Global_Assumptions'!$B$13)</f>
        <v>30</v>
      </c>
      <c r="N114" s="24">
        <f>IF(A114="","",'04_Property_Economics'!AM114)</f>
        <v>60</v>
      </c>
      <c r="O114" s="24">
        <f>IF(A114="","",'04_Property_Economics'!AN114)</f>
        <v>2150000</v>
      </c>
      <c r="P114" s="24">
        <f>IF(A114="","",'04_Property_Economics'!AO114)</f>
        <v>7740000</v>
      </c>
      <c r="Q114" s="24">
        <f>IF(A114="","",'04_Property_Economics'!AP114)</f>
        <v>9890000</v>
      </c>
      <c r="R114" s="24">
        <f>IF(A114="","",'04_Property_Economics'!AQ114)</f>
        <v>7740000</v>
      </c>
      <c r="S114" s="27">
        <f>IF(A114="","",'04_Property_Economics'!AR114)</f>
        <v>4.6</v>
      </c>
      <c r="T114" s="2" t="str">
        <f t="shared" si="4"/>
        <v>Not supportable at modeled tenant rent</v>
      </c>
    </row>
    <row r="115" ht="15.75" customHeight="1">
      <c r="A115" s="2" t="str">
        <f>IF('04_Property_Economics'!B115="","",'04_Property_Economics'!B115)</f>
        <v>SF-111</v>
      </c>
      <c r="B115" s="2" t="str">
        <f>IF(A115="","",'04_Property_Economics'!C115)</f>
        <v>1023 Broadway</v>
      </c>
      <c r="C115" s="24">
        <f>IF(A115="","",'04_Property_Economics'!H115)</f>
        <v>2795000</v>
      </c>
      <c r="D115" s="24">
        <f>IF(A115="","",'04_Property_Economics'!S115)</f>
        <v>2795000</v>
      </c>
      <c r="E115" s="24">
        <f>IF(A115="","",'04_Property_Economics'!T115)</f>
        <v>0</v>
      </c>
      <c r="F115" s="24">
        <f>IF(A115="","",'04_Property_Economics'!U115)</f>
        <v>7763.888889</v>
      </c>
      <c r="G115" s="24">
        <f>IF(A115="","",'04_Property_Economics'!W115)</f>
        <v>13975</v>
      </c>
      <c r="H115" s="24">
        <f t="shared" si="1"/>
        <v>21738.88889</v>
      </c>
      <c r="I115" s="24">
        <f>IF(A115="","",'04_Property_Economics'!AD115-'04_Property_Economics'!V115-'04_Property_Economics'!X115-'04_Property_Economics'!AF115)</f>
        <v>12754.58333</v>
      </c>
      <c r="J115" s="27">
        <f t="shared" si="2"/>
        <v>0.5867173524</v>
      </c>
      <c r="K115" s="24">
        <f t="shared" si="3"/>
        <v>-8984.305556</v>
      </c>
      <c r="L115" s="24" t="str">
        <f>IF(A115="","",'04_Property_Economics'!AS115)</f>
        <v>NO</v>
      </c>
      <c r="M115" s="24">
        <f>IF(A115="","",'01_Global_Assumptions'!$B$13)</f>
        <v>30</v>
      </c>
      <c r="N115" s="24">
        <f>IF(A115="","",'04_Property_Economics'!AM115)</f>
        <v>60</v>
      </c>
      <c r="O115" s="24">
        <f>IF(A115="","",'04_Property_Economics'!AN115)</f>
        <v>2795000</v>
      </c>
      <c r="P115" s="24">
        <f>IF(A115="","",'04_Property_Economics'!AO115)</f>
        <v>10062000</v>
      </c>
      <c r="Q115" s="24">
        <f>IF(A115="","",'04_Property_Economics'!AP115)</f>
        <v>12857000</v>
      </c>
      <c r="R115" s="24">
        <f>IF(A115="","",'04_Property_Economics'!AQ115)</f>
        <v>10062000</v>
      </c>
      <c r="S115" s="27">
        <f>IF(A115="","",'04_Property_Economics'!AR115)</f>
        <v>4.6</v>
      </c>
      <c r="T115" s="2" t="str">
        <f t="shared" si="4"/>
        <v>Not supportable at modeled tenant rent</v>
      </c>
    </row>
    <row r="116" ht="15.75" customHeight="1">
      <c r="A116" s="2" t="str">
        <f>IF('04_Property_Economics'!B116="","",'04_Property_Economics'!B116)</f>
        <v>SF-112</v>
      </c>
      <c r="B116" s="2" t="str">
        <f>IF(A116="","",'04_Property_Economics'!C116)</f>
        <v>413 30th St</v>
      </c>
      <c r="C116" s="24">
        <f>IF(A116="","",'04_Property_Economics'!H116)</f>
        <v>2198000</v>
      </c>
      <c r="D116" s="24">
        <f>IF(A116="","",'04_Property_Economics'!S116)</f>
        <v>2198000</v>
      </c>
      <c r="E116" s="24">
        <f>IF(A116="","",'04_Property_Economics'!T116)</f>
        <v>0</v>
      </c>
      <c r="F116" s="24">
        <f>IF(A116="","",'04_Property_Economics'!U116)</f>
        <v>6105.555556</v>
      </c>
      <c r="G116" s="24">
        <f>IF(A116="","",'04_Property_Economics'!W116)</f>
        <v>10990</v>
      </c>
      <c r="H116" s="24">
        <f t="shared" si="1"/>
        <v>17095.55556</v>
      </c>
      <c r="I116" s="24">
        <f>IF(A116="","",'04_Property_Economics'!AD116-'04_Property_Economics'!V116-'04_Property_Economics'!X116-'04_Property_Economics'!AF116)</f>
        <v>7385.833333</v>
      </c>
      <c r="J116" s="27">
        <f t="shared" si="2"/>
        <v>0.4320323671</v>
      </c>
      <c r="K116" s="24">
        <f t="shared" si="3"/>
        <v>-9709.722222</v>
      </c>
      <c r="L116" s="24" t="str">
        <f>IF(A116="","",'04_Property_Economics'!AS116)</f>
        <v>NO</v>
      </c>
      <c r="M116" s="24">
        <f>IF(A116="","",'01_Global_Assumptions'!$B$13)</f>
        <v>30</v>
      </c>
      <c r="N116" s="24">
        <f>IF(A116="","",'04_Property_Economics'!AM116)</f>
        <v>60</v>
      </c>
      <c r="O116" s="24">
        <f>IF(A116="","",'04_Property_Economics'!AN116)</f>
        <v>2198000</v>
      </c>
      <c r="P116" s="24">
        <f>IF(A116="","",'04_Property_Economics'!AO116)</f>
        <v>7912800</v>
      </c>
      <c r="Q116" s="24">
        <f>IF(A116="","",'04_Property_Economics'!AP116)</f>
        <v>10110800</v>
      </c>
      <c r="R116" s="24">
        <f>IF(A116="","",'04_Property_Economics'!AQ116)</f>
        <v>7912800</v>
      </c>
      <c r="S116" s="27">
        <f>IF(A116="","",'04_Property_Economics'!AR116)</f>
        <v>4.6</v>
      </c>
      <c r="T116" s="2" t="str">
        <f t="shared" si="4"/>
        <v>Not supportable at modeled tenant rent</v>
      </c>
    </row>
    <row r="117" ht="15.75" customHeight="1">
      <c r="A117" s="2" t="str">
        <f>IF('04_Property_Economics'!B117="","",'04_Property_Economics'!B117)</f>
        <v>SF-113</v>
      </c>
      <c r="B117" s="2" t="str">
        <f>IF(A117="","",'04_Property_Economics'!C117)</f>
        <v>1176 Pine St</v>
      </c>
      <c r="C117" s="24">
        <f>IF(A117="","",'04_Property_Economics'!H117)</f>
        <v>1985000</v>
      </c>
      <c r="D117" s="24">
        <f>IF(A117="","",'04_Property_Economics'!S117)</f>
        <v>1985000</v>
      </c>
      <c r="E117" s="24">
        <f>IF(A117="","",'04_Property_Economics'!T117)</f>
        <v>0</v>
      </c>
      <c r="F117" s="24">
        <f>IF(A117="","",'04_Property_Economics'!U117)</f>
        <v>5513.888889</v>
      </c>
      <c r="G117" s="24">
        <f>IF(A117="","",'04_Property_Economics'!W117)</f>
        <v>9925</v>
      </c>
      <c r="H117" s="24">
        <f t="shared" si="1"/>
        <v>15438.88889</v>
      </c>
      <c r="I117" s="24">
        <f>IF(A117="","",'04_Property_Economics'!AD117-'04_Property_Economics'!V117-'04_Property_Economics'!X117-'04_Property_Economics'!AF117)</f>
        <v>4494.833333</v>
      </c>
      <c r="J117" s="27">
        <f t="shared" si="2"/>
        <v>0.2911370997</v>
      </c>
      <c r="K117" s="24">
        <f t="shared" si="3"/>
        <v>-10944.05556</v>
      </c>
      <c r="L117" s="24" t="str">
        <f>IF(A117="","",'04_Property_Economics'!AS117)</f>
        <v>NO</v>
      </c>
      <c r="M117" s="24">
        <f>IF(A117="","",'01_Global_Assumptions'!$B$13)</f>
        <v>30</v>
      </c>
      <c r="N117" s="24">
        <f>IF(A117="","",'04_Property_Economics'!AM117)</f>
        <v>60</v>
      </c>
      <c r="O117" s="24">
        <f>IF(A117="","",'04_Property_Economics'!AN117)</f>
        <v>1985000</v>
      </c>
      <c r="P117" s="24">
        <f>IF(A117="","",'04_Property_Economics'!AO117)</f>
        <v>7146000</v>
      </c>
      <c r="Q117" s="24">
        <f>IF(A117="","",'04_Property_Economics'!AP117)</f>
        <v>9131000</v>
      </c>
      <c r="R117" s="24">
        <f>IF(A117="","",'04_Property_Economics'!AQ117)</f>
        <v>7146000</v>
      </c>
      <c r="S117" s="27">
        <f>IF(A117="","",'04_Property_Economics'!AR117)</f>
        <v>4.6</v>
      </c>
      <c r="T117" s="2" t="str">
        <f t="shared" si="4"/>
        <v>Not supportable at modeled tenant rent</v>
      </c>
    </row>
    <row r="118" ht="15.75" customHeight="1">
      <c r="A118" s="2" t="str">
        <f>IF('04_Property_Economics'!B118="","",'04_Property_Economics'!B118)</f>
        <v>SF-114</v>
      </c>
      <c r="B118" s="2" t="str">
        <f>IF(A118="","",'04_Property_Economics'!C118)</f>
        <v>4328-4330 Geary Blvd</v>
      </c>
      <c r="C118" s="24">
        <f>IF(A118="","",'04_Property_Economics'!H118)</f>
        <v>2475000</v>
      </c>
      <c r="D118" s="24">
        <f>IF(A118="","",'04_Property_Economics'!S118)</f>
        <v>2475000</v>
      </c>
      <c r="E118" s="24">
        <f>IF(A118="","",'04_Property_Economics'!T118)</f>
        <v>0</v>
      </c>
      <c r="F118" s="24">
        <f>IF(A118="","",'04_Property_Economics'!U118)</f>
        <v>6875</v>
      </c>
      <c r="G118" s="24">
        <f>IF(A118="","",'04_Property_Economics'!W118)</f>
        <v>12375</v>
      </c>
      <c r="H118" s="24">
        <f t="shared" si="1"/>
        <v>19250</v>
      </c>
      <c r="I118" s="24">
        <f>IF(A118="","",'04_Property_Economics'!AD118-'04_Property_Economics'!V118-'04_Property_Economics'!X118-'04_Property_Economics'!AF118)</f>
        <v>19918.7525</v>
      </c>
      <c r="J118" s="27">
        <f t="shared" si="2"/>
        <v>1.03474039</v>
      </c>
      <c r="K118" s="24">
        <f t="shared" si="3"/>
        <v>668.7525</v>
      </c>
      <c r="L118" s="24" t="str">
        <f>IF(A118="","",'04_Property_Economics'!AS118)</f>
        <v>YES</v>
      </c>
      <c r="M118" s="24">
        <f>IF(A118="","",'01_Global_Assumptions'!$B$13)</f>
        <v>30</v>
      </c>
      <c r="N118" s="24">
        <f>IF(A118="","",'04_Property_Economics'!AM118)</f>
        <v>60</v>
      </c>
      <c r="O118" s="24">
        <f>IF(A118="","",'04_Property_Economics'!AN118)</f>
        <v>2475000</v>
      </c>
      <c r="P118" s="24">
        <f>IF(A118="","",'04_Property_Economics'!AO118)</f>
        <v>8910000</v>
      </c>
      <c r="Q118" s="24">
        <f>IF(A118="","",'04_Property_Economics'!AP118)</f>
        <v>11385000</v>
      </c>
      <c r="R118" s="24">
        <f>IF(A118="","",'04_Property_Economics'!AQ118)</f>
        <v>8910000</v>
      </c>
      <c r="S118" s="27">
        <f>IF(A118="","",'04_Property_Economics'!AR118)</f>
        <v>4.6</v>
      </c>
      <c r="T118" s="2" t="str">
        <f t="shared" si="4"/>
        <v>Rent-supported capped return; rollover after active cap</v>
      </c>
    </row>
    <row r="119" ht="15.75" customHeight="1">
      <c r="A119" s="2" t="str">
        <f>IF('04_Property_Economics'!B119="","",'04_Property_Economics'!B119)</f>
        <v>SF-115</v>
      </c>
      <c r="B119" s="2" t="str">
        <f>IF(A119="","",'04_Property_Economics'!C119)</f>
        <v>424 20th Ave</v>
      </c>
      <c r="C119" s="24">
        <f>IF(A119="","",'04_Property_Economics'!H119)</f>
        <v>2800000</v>
      </c>
      <c r="D119" s="24">
        <f>IF(A119="","",'04_Property_Economics'!S119)</f>
        <v>2800000</v>
      </c>
      <c r="E119" s="24">
        <f>IF(A119="","",'04_Property_Economics'!T119)</f>
        <v>0</v>
      </c>
      <c r="F119" s="24">
        <f>IF(A119="","",'04_Property_Economics'!U119)</f>
        <v>7777.777778</v>
      </c>
      <c r="G119" s="24">
        <f>IF(A119="","",'04_Property_Economics'!W119)</f>
        <v>14000</v>
      </c>
      <c r="H119" s="24">
        <f t="shared" si="1"/>
        <v>21777.77778</v>
      </c>
      <c r="I119" s="24">
        <f>IF(A119="","",'04_Property_Economics'!AD119-'04_Property_Economics'!V119-'04_Property_Economics'!X119-'04_Property_Economics'!AF119)</f>
        <v>22036.16667</v>
      </c>
      <c r="J119" s="27">
        <f t="shared" si="2"/>
        <v>1.011864796</v>
      </c>
      <c r="K119" s="24">
        <f t="shared" si="3"/>
        <v>258.3888889</v>
      </c>
      <c r="L119" s="24" t="str">
        <f>IF(A119="","",'04_Property_Economics'!AS119)</f>
        <v>YES</v>
      </c>
      <c r="M119" s="24">
        <f>IF(A119="","",'01_Global_Assumptions'!$B$13)</f>
        <v>30</v>
      </c>
      <c r="N119" s="24">
        <f>IF(A119="","",'04_Property_Economics'!AM119)</f>
        <v>60</v>
      </c>
      <c r="O119" s="24">
        <f>IF(A119="","",'04_Property_Economics'!AN119)</f>
        <v>2800000</v>
      </c>
      <c r="P119" s="24">
        <f>IF(A119="","",'04_Property_Economics'!AO119)</f>
        <v>10080000</v>
      </c>
      <c r="Q119" s="24">
        <f>IF(A119="","",'04_Property_Economics'!AP119)</f>
        <v>12880000</v>
      </c>
      <c r="R119" s="24">
        <f>IF(A119="","",'04_Property_Economics'!AQ119)</f>
        <v>10080000</v>
      </c>
      <c r="S119" s="27">
        <f>IF(A119="","",'04_Property_Economics'!AR119)</f>
        <v>4.6</v>
      </c>
      <c r="T119" s="2" t="str">
        <f t="shared" si="4"/>
        <v>Rent-supported capped return; rollover after active cap</v>
      </c>
    </row>
    <row r="120" ht="15.75" customHeight="1">
      <c r="A120" s="2" t="str">
        <f>IF('04_Property_Economics'!B120="","",'04_Property_Economics'!B120)</f>
        <v>SF-116</v>
      </c>
      <c r="B120" s="2" t="str">
        <f>IF(A120="","",'04_Property_Economics'!C120)</f>
        <v>1133 Webster St</v>
      </c>
      <c r="C120" s="24">
        <f>IF(A120="","",'04_Property_Economics'!H120)</f>
        <v>1750000</v>
      </c>
      <c r="D120" s="24">
        <f>IF(A120="","",'04_Property_Economics'!S120)</f>
        <v>1750000</v>
      </c>
      <c r="E120" s="24">
        <f>IF(A120="","",'04_Property_Economics'!T120)</f>
        <v>0</v>
      </c>
      <c r="F120" s="24">
        <f>IF(A120="","",'04_Property_Economics'!U120)</f>
        <v>4861.111111</v>
      </c>
      <c r="G120" s="24">
        <f>IF(A120="","",'04_Property_Economics'!W120)</f>
        <v>8750</v>
      </c>
      <c r="H120" s="24">
        <f t="shared" si="1"/>
        <v>13611.11111</v>
      </c>
      <c r="I120" s="24">
        <f>IF(A120="","",'04_Property_Economics'!AD120-'04_Property_Economics'!V120-'04_Property_Economics'!X120-'04_Property_Economics'!AF120)</f>
        <v>6973.666667</v>
      </c>
      <c r="J120" s="27">
        <f t="shared" si="2"/>
        <v>0.5123510204</v>
      </c>
      <c r="K120" s="24">
        <f t="shared" si="3"/>
        <v>-6637.444444</v>
      </c>
      <c r="L120" s="24" t="str">
        <f>IF(A120="","",'04_Property_Economics'!AS120)</f>
        <v>NO</v>
      </c>
      <c r="M120" s="24">
        <f>IF(A120="","",'01_Global_Assumptions'!$B$13)</f>
        <v>30</v>
      </c>
      <c r="N120" s="24">
        <f>IF(A120="","",'04_Property_Economics'!AM120)</f>
        <v>60</v>
      </c>
      <c r="O120" s="24">
        <f>IF(A120="","",'04_Property_Economics'!AN120)</f>
        <v>1750000</v>
      </c>
      <c r="P120" s="24">
        <f>IF(A120="","",'04_Property_Economics'!AO120)</f>
        <v>6300000</v>
      </c>
      <c r="Q120" s="24">
        <f>IF(A120="","",'04_Property_Economics'!AP120)</f>
        <v>8050000</v>
      </c>
      <c r="R120" s="24">
        <f>IF(A120="","",'04_Property_Economics'!AQ120)</f>
        <v>6300000</v>
      </c>
      <c r="S120" s="27">
        <f>IF(A120="","",'04_Property_Economics'!AR120)</f>
        <v>4.6</v>
      </c>
      <c r="T120" s="2" t="str">
        <f t="shared" si="4"/>
        <v>Not supportable at modeled tenant rent</v>
      </c>
    </row>
    <row r="121" ht="15.75" customHeight="1">
      <c r="A121" s="2" t="str">
        <f>IF('04_Property_Economics'!B121="","",'04_Property_Economics'!B121)</f>
        <v>SF-117</v>
      </c>
      <c r="B121" s="2" t="str">
        <f>IF(A121="","",'04_Property_Economics'!C121)</f>
        <v>42-46 Wayne Pl</v>
      </c>
      <c r="C121" s="24">
        <f>IF(A121="","",'04_Property_Economics'!H121)</f>
        <v>1850000</v>
      </c>
      <c r="D121" s="24">
        <f>IF(A121="","",'04_Property_Economics'!S121)</f>
        <v>1850000</v>
      </c>
      <c r="E121" s="24">
        <f>IF(A121="","",'04_Property_Economics'!T121)</f>
        <v>0</v>
      </c>
      <c r="F121" s="24">
        <f>IF(A121="","",'04_Property_Economics'!U121)</f>
        <v>5138.888889</v>
      </c>
      <c r="G121" s="24">
        <f>IF(A121="","",'04_Property_Economics'!W121)</f>
        <v>9250</v>
      </c>
      <c r="H121" s="24">
        <f t="shared" si="1"/>
        <v>14388.88889</v>
      </c>
      <c r="I121" s="24">
        <f>IF(A121="","",'04_Property_Economics'!AD121-'04_Property_Economics'!V121-'04_Property_Economics'!X121-'04_Property_Economics'!AF121)</f>
        <v>4742.708333</v>
      </c>
      <c r="J121" s="27">
        <f t="shared" si="2"/>
        <v>0.3296090734</v>
      </c>
      <c r="K121" s="24">
        <f t="shared" si="3"/>
        <v>-9646.180556</v>
      </c>
      <c r="L121" s="24" t="str">
        <f>IF(A121="","",'04_Property_Economics'!AS121)</f>
        <v>NO</v>
      </c>
      <c r="M121" s="24">
        <f>IF(A121="","",'01_Global_Assumptions'!$B$13)</f>
        <v>30</v>
      </c>
      <c r="N121" s="24">
        <f>IF(A121="","",'04_Property_Economics'!AM121)</f>
        <v>60</v>
      </c>
      <c r="O121" s="24">
        <f>IF(A121="","",'04_Property_Economics'!AN121)</f>
        <v>1850000</v>
      </c>
      <c r="P121" s="24">
        <f>IF(A121="","",'04_Property_Economics'!AO121)</f>
        <v>6660000</v>
      </c>
      <c r="Q121" s="24">
        <f>IF(A121="","",'04_Property_Economics'!AP121)</f>
        <v>8510000</v>
      </c>
      <c r="R121" s="24">
        <f>IF(A121="","",'04_Property_Economics'!AQ121)</f>
        <v>6660000</v>
      </c>
      <c r="S121" s="27">
        <f>IF(A121="","",'04_Property_Economics'!AR121)</f>
        <v>4.6</v>
      </c>
      <c r="T121" s="2" t="str">
        <f t="shared" si="4"/>
        <v>Not supportable at modeled tenant rent</v>
      </c>
    </row>
    <row r="122" ht="15.75" customHeight="1">
      <c r="A122" s="2" t="str">
        <f>IF('04_Property_Economics'!B122="","",'04_Property_Economics'!B122)</f>
        <v>SF-118</v>
      </c>
      <c r="B122" s="2" t="str">
        <f>IF(A122="","",'04_Property_Economics'!C122)</f>
        <v>1364-1370 Pacific Ave</v>
      </c>
      <c r="C122" s="24">
        <f>IF(A122="","",'04_Property_Economics'!H122)</f>
        <v>2250000</v>
      </c>
      <c r="D122" s="24">
        <f>IF(A122="","",'04_Property_Economics'!S122)</f>
        <v>2250000</v>
      </c>
      <c r="E122" s="24">
        <f>IF(A122="","",'04_Property_Economics'!T122)</f>
        <v>0</v>
      </c>
      <c r="F122" s="24">
        <f>IF(A122="","",'04_Property_Economics'!U122)</f>
        <v>6250</v>
      </c>
      <c r="G122" s="24">
        <f>IF(A122="","",'04_Property_Economics'!W122)</f>
        <v>11250</v>
      </c>
      <c r="H122" s="24">
        <f t="shared" si="1"/>
        <v>17500</v>
      </c>
      <c r="I122" s="24">
        <f>IF(A122="","",'04_Property_Economics'!AD122-'04_Property_Economics'!V122-'04_Property_Economics'!X122-'04_Property_Economics'!AF122)</f>
        <v>4879</v>
      </c>
      <c r="J122" s="27">
        <f t="shared" si="2"/>
        <v>0.2788</v>
      </c>
      <c r="K122" s="24">
        <f t="shared" si="3"/>
        <v>-12621</v>
      </c>
      <c r="L122" s="24" t="str">
        <f>IF(A122="","",'04_Property_Economics'!AS122)</f>
        <v>NO</v>
      </c>
      <c r="M122" s="24">
        <f>IF(A122="","",'01_Global_Assumptions'!$B$13)</f>
        <v>30</v>
      </c>
      <c r="N122" s="24">
        <f>IF(A122="","",'04_Property_Economics'!AM122)</f>
        <v>60</v>
      </c>
      <c r="O122" s="24">
        <f>IF(A122="","",'04_Property_Economics'!AN122)</f>
        <v>2250000</v>
      </c>
      <c r="P122" s="24">
        <f>IF(A122="","",'04_Property_Economics'!AO122)</f>
        <v>8100000</v>
      </c>
      <c r="Q122" s="24">
        <f>IF(A122="","",'04_Property_Economics'!AP122)</f>
        <v>10350000</v>
      </c>
      <c r="R122" s="24">
        <f>IF(A122="","",'04_Property_Economics'!AQ122)</f>
        <v>8100000</v>
      </c>
      <c r="S122" s="27">
        <f>IF(A122="","",'04_Property_Economics'!AR122)</f>
        <v>4.6</v>
      </c>
      <c r="T122" s="2" t="str">
        <f t="shared" si="4"/>
        <v>Not supportable at modeled tenant rent</v>
      </c>
    </row>
    <row r="123" ht="15.75" customHeight="1">
      <c r="A123" s="2" t="str">
        <f>IF('04_Property_Economics'!B123="","",'04_Property_Economics'!B123)</f>
        <v>SF-119</v>
      </c>
      <c r="B123" s="2" t="str">
        <f>IF(A123="","",'04_Property_Economics'!C123)</f>
        <v>414 Bryant St</v>
      </c>
      <c r="C123" s="24">
        <f>IF(A123="","",'04_Property_Economics'!H123)</f>
        <v>2750000</v>
      </c>
      <c r="D123" s="24">
        <f>IF(A123="","",'04_Property_Economics'!S123)</f>
        <v>2750000</v>
      </c>
      <c r="E123" s="24">
        <f>IF(A123="","",'04_Property_Economics'!T123)</f>
        <v>0</v>
      </c>
      <c r="F123" s="24">
        <f>IF(A123="","",'04_Property_Economics'!U123)</f>
        <v>7638.888889</v>
      </c>
      <c r="G123" s="24">
        <f>IF(A123="","",'04_Property_Economics'!W123)</f>
        <v>13750</v>
      </c>
      <c r="H123" s="24">
        <f t="shared" si="1"/>
        <v>21388.88889</v>
      </c>
      <c r="I123" s="24">
        <f>IF(A123="","",'04_Property_Economics'!AD123-'04_Property_Economics'!V123-'04_Property_Economics'!X123-'04_Property_Economics'!AF123)</f>
        <v>22133.45139</v>
      </c>
      <c r="J123" s="27">
        <f t="shared" si="2"/>
        <v>1.034810714</v>
      </c>
      <c r="K123" s="24">
        <f t="shared" si="3"/>
        <v>744.5625</v>
      </c>
      <c r="L123" s="24" t="str">
        <f>IF(A123="","",'04_Property_Economics'!AS123)</f>
        <v>YES</v>
      </c>
      <c r="M123" s="24">
        <f>IF(A123="","",'01_Global_Assumptions'!$B$13)</f>
        <v>30</v>
      </c>
      <c r="N123" s="24">
        <f>IF(A123="","",'04_Property_Economics'!AM123)</f>
        <v>60</v>
      </c>
      <c r="O123" s="24">
        <f>IF(A123="","",'04_Property_Economics'!AN123)</f>
        <v>2750000</v>
      </c>
      <c r="P123" s="24">
        <f>IF(A123="","",'04_Property_Economics'!AO123)</f>
        <v>9900000</v>
      </c>
      <c r="Q123" s="24">
        <f>IF(A123="","",'04_Property_Economics'!AP123)</f>
        <v>12650000</v>
      </c>
      <c r="R123" s="24">
        <f>IF(A123="","",'04_Property_Economics'!AQ123)</f>
        <v>9900000</v>
      </c>
      <c r="S123" s="27">
        <f>IF(A123="","",'04_Property_Economics'!AR123)</f>
        <v>4.6</v>
      </c>
      <c r="T123" s="2" t="str">
        <f t="shared" si="4"/>
        <v>Rent-supported capped return; rollover after active cap</v>
      </c>
    </row>
    <row r="124" ht="15.75" customHeight="1">
      <c r="A124" s="2" t="str">
        <f>IF('04_Property_Economics'!B124="","",'04_Property_Economics'!B124)</f>
        <v>SF-120</v>
      </c>
      <c r="B124" s="2" t="str">
        <f>IF(A124="","",'04_Property_Economics'!C124)</f>
        <v>508 Sanchez St</v>
      </c>
      <c r="C124" s="24">
        <f>IF(A124="","",'04_Property_Economics'!H124)</f>
        <v>1900000</v>
      </c>
      <c r="D124" s="24">
        <f>IF(A124="","",'04_Property_Economics'!S124)</f>
        <v>1900000</v>
      </c>
      <c r="E124" s="24">
        <f>IF(A124="","",'04_Property_Economics'!T124)</f>
        <v>0</v>
      </c>
      <c r="F124" s="24">
        <f>IF(A124="","",'04_Property_Economics'!U124)</f>
        <v>5277.777778</v>
      </c>
      <c r="G124" s="24">
        <f>IF(A124="","",'04_Property_Economics'!W124)</f>
        <v>9500</v>
      </c>
      <c r="H124" s="24">
        <f t="shared" si="1"/>
        <v>14777.77778</v>
      </c>
      <c r="I124" s="24">
        <f>IF(A124="","",'04_Property_Economics'!AD124-'04_Property_Economics'!V124-'04_Property_Economics'!X124-'04_Property_Economics'!AF124)</f>
        <v>13229.66667</v>
      </c>
      <c r="J124" s="27">
        <f t="shared" si="2"/>
        <v>0.8952406015</v>
      </c>
      <c r="K124" s="24">
        <f t="shared" si="3"/>
        <v>-1548.111111</v>
      </c>
      <c r="L124" s="24" t="str">
        <f>IF(A124="","",'04_Property_Economics'!AS124)</f>
        <v>NO</v>
      </c>
      <c r="M124" s="24">
        <f>IF(A124="","",'01_Global_Assumptions'!$B$13)</f>
        <v>30</v>
      </c>
      <c r="N124" s="24">
        <f>IF(A124="","",'04_Property_Economics'!AM124)</f>
        <v>60</v>
      </c>
      <c r="O124" s="24">
        <f>IF(A124="","",'04_Property_Economics'!AN124)</f>
        <v>1900000</v>
      </c>
      <c r="P124" s="24">
        <f>IF(A124="","",'04_Property_Economics'!AO124)</f>
        <v>6840000</v>
      </c>
      <c r="Q124" s="24">
        <f>IF(A124="","",'04_Property_Economics'!AP124)</f>
        <v>8740000</v>
      </c>
      <c r="R124" s="24">
        <f>IF(A124="","",'04_Property_Economics'!AQ124)</f>
        <v>6840000</v>
      </c>
      <c r="S124" s="27">
        <f>IF(A124="","",'04_Property_Economics'!AR124)</f>
        <v>4.6</v>
      </c>
      <c r="T124" s="2" t="str">
        <f t="shared" si="4"/>
        <v>Not supportable at modeled tenant rent</v>
      </c>
    </row>
    <row r="125" ht="15.75" customHeight="1">
      <c r="A125" s="2" t="str">
        <f>IF('04_Property_Economics'!B125="","",'04_Property_Economics'!B125)</f>
        <v>SF-121</v>
      </c>
      <c r="B125" s="2" t="str">
        <f>IF(A125="","",'04_Property_Economics'!C125)</f>
        <v>4592-4594 Mission St</v>
      </c>
      <c r="C125" s="24">
        <f>IF(A125="","",'04_Property_Economics'!H125)</f>
        <v>1588000</v>
      </c>
      <c r="D125" s="24">
        <f>IF(A125="","",'04_Property_Economics'!S125)</f>
        <v>1588000</v>
      </c>
      <c r="E125" s="24">
        <f>IF(A125="","",'04_Property_Economics'!T125)</f>
        <v>0</v>
      </c>
      <c r="F125" s="24">
        <f>IF(A125="","",'04_Property_Economics'!U125)</f>
        <v>4411.111111</v>
      </c>
      <c r="G125" s="24">
        <f>IF(A125="","",'04_Property_Economics'!W125)</f>
        <v>7940</v>
      </c>
      <c r="H125" s="24">
        <f t="shared" si="1"/>
        <v>12351.11111</v>
      </c>
      <c r="I125" s="24">
        <f>IF(A125="","",'04_Property_Economics'!AD125-'04_Property_Economics'!V125-'04_Property_Economics'!X125-'04_Property_Economics'!AF125)</f>
        <v>827.9166667</v>
      </c>
      <c r="J125" s="27">
        <f t="shared" si="2"/>
        <v>0.06703175603</v>
      </c>
      <c r="K125" s="24">
        <f t="shared" si="3"/>
        <v>-11523.19444</v>
      </c>
      <c r="L125" s="24" t="str">
        <f>IF(A125="","",'04_Property_Economics'!AS125)</f>
        <v>NO</v>
      </c>
      <c r="M125" s="24">
        <f>IF(A125="","",'01_Global_Assumptions'!$B$13)</f>
        <v>30</v>
      </c>
      <c r="N125" s="24">
        <f>IF(A125="","",'04_Property_Economics'!AM125)</f>
        <v>60</v>
      </c>
      <c r="O125" s="24">
        <f>IF(A125="","",'04_Property_Economics'!AN125)</f>
        <v>1588000</v>
      </c>
      <c r="P125" s="24">
        <f>IF(A125="","",'04_Property_Economics'!AO125)</f>
        <v>5716800</v>
      </c>
      <c r="Q125" s="24">
        <f>IF(A125="","",'04_Property_Economics'!AP125)</f>
        <v>7304800</v>
      </c>
      <c r="R125" s="24">
        <f>IF(A125="","",'04_Property_Economics'!AQ125)</f>
        <v>5716800</v>
      </c>
      <c r="S125" s="27">
        <f>IF(A125="","",'04_Property_Economics'!AR125)</f>
        <v>4.6</v>
      </c>
      <c r="T125" s="2" t="str">
        <f t="shared" si="4"/>
        <v>Not supportable at modeled tenant rent</v>
      </c>
    </row>
    <row r="126" ht="15.75" customHeight="1">
      <c r="A126" s="2" t="str">
        <f>IF('04_Property_Economics'!B126="","",'04_Property_Economics'!B126)</f>
        <v>SF-122</v>
      </c>
      <c r="B126" s="2" t="str">
        <f>IF(A126="","",'04_Property_Economics'!C126)</f>
        <v>1630 Oakdale Ave</v>
      </c>
      <c r="C126" s="24">
        <f>IF(A126="","",'04_Property_Economics'!H126)</f>
        <v>1628000</v>
      </c>
      <c r="D126" s="24">
        <f>IF(A126="","",'04_Property_Economics'!S126)</f>
        <v>1628000</v>
      </c>
      <c r="E126" s="24">
        <f>IF(A126="","",'04_Property_Economics'!T126)</f>
        <v>0</v>
      </c>
      <c r="F126" s="24">
        <f>IF(A126="","",'04_Property_Economics'!U126)</f>
        <v>4522.222222</v>
      </c>
      <c r="G126" s="24">
        <f>IF(A126="","",'04_Property_Economics'!W126)</f>
        <v>8140</v>
      </c>
      <c r="H126" s="24">
        <f t="shared" si="1"/>
        <v>12662.22222</v>
      </c>
      <c r="I126" s="24">
        <f>IF(A126="","",'04_Property_Economics'!AD126-'04_Property_Economics'!V126-'04_Property_Economics'!X126-'04_Property_Economics'!AF126)</f>
        <v>8375.583333</v>
      </c>
      <c r="J126" s="27">
        <f t="shared" si="2"/>
        <v>0.6614623552</v>
      </c>
      <c r="K126" s="24">
        <f t="shared" si="3"/>
        <v>-4286.638889</v>
      </c>
      <c r="L126" s="24" t="str">
        <f>IF(A126="","",'04_Property_Economics'!AS126)</f>
        <v>NO</v>
      </c>
      <c r="M126" s="24">
        <f>IF(A126="","",'01_Global_Assumptions'!$B$13)</f>
        <v>30</v>
      </c>
      <c r="N126" s="24">
        <f>IF(A126="","",'04_Property_Economics'!AM126)</f>
        <v>60</v>
      </c>
      <c r="O126" s="24">
        <f>IF(A126="","",'04_Property_Economics'!AN126)</f>
        <v>1628000</v>
      </c>
      <c r="P126" s="24">
        <f>IF(A126="","",'04_Property_Economics'!AO126)</f>
        <v>5860800</v>
      </c>
      <c r="Q126" s="24">
        <f>IF(A126="","",'04_Property_Economics'!AP126)</f>
        <v>7488800</v>
      </c>
      <c r="R126" s="24">
        <f>IF(A126="","",'04_Property_Economics'!AQ126)</f>
        <v>5860800</v>
      </c>
      <c r="S126" s="27">
        <f>IF(A126="","",'04_Property_Economics'!AR126)</f>
        <v>4.6</v>
      </c>
      <c r="T126" s="2" t="str">
        <f t="shared" si="4"/>
        <v>Not supportable at modeled tenant rent</v>
      </c>
    </row>
    <row r="127" ht="15.75" customHeight="1">
      <c r="A127" s="2" t="str">
        <f>IF('04_Property_Economics'!B127="","",'04_Property_Economics'!B127)</f>
        <v/>
      </c>
      <c r="B127" s="2" t="str">
        <f>IF(A127="","",'04_Property_Economics'!C127)</f>
        <v/>
      </c>
      <c r="C127" s="24" t="str">
        <f>IF(A127="","",'04_Property_Economics'!H127)</f>
        <v/>
      </c>
      <c r="D127" s="24" t="str">
        <f>IF(A127="","",'04_Property_Economics'!S127)</f>
        <v/>
      </c>
      <c r="E127" s="24" t="str">
        <f>IF(A127="","",'04_Property_Economics'!T127)</f>
        <v/>
      </c>
      <c r="F127" s="24" t="str">
        <f>IF(A127="","",'04_Property_Economics'!U127)</f>
        <v/>
      </c>
      <c r="G127" s="24" t="str">
        <f>IF(A127="","",'04_Property_Economics'!W127)</f>
        <v/>
      </c>
      <c r="H127" s="24" t="str">
        <f t="shared" si="1"/>
        <v/>
      </c>
      <c r="I127" s="24" t="str">
        <f>IF(A127="","",'04_Property_Economics'!AD127-'04_Property_Economics'!V127-'04_Property_Economics'!X127-'04_Property_Economics'!AF127)</f>
        <v/>
      </c>
      <c r="J127" s="27" t="str">
        <f t="shared" si="2"/>
        <v/>
      </c>
      <c r="K127" s="24" t="str">
        <f t="shared" si="3"/>
        <v/>
      </c>
      <c r="L127" s="24" t="str">
        <f>IF(A127="","",'04_Property_Economics'!AS127)</f>
        <v/>
      </c>
      <c r="M127" s="24" t="str">
        <f>IF(A127="","",'01_Global_Assumptions'!$B$13)</f>
        <v/>
      </c>
      <c r="N127" s="24" t="str">
        <f>IF(A127="","",'04_Property_Economics'!AM127)</f>
        <v/>
      </c>
      <c r="O127" s="24" t="str">
        <f>IF(A127="","",'04_Property_Economics'!AN127)</f>
        <v/>
      </c>
      <c r="P127" s="24" t="str">
        <f>IF(A127="","",'04_Property_Economics'!AO127)</f>
        <v/>
      </c>
      <c r="Q127" s="24" t="str">
        <f>IF(A127="","",'04_Property_Economics'!AP127)</f>
        <v/>
      </c>
      <c r="R127" s="24" t="str">
        <f>IF(A127="","",'04_Property_Economics'!AQ127)</f>
        <v/>
      </c>
      <c r="S127" s="27" t="str">
        <f>IF(A127="","",'04_Property_Economics'!AR127)</f>
        <v/>
      </c>
      <c r="T127" s="2" t="str">
        <f t="shared" si="4"/>
        <v/>
      </c>
    </row>
    <row r="128" ht="15.75" customHeight="1">
      <c r="A128" s="2" t="str">
        <f>IF('04_Property_Economics'!B128="","",'04_Property_Economics'!B128)</f>
        <v/>
      </c>
      <c r="B128" s="2" t="str">
        <f>IF(A128="","",'04_Property_Economics'!C128)</f>
        <v/>
      </c>
      <c r="C128" s="24" t="str">
        <f>IF(A128="","",'04_Property_Economics'!H128)</f>
        <v/>
      </c>
      <c r="D128" s="24" t="str">
        <f>IF(A128="","",'04_Property_Economics'!S128)</f>
        <v/>
      </c>
      <c r="E128" s="24" t="str">
        <f>IF(A128="","",'04_Property_Economics'!T128)</f>
        <v/>
      </c>
      <c r="F128" s="24" t="str">
        <f>IF(A128="","",'04_Property_Economics'!U128)</f>
        <v/>
      </c>
      <c r="G128" s="24" t="str">
        <f>IF(A128="","",'04_Property_Economics'!W128)</f>
        <v/>
      </c>
      <c r="H128" s="24" t="str">
        <f t="shared" si="1"/>
        <v/>
      </c>
      <c r="I128" s="24" t="str">
        <f>IF(A128="","",'04_Property_Economics'!AD128-'04_Property_Economics'!V128-'04_Property_Economics'!X128-'04_Property_Economics'!AF128)</f>
        <v/>
      </c>
      <c r="J128" s="27" t="str">
        <f t="shared" si="2"/>
        <v/>
      </c>
      <c r="K128" s="24" t="str">
        <f t="shared" si="3"/>
        <v/>
      </c>
      <c r="L128" s="24" t="str">
        <f>IF(A128="","",'04_Property_Economics'!AS128)</f>
        <v/>
      </c>
      <c r="M128" s="24" t="str">
        <f>IF(A128="","",'01_Global_Assumptions'!$B$13)</f>
        <v/>
      </c>
      <c r="N128" s="24" t="str">
        <f>IF(A128="","",'04_Property_Economics'!AM128)</f>
        <v/>
      </c>
      <c r="O128" s="24" t="str">
        <f>IF(A128="","",'04_Property_Economics'!AN128)</f>
        <v/>
      </c>
      <c r="P128" s="24" t="str">
        <f>IF(A128="","",'04_Property_Economics'!AO128)</f>
        <v/>
      </c>
      <c r="Q128" s="24" t="str">
        <f>IF(A128="","",'04_Property_Economics'!AP128)</f>
        <v/>
      </c>
      <c r="R128" s="24" t="str">
        <f>IF(A128="","",'04_Property_Economics'!AQ128)</f>
        <v/>
      </c>
      <c r="S128" s="27" t="str">
        <f>IF(A128="","",'04_Property_Economics'!AR128)</f>
        <v/>
      </c>
      <c r="T128" s="2" t="str">
        <f t="shared" si="4"/>
        <v/>
      </c>
    </row>
    <row r="129" ht="15.75" customHeight="1">
      <c r="A129" s="2" t="str">
        <f>IF('04_Property_Economics'!B129="","",'04_Property_Economics'!B129)</f>
        <v/>
      </c>
      <c r="B129" s="2" t="str">
        <f>IF(A129="","",'04_Property_Economics'!C129)</f>
        <v/>
      </c>
      <c r="C129" s="24" t="str">
        <f>IF(A129="","",'04_Property_Economics'!H129)</f>
        <v/>
      </c>
      <c r="D129" s="24" t="str">
        <f>IF(A129="","",'04_Property_Economics'!S129)</f>
        <v/>
      </c>
      <c r="E129" s="24" t="str">
        <f>IF(A129="","",'04_Property_Economics'!T129)</f>
        <v/>
      </c>
      <c r="F129" s="24" t="str">
        <f>IF(A129="","",'04_Property_Economics'!U129)</f>
        <v/>
      </c>
      <c r="G129" s="24" t="str">
        <f>IF(A129="","",'04_Property_Economics'!W129)</f>
        <v/>
      </c>
      <c r="H129" s="24" t="str">
        <f t="shared" si="1"/>
        <v/>
      </c>
      <c r="I129" s="24" t="str">
        <f>IF(A129="","",'04_Property_Economics'!AD129-'04_Property_Economics'!V129-'04_Property_Economics'!X129-'04_Property_Economics'!AF129)</f>
        <v/>
      </c>
      <c r="J129" s="27" t="str">
        <f t="shared" si="2"/>
        <v/>
      </c>
      <c r="K129" s="24" t="str">
        <f t="shared" si="3"/>
        <v/>
      </c>
      <c r="L129" s="24" t="str">
        <f>IF(A129="","",'04_Property_Economics'!AS129)</f>
        <v/>
      </c>
      <c r="M129" s="24" t="str">
        <f>IF(A129="","",'01_Global_Assumptions'!$B$13)</f>
        <v/>
      </c>
      <c r="N129" s="24" t="str">
        <f>IF(A129="","",'04_Property_Economics'!AM129)</f>
        <v/>
      </c>
      <c r="O129" s="24" t="str">
        <f>IF(A129="","",'04_Property_Economics'!AN129)</f>
        <v/>
      </c>
      <c r="P129" s="24" t="str">
        <f>IF(A129="","",'04_Property_Economics'!AO129)</f>
        <v/>
      </c>
      <c r="Q129" s="24" t="str">
        <f>IF(A129="","",'04_Property_Economics'!AP129)</f>
        <v/>
      </c>
      <c r="R129" s="24" t="str">
        <f>IF(A129="","",'04_Property_Economics'!AQ129)</f>
        <v/>
      </c>
      <c r="S129" s="27" t="str">
        <f>IF(A129="","",'04_Property_Economics'!AR129)</f>
        <v/>
      </c>
      <c r="T129" s="2" t="str">
        <f t="shared" si="4"/>
        <v/>
      </c>
    </row>
    <row r="130" ht="15.75" customHeight="1">
      <c r="A130" s="2" t="str">
        <f>IF('04_Property_Economics'!B130="","",'04_Property_Economics'!B130)</f>
        <v/>
      </c>
      <c r="B130" s="2" t="str">
        <f>IF(A130="","",'04_Property_Economics'!C130)</f>
        <v/>
      </c>
      <c r="C130" s="24" t="str">
        <f>IF(A130="","",'04_Property_Economics'!H130)</f>
        <v/>
      </c>
      <c r="D130" s="24" t="str">
        <f>IF(A130="","",'04_Property_Economics'!S130)</f>
        <v/>
      </c>
      <c r="E130" s="24" t="str">
        <f>IF(A130="","",'04_Property_Economics'!T130)</f>
        <v/>
      </c>
      <c r="F130" s="24" t="str">
        <f>IF(A130="","",'04_Property_Economics'!U130)</f>
        <v/>
      </c>
      <c r="G130" s="24" t="str">
        <f>IF(A130="","",'04_Property_Economics'!W130)</f>
        <v/>
      </c>
      <c r="H130" s="24" t="str">
        <f t="shared" si="1"/>
        <v/>
      </c>
      <c r="I130" s="24" t="str">
        <f>IF(A130="","",'04_Property_Economics'!AD130-'04_Property_Economics'!V130-'04_Property_Economics'!X130-'04_Property_Economics'!AF130)</f>
        <v/>
      </c>
      <c r="J130" s="27" t="str">
        <f t="shared" si="2"/>
        <v/>
      </c>
      <c r="K130" s="24" t="str">
        <f t="shared" si="3"/>
        <v/>
      </c>
      <c r="L130" s="24" t="str">
        <f>IF(A130="","",'04_Property_Economics'!AS130)</f>
        <v/>
      </c>
      <c r="M130" s="24" t="str">
        <f>IF(A130="","",'01_Global_Assumptions'!$B$13)</f>
        <v/>
      </c>
      <c r="N130" s="24" t="str">
        <f>IF(A130="","",'04_Property_Economics'!AM130)</f>
        <v/>
      </c>
      <c r="O130" s="24" t="str">
        <f>IF(A130="","",'04_Property_Economics'!AN130)</f>
        <v/>
      </c>
      <c r="P130" s="24" t="str">
        <f>IF(A130="","",'04_Property_Economics'!AO130)</f>
        <v/>
      </c>
      <c r="Q130" s="24" t="str">
        <f>IF(A130="","",'04_Property_Economics'!AP130)</f>
        <v/>
      </c>
      <c r="R130" s="24" t="str">
        <f>IF(A130="","",'04_Property_Economics'!AQ130)</f>
        <v/>
      </c>
      <c r="S130" s="27" t="str">
        <f>IF(A130="","",'04_Property_Economics'!AR130)</f>
        <v/>
      </c>
      <c r="T130" s="2" t="str">
        <f t="shared" si="4"/>
        <v/>
      </c>
    </row>
    <row r="131" ht="15.75" customHeight="1">
      <c r="A131" s="2" t="str">
        <f>IF('04_Property_Economics'!B131="","",'04_Property_Economics'!B131)</f>
        <v/>
      </c>
      <c r="B131" s="2" t="str">
        <f>IF(A131="","",'04_Property_Economics'!C131)</f>
        <v/>
      </c>
      <c r="C131" s="24" t="str">
        <f>IF(A131="","",'04_Property_Economics'!H131)</f>
        <v/>
      </c>
      <c r="D131" s="24" t="str">
        <f>IF(A131="","",'04_Property_Economics'!S131)</f>
        <v/>
      </c>
      <c r="E131" s="24" t="str">
        <f>IF(A131="","",'04_Property_Economics'!T131)</f>
        <v/>
      </c>
      <c r="F131" s="24" t="str">
        <f>IF(A131="","",'04_Property_Economics'!U131)</f>
        <v/>
      </c>
      <c r="G131" s="24" t="str">
        <f>IF(A131="","",'04_Property_Economics'!W131)</f>
        <v/>
      </c>
      <c r="H131" s="24" t="str">
        <f t="shared" si="1"/>
        <v/>
      </c>
      <c r="I131" s="24" t="str">
        <f>IF(A131="","",'04_Property_Economics'!AD131-'04_Property_Economics'!V131-'04_Property_Economics'!X131-'04_Property_Economics'!AF131)</f>
        <v/>
      </c>
      <c r="J131" s="27" t="str">
        <f t="shared" si="2"/>
        <v/>
      </c>
      <c r="K131" s="24" t="str">
        <f t="shared" si="3"/>
        <v/>
      </c>
      <c r="L131" s="24" t="str">
        <f>IF(A131="","",'04_Property_Economics'!AS131)</f>
        <v/>
      </c>
      <c r="M131" s="24" t="str">
        <f>IF(A131="","",'01_Global_Assumptions'!$B$13)</f>
        <v/>
      </c>
      <c r="N131" s="24" t="str">
        <f>IF(A131="","",'04_Property_Economics'!AM131)</f>
        <v/>
      </c>
      <c r="O131" s="24" t="str">
        <f>IF(A131="","",'04_Property_Economics'!AN131)</f>
        <v/>
      </c>
      <c r="P131" s="24" t="str">
        <f>IF(A131="","",'04_Property_Economics'!AO131)</f>
        <v/>
      </c>
      <c r="Q131" s="24" t="str">
        <f>IF(A131="","",'04_Property_Economics'!AP131)</f>
        <v/>
      </c>
      <c r="R131" s="24" t="str">
        <f>IF(A131="","",'04_Property_Economics'!AQ131)</f>
        <v/>
      </c>
      <c r="S131" s="27" t="str">
        <f>IF(A131="","",'04_Property_Economics'!AR131)</f>
        <v/>
      </c>
      <c r="T131" s="2" t="str">
        <f t="shared" si="4"/>
        <v/>
      </c>
    </row>
    <row r="132" ht="15.75" customHeight="1">
      <c r="A132" s="2" t="str">
        <f>IF('04_Property_Economics'!B132="","",'04_Property_Economics'!B132)</f>
        <v/>
      </c>
      <c r="B132" s="2" t="str">
        <f>IF(A132="","",'04_Property_Economics'!C132)</f>
        <v/>
      </c>
      <c r="C132" s="24" t="str">
        <f>IF(A132="","",'04_Property_Economics'!H132)</f>
        <v/>
      </c>
      <c r="D132" s="24" t="str">
        <f>IF(A132="","",'04_Property_Economics'!S132)</f>
        <v/>
      </c>
      <c r="E132" s="24" t="str">
        <f>IF(A132="","",'04_Property_Economics'!T132)</f>
        <v/>
      </c>
      <c r="F132" s="24" t="str">
        <f>IF(A132="","",'04_Property_Economics'!U132)</f>
        <v/>
      </c>
      <c r="G132" s="24" t="str">
        <f>IF(A132="","",'04_Property_Economics'!W132)</f>
        <v/>
      </c>
      <c r="H132" s="24" t="str">
        <f t="shared" si="1"/>
        <v/>
      </c>
      <c r="I132" s="24" t="str">
        <f>IF(A132="","",'04_Property_Economics'!AD132-'04_Property_Economics'!V132-'04_Property_Economics'!X132-'04_Property_Economics'!AF132)</f>
        <v/>
      </c>
      <c r="J132" s="27" t="str">
        <f t="shared" si="2"/>
        <v/>
      </c>
      <c r="K132" s="24" t="str">
        <f t="shared" si="3"/>
        <v/>
      </c>
      <c r="L132" s="24" t="str">
        <f>IF(A132="","",'04_Property_Economics'!AS132)</f>
        <v/>
      </c>
      <c r="M132" s="24" t="str">
        <f>IF(A132="","",'01_Global_Assumptions'!$B$13)</f>
        <v/>
      </c>
      <c r="N132" s="24" t="str">
        <f>IF(A132="","",'04_Property_Economics'!AM132)</f>
        <v/>
      </c>
      <c r="O132" s="24" t="str">
        <f>IF(A132="","",'04_Property_Economics'!AN132)</f>
        <v/>
      </c>
      <c r="P132" s="24" t="str">
        <f>IF(A132="","",'04_Property_Economics'!AO132)</f>
        <v/>
      </c>
      <c r="Q132" s="24" t="str">
        <f>IF(A132="","",'04_Property_Economics'!AP132)</f>
        <v/>
      </c>
      <c r="R132" s="24" t="str">
        <f>IF(A132="","",'04_Property_Economics'!AQ132)</f>
        <v/>
      </c>
      <c r="S132" s="27" t="str">
        <f>IF(A132="","",'04_Property_Economics'!AR132)</f>
        <v/>
      </c>
      <c r="T132" s="2" t="str">
        <f t="shared" si="4"/>
        <v/>
      </c>
    </row>
    <row r="133" ht="15.75" customHeight="1">
      <c r="A133" s="2" t="str">
        <f>IF('04_Property_Economics'!B133="","",'04_Property_Economics'!B133)</f>
        <v/>
      </c>
      <c r="B133" s="2" t="str">
        <f>IF(A133="","",'04_Property_Economics'!C133)</f>
        <v/>
      </c>
      <c r="C133" s="24" t="str">
        <f>IF(A133="","",'04_Property_Economics'!H133)</f>
        <v/>
      </c>
      <c r="D133" s="24" t="str">
        <f>IF(A133="","",'04_Property_Economics'!S133)</f>
        <v/>
      </c>
      <c r="E133" s="24" t="str">
        <f>IF(A133="","",'04_Property_Economics'!T133)</f>
        <v/>
      </c>
      <c r="F133" s="24" t="str">
        <f>IF(A133="","",'04_Property_Economics'!U133)</f>
        <v/>
      </c>
      <c r="G133" s="24" t="str">
        <f>IF(A133="","",'04_Property_Economics'!W133)</f>
        <v/>
      </c>
      <c r="H133" s="24" t="str">
        <f t="shared" si="1"/>
        <v/>
      </c>
      <c r="I133" s="24" t="str">
        <f>IF(A133="","",'04_Property_Economics'!AD133-'04_Property_Economics'!V133-'04_Property_Economics'!X133-'04_Property_Economics'!AF133)</f>
        <v/>
      </c>
      <c r="J133" s="27" t="str">
        <f t="shared" si="2"/>
        <v/>
      </c>
      <c r="K133" s="24" t="str">
        <f t="shared" si="3"/>
        <v/>
      </c>
      <c r="L133" s="24" t="str">
        <f>IF(A133="","",'04_Property_Economics'!AS133)</f>
        <v/>
      </c>
      <c r="M133" s="24" t="str">
        <f>IF(A133="","",'01_Global_Assumptions'!$B$13)</f>
        <v/>
      </c>
      <c r="N133" s="24" t="str">
        <f>IF(A133="","",'04_Property_Economics'!AM133)</f>
        <v/>
      </c>
      <c r="O133" s="24" t="str">
        <f>IF(A133="","",'04_Property_Economics'!AN133)</f>
        <v/>
      </c>
      <c r="P133" s="24" t="str">
        <f>IF(A133="","",'04_Property_Economics'!AO133)</f>
        <v/>
      </c>
      <c r="Q133" s="24" t="str">
        <f>IF(A133="","",'04_Property_Economics'!AP133)</f>
        <v/>
      </c>
      <c r="R133" s="24" t="str">
        <f>IF(A133="","",'04_Property_Economics'!AQ133)</f>
        <v/>
      </c>
      <c r="S133" s="27" t="str">
        <f>IF(A133="","",'04_Property_Economics'!AR133)</f>
        <v/>
      </c>
      <c r="T133" s="2" t="str">
        <f t="shared" si="4"/>
        <v/>
      </c>
    </row>
    <row r="134" ht="15.75" customHeight="1">
      <c r="A134" s="2" t="str">
        <f>IF('04_Property_Economics'!B134="","",'04_Property_Economics'!B134)</f>
        <v/>
      </c>
      <c r="B134" s="2" t="str">
        <f>IF(A134="","",'04_Property_Economics'!C134)</f>
        <v/>
      </c>
      <c r="C134" s="24" t="str">
        <f>IF(A134="","",'04_Property_Economics'!H134)</f>
        <v/>
      </c>
      <c r="D134" s="24" t="str">
        <f>IF(A134="","",'04_Property_Economics'!S134)</f>
        <v/>
      </c>
      <c r="E134" s="24" t="str">
        <f>IF(A134="","",'04_Property_Economics'!T134)</f>
        <v/>
      </c>
      <c r="F134" s="24" t="str">
        <f>IF(A134="","",'04_Property_Economics'!U134)</f>
        <v/>
      </c>
      <c r="G134" s="24" t="str">
        <f>IF(A134="","",'04_Property_Economics'!W134)</f>
        <v/>
      </c>
      <c r="H134" s="24" t="str">
        <f t="shared" si="1"/>
        <v/>
      </c>
      <c r="I134" s="24" t="str">
        <f>IF(A134="","",'04_Property_Economics'!AD134-'04_Property_Economics'!V134-'04_Property_Economics'!X134-'04_Property_Economics'!AF134)</f>
        <v/>
      </c>
      <c r="J134" s="27" t="str">
        <f t="shared" si="2"/>
        <v/>
      </c>
      <c r="K134" s="24" t="str">
        <f t="shared" si="3"/>
        <v/>
      </c>
      <c r="L134" s="24" t="str">
        <f>IF(A134="","",'04_Property_Economics'!AS134)</f>
        <v/>
      </c>
      <c r="M134" s="24" t="str">
        <f>IF(A134="","",'01_Global_Assumptions'!$B$13)</f>
        <v/>
      </c>
      <c r="N134" s="24" t="str">
        <f>IF(A134="","",'04_Property_Economics'!AM134)</f>
        <v/>
      </c>
      <c r="O134" s="24" t="str">
        <f>IF(A134="","",'04_Property_Economics'!AN134)</f>
        <v/>
      </c>
      <c r="P134" s="24" t="str">
        <f>IF(A134="","",'04_Property_Economics'!AO134)</f>
        <v/>
      </c>
      <c r="Q134" s="24" t="str">
        <f>IF(A134="","",'04_Property_Economics'!AP134)</f>
        <v/>
      </c>
      <c r="R134" s="24" t="str">
        <f>IF(A134="","",'04_Property_Economics'!AQ134)</f>
        <v/>
      </c>
      <c r="S134" s="27" t="str">
        <f>IF(A134="","",'04_Property_Economics'!AR134)</f>
        <v/>
      </c>
      <c r="T134" s="2" t="str">
        <f t="shared" si="4"/>
        <v/>
      </c>
    </row>
    <row r="135" ht="15.75" customHeight="1">
      <c r="A135" s="2" t="str">
        <f>IF('04_Property_Economics'!B135="","",'04_Property_Economics'!B135)</f>
        <v/>
      </c>
      <c r="B135" s="2" t="str">
        <f>IF(A135="","",'04_Property_Economics'!C135)</f>
        <v/>
      </c>
      <c r="C135" s="24" t="str">
        <f>IF(A135="","",'04_Property_Economics'!H135)</f>
        <v/>
      </c>
      <c r="D135" s="24" t="str">
        <f>IF(A135="","",'04_Property_Economics'!S135)</f>
        <v/>
      </c>
      <c r="E135" s="24" t="str">
        <f>IF(A135="","",'04_Property_Economics'!T135)</f>
        <v/>
      </c>
      <c r="F135" s="24" t="str">
        <f>IF(A135="","",'04_Property_Economics'!U135)</f>
        <v/>
      </c>
      <c r="G135" s="24" t="str">
        <f>IF(A135="","",'04_Property_Economics'!W135)</f>
        <v/>
      </c>
      <c r="H135" s="24" t="str">
        <f t="shared" si="1"/>
        <v/>
      </c>
      <c r="I135" s="24" t="str">
        <f>IF(A135="","",'04_Property_Economics'!AD135-'04_Property_Economics'!V135-'04_Property_Economics'!X135-'04_Property_Economics'!AF135)</f>
        <v/>
      </c>
      <c r="J135" s="27" t="str">
        <f t="shared" si="2"/>
        <v/>
      </c>
      <c r="K135" s="24" t="str">
        <f t="shared" si="3"/>
        <v/>
      </c>
      <c r="L135" s="24" t="str">
        <f>IF(A135="","",'04_Property_Economics'!AS135)</f>
        <v/>
      </c>
      <c r="M135" s="24" t="str">
        <f>IF(A135="","",'01_Global_Assumptions'!$B$13)</f>
        <v/>
      </c>
      <c r="N135" s="24" t="str">
        <f>IF(A135="","",'04_Property_Economics'!AM135)</f>
        <v/>
      </c>
      <c r="O135" s="24" t="str">
        <f>IF(A135="","",'04_Property_Economics'!AN135)</f>
        <v/>
      </c>
      <c r="P135" s="24" t="str">
        <f>IF(A135="","",'04_Property_Economics'!AO135)</f>
        <v/>
      </c>
      <c r="Q135" s="24" t="str">
        <f>IF(A135="","",'04_Property_Economics'!AP135)</f>
        <v/>
      </c>
      <c r="R135" s="24" t="str">
        <f>IF(A135="","",'04_Property_Economics'!AQ135)</f>
        <v/>
      </c>
      <c r="S135" s="27" t="str">
        <f>IF(A135="","",'04_Property_Economics'!AR135)</f>
        <v/>
      </c>
      <c r="T135" s="2" t="str">
        <f t="shared" si="4"/>
        <v/>
      </c>
    </row>
    <row r="136" ht="15.75" customHeight="1">
      <c r="A136" s="2" t="str">
        <f>IF('04_Property_Economics'!B136="","",'04_Property_Economics'!B136)</f>
        <v/>
      </c>
      <c r="B136" s="2" t="str">
        <f>IF(A136="","",'04_Property_Economics'!C136)</f>
        <v/>
      </c>
      <c r="C136" s="24" t="str">
        <f>IF(A136="","",'04_Property_Economics'!H136)</f>
        <v/>
      </c>
      <c r="D136" s="24" t="str">
        <f>IF(A136="","",'04_Property_Economics'!S136)</f>
        <v/>
      </c>
      <c r="E136" s="24" t="str">
        <f>IF(A136="","",'04_Property_Economics'!T136)</f>
        <v/>
      </c>
      <c r="F136" s="24" t="str">
        <f>IF(A136="","",'04_Property_Economics'!U136)</f>
        <v/>
      </c>
      <c r="G136" s="24" t="str">
        <f>IF(A136="","",'04_Property_Economics'!W136)</f>
        <v/>
      </c>
      <c r="H136" s="24" t="str">
        <f t="shared" si="1"/>
        <v/>
      </c>
      <c r="I136" s="24" t="str">
        <f>IF(A136="","",'04_Property_Economics'!AD136-'04_Property_Economics'!V136-'04_Property_Economics'!X136-'04_Property_Economics'!AF136)</f>
        <v/>
      </c>
      <c r="J136" s="27" t="str">
        <f t="shared" si="2"/>
        <v/>
      </c>
      <c r="K136" s="24" t="str">
        <f t="shared" si="3"/>
        <v/>
      </c>
      <c r="L136" s="24" t="str">
        <f>IF(A136="","",'04_Property_Economics'!AS136)</f>
        <v/>
      </c>
      <c r="M136" s="24" t="str">
        <f>IF(A136="","",'01_Global_Assumptions'!$B$13)</f>
        <v/>
      </c>
      <c r="N136" s="24" t="str">
        <f>IF(A136="","",'04_Property_Economics'!AM136)</f>
        <v/>
      </c>
      <c r="O136" s="24" t="str">
        <f>IF(A136="","",'04_Property_Economics'!AN136)</f>
        <v/>
      </c>
      <c r="P136" s="24" t="str">
        <f>IF(A136="","",'04_Property_Economics'!AO136)</f>
        <v/>
      </c>
      <c r="Q136" s="24" t="str">
        <f>IF(A136="","",'04_Property_Economics'!AP136)</f>
        <v/>
      </c>
      <c r="R136" s="24" t="str">
        <f>IF(A136="","",'04_Property_Economics'!AQ136)</f>
        <v/>
      </c>
      <c r="S136" s="27" t="str">
        <f>IF(A136="","",'04_Property_Economics'!AR136)</f>
        <v/>
      </c>
      <c r="T136" s="2" t="str">
        <f t="shared" si="4"/>
        <v/>
      </c>
    </row>
    <row r="137" ht="15.75" customHeight="1">
      <c r="A137" s="2" t="str">
        <f>IF('04_Property_Economics'!B137="","",'04_Property_Economics'!B137)</f>
        <v/>
      </c>
      <c r="B137" s="2" t="str">
        <f>IF(A137="","",'04_Property_Economics'!C137)</f>
        <v/>
      </c>
      <c r="C137" s="24" t="str">
        <f>IF(A137="","",'04_Property_Economics'!H137)</f>
        <v/>
      </c>
      <c r="D137" s="24" t="str">
        <f>IF(A137="","",'04_Property_Economics'!S137)</f>
        <v/>
      </c>
      <c r="E137" s="24" t="str">
        <f>IF(A137="","",'04_Property_Economics'!T137)</f>
        <v/>
      </c>
      <c r="F137" s="24" t="str">
        <f>IF(A137="","",'04_Property_Economics'!U137)</f>
        <v/>
      </c>
      <c r="G137" s="24" t="str">
        <f>IF(A137="","",'04_Property_Economics'!W137)</f>
        <v/>
      </c>
      <c r="H137" s="24" t="str">
        <f t="shared" si="1"/>
        <v/>
      </c>
      <c r="I137" s="24" t="str">
        <f>IF(A137="","",'04_Property_Economics'!AD137-'04_Property_Economics'!V137-'04_Property_Economics'!X137-'04_Property_Economics'!AF137)</f>
        <v/>
      </c>
      <c r="J137" s="27" t="str">
        <f t="shared" si="2"/>
        <v/>
      </c>
      <c r="K137" s="24" t="str">
        <f t="shared" si="3"/>
        <v/>
      </c>
      <c r="L137" s="24" t="str">
        <f>IF(A137="","",'04_Property_Economics'!AS137)</f>
        <v/>
      </c>
      <c r="M137" s="24" t="str">
        <f>IF(A137="","",'01_Global_Assumptions'!$B$13)</f>
        <v/>
      </c>
      <c r="N137" s="24" t="str">
        <f>IF(A137="","",'04_Property_Economics'!AM137)</f>
        <v/>
      </c>
      <c r="O137" s="24" t="str">
        <f>IF(A137="","",'04_Property_Economics'!AN137)</f>
        <v/>
      </c>
      <c r="P137" s="24" t="str">
        <f>IF(A137="","",'04_Property_Economics'!AO137)</f>
        <v/>
      </c>
      <c r="Q137" s="24" t="str">
        <f>IF(A137="","",'04_Property_Economics'!AP137)</f>
        <v/>
      </c>
      <c r="R137" s="24" t="str">
        <f>IF(A137="","",'04_Property_Economics'!AQ137)</f>
        <v/>
      </c>
      <c r="S137" s="27" t="str">
        <f>IF(A137="","",'04_Property_Economics'!AR137)</f>
        <v/>
      </c>
      <c r="T137" s="2" t="str">
        <f t="shared" si="4"/>
        <v/>
      </c>
    </row>
    <row r="138" ht="15.75" customHeight="1">
      <c r="A138" s="2" t="str">
        <f>IF('04_Property_Economics'!B138="","",'04_Property_Economics'!B138)</f>
        <v/>
      </c>
      <c r="B138" s="2" t="str">
        <f>IF(A138="","",'04_Property_Economics'!C138)</f>
        <v/>
      </c>
      <c r="C138" s="24" t="str">
        <f>IF(A138="","",'04_Property_Economics'!H138)</f>
        <v/>
      </c>
      <c r="D138" s="24" t="str">
        <f>IF(A138="","",'04_Property_Economics'!S138)</f>
        <v/>
      </c>
      <c r="E138" s="24" t="str">
        <f>IF(A138="","",'04_Property_Economics'!T138)</f>
        <v/>
      </c>
      <c r="F138" s="24" t="str">
        <f>IF(A138="","",'04_Property_Economics'!U138)</f>
        <v/>
      </c>
      <c r="G138" s="24" t="str">
        <f>IF(A138="","",'04_Property_Economics'!W138)</f>
        <v/>
      </c>
      <c r="H138" s="24" t="str">
        <f t="shared" si="1"/>
        <v/>
      </c>
      <c r="I138" s="24" t="str">
        <f>IF(A138="","",'04_Property_Economics'!AD138-'04_Property_Economics'!V138-'04_Property_Economics'!X138-'04_Property_Economics'!AF138)</f>
        <v/>
      </c>
      <c r="J138" s="27" t="str">
        <f t="shared" si="2"/>
        <v/>
      </c>
      <c r="K138" s="24" t="str">
        <f t="shared" si="3"/>
        <v/>
      </c>
      <c r="L138" s="24" t="str">
        <f>IF(A138="","",'04_Property_Economics'!AS138)</f>
        <v/>
      </c>
      <c r="M138" s="24" t="str">
        <f>IF(A138="","",'01_Global_Assumptions'!$B$13)</f>
        <v/>
      </c>
      <c r="N138" s="24" t="str">
        <f>IF(A138="","",'04_Property_Economics'!AM138)</f>
        <v/>
      </c>
      <c r="O138" s="24" t="str">
        <f>IF(A138="","",'04_Property_Economics'!AN138)</f>
        <v/>
      </c>
      <c r="P138" s="24" t="str">
        <f>IF(A138="","",'04_Property_Economics'!AO138)</f>
        <v/>
      </c>
      <c r="Q138" s="24" t="str">
        <f>IF(A138="","",'04_Property_Economics'!AP138)</f>
        <v/>
      </c>
      <c r="R138" s="24" t="str">
        <f>IF(A138="","",'04_Property_Economics'!AQ138)</f>
        <v/>
      </c>
      <c r="S138" s="27" t="str">
        <f>IF(A138="","",'04_Property_Economics'!AR138)</f>
        <v/>
      </c>
      <c r="T138" s="2" t="str">
        <f t="shared" si="4"/>
        <v/>
      </c>
    </row>
    <row r="139" ht="15.75" customHeight="1">
      <c r="A139" s="2" t="str">
        <f>IF('04_Property_Economics'!B139="","",'04_Property_Economics'!B139)</f>
        <v/>
      </c>
      <c r="B139" s="2" t="str">
        <f>IF(A139="","",'04_Property_Economics'!C139)</f>
        <v/>
      </c>
      <c r="C139" s="24" t="str">
        <f>IF(A139="","",'04_Property_Economics'!H139)</f>
        <v/>
      </c>
      <c r="D139" s="24" t="str">
        <f>IF(A139="","",'04_Property_Economics'!S139)</f>
        <v/>
      </c>
      <c r="E139" s="24" t="str">
        <f>IF(A139="","",'04_Property_Economics'!T139)</f>
        <v/>
      </c>
      <c r="F139" s="24" t="str">
        <f>IF(A139="","",'04_Property_Economics'!U139)</f>
        <v/>
      </c>
      <c r="G139" s="24" t="str">
        <f>IF(A139="","",'04_Property_Economics'!W139)</f>
        <v/>
      </c>
      <c r="H139" s="24" t="str">
        <f t="shared" si="1"/>
        <v/>
      </c>
      <c r="I139" s="24" t="str">
        <f>IF(A139="","",'04_Property_Economics'!AD139-'04_Property_Economics'!V139-'04_Property_Economics'!X139-'04_Property_Economics'!AF139)</f>
        <v/>
      </c>
      <c r="J139" s="27" t="str">
        <f t="shared" si="2"/>
        <v/>
      </c>
      <c r="K139" s="24" t="str">
        <f t="shared" si="3"/>
        <v/>
      </c>
      <c r="L139" s="24" t="str">
        <f>IF(A139="","",'04_Property_Economics'!AS139)</f>
        <v/>
      </c>
      <c r="M139" s="24" t="str">
        <f>IF(A139="","",'01_Global_Assumptions'!$B$13)</f>
        <v/>
      </c>
      <c r="N139" s="24" t="str">
        <f>IF(A139="","",'04_Property_Economics'!AM139)</f>
        <v/>
      </c>
      <c r="O139" s="24" t="str">
        <f>IF(A139="","",'04_Property_Economics'!AN139)</f>
        <v/>
      </c>
      <c r="P139" s="24" t="str">
        <f>IF(A139="","",'04_Property_Economics'!AO139)</f>
        <v/>
      </c>
      <c r="Q139" s="24" t="str">
        <f>IF(A139="","",'04_Property_Economics'!AP139)</f>
        <v/>
      </c>
      <c r="R139" s="24" t="str">
        <f>IF(A139="","",'04_Property_Economics'!AQ139)</f>
        <v/>
      </c>
      <c r="S139" s="27" t="str">
        <f>IF(A139="","",'04_Property_Economics'!AR139)</f>
        <v/>
      </c>
      <c r="T139" s="2" t="str">
        <f t="shared" si="4"/>
        <v/>
      </c>
    </row>
    <row r="140" ht="15.75" customHeight="1">
      <c r="A140" s="2" t="str">
        <f>IF('04_Property_Economics'!B140="","",'04_Property_Economics'!B140)</f>
        <v/>
      </c>
      <c r="B140" s="2" t="str">
        <f>IF(A140="","",'04_Property_Economics'!C140)</f>
        <v/>
      </c>
      <c r="C140" s="24" t="str">
        <f>IF(A140="","",'04_Property_Economics'!H140)</f>
        <v/>
      </c>
      <c r="D140" s="24" t="str">
        <f>IF(A140="","",'04_Property_Economics'!S140)</f>
        <v/>
      </c>
      <c r="E140" s="24" t="str">
        <f>IF(A140="","",'04_Property_Economics'!T140)</f>
        <v/>
      </c>
      <c r="F140" s="24" t="str">
        <f>IF(A140="","",'04_Property_Economics'!U140)</f>
        <v/>
      </c>
      <c r="G140" s="24" t="str">
        <f>IF(A140="","",'04_Property_Economics'!W140)</f>
        <v/>
      </c>
      <c r="H140" s="24" t="str">
        <f t="shared" si="1"/>
        <v/>
      </c>
      <c r="I140" s="24" t="str">
        <f>IF(A140="","",'04_Property_Economics'!AD140-'04_Property_Economics'!V140-'04_Property_Economics'!X140-'04_Property_Economics'!AF140)</f>
        <v/>
      </c>
      <c r="J140" s="27" t="str">
        <f t="shared" si="2"/>
        <v/>
      </c>
      <c r="K140" s="24" t="str">
        <f t="shared" si="3"/>
        <v/>
      </c>
      <c r="L140" s="24" t="str">
        <f>IF(A140="","",'04_Property_Economics'!AS140)</f>
        <v/>
      </c>
      <c r="M140" s="24" t="str">
        <f>IF(A140="","",'01_Global_Assumptions'!$B$13)</f>
        <v/>
      </c>
      <c r="N140" s="24" t="str">
        <f>IF(A140="","",'04_Property_Economics'!AM140)</f>
        <v/>
      </c>
      <c r="O140" s="24" t="str">
        <f>IF(A140="","",'04_Property_Economics'!AN140)</f>
        <v/>
      </c>
      <c r="P140" s="24" t="str">
        <f>IF(A140="","",'04_Property_Economics'!AO140)</f>
        <v/>
      </c>
      <c r="Q140" s="24" t="str">
        <f>IF(A140="","",'04_Property_Economics'!AP140)</f>
        <v/>
      </c>
      <c r="R140" s="24" t="str">
        <f>IF(A140="","",'04_Property_Economics'!AQ140)</f>
        <v/>
      </c>
      <c r="S140" s="27" t="str">
        <f>IF(A140="","",'04_Property_Economics'!AR140)</f>
        <v/>
      </c>
      <c r="T140" s="2" t="str">
        <f t="shared" si="4"/>
        <v/>
      </c>
    </row>
    <row r="141" ht="15.75" customHeight="1">
      <c r="A141" s="2" t="str">
        <f>IF('04_Property_Economics'!B141="","",'04_Property_Economics'!B141)</f>
        <v/>
      </c>
      <c r="B141" s="2" t="str">
        <f>IF(A141="","",'04_Property_Economics'!C141)</f>
        <v/>
      </c>
      <c r="C141" s="24" t="str">
        <f>IF(A141="","",'04_Property_Economics'!H141)</f>
        <v/>
      </c>
      <c r="D141" s="24" t="str">
        <f>IF(A141="","",'04_Property_Economics'!S141)</f>
        <v/>
      </c>
      <c r="E141" s="24" t="str">
        <f>IF(A141="","",'04_Property_Economics'!T141)</f>
        <v/>
      </c>
      <c r="F141" s="24" t="str">
        <f>IF(A141="","",'04_Property_Economics'!U141)</f>
        <v/>
      </c>
      <c r="G141" s="24" t="str">
        <f>IF(A141="","",'04_Property_Economics'!W141)</f>
        <v/>
      </c>
      <c r="H141" s="24" t="str">
        <f t="shared" si="1"/>
        <v/>
      </c>
      <c r="I141" s="24" t="str">
        <f>IF(A141="","",'04_Property_Economics'!AD141-'04_Property_Economics'!V141-'04_Property_Economics'!X141-'04_Property_Economics'!AF141)</f>
        <v/>
      </c>
      <c r="J141" s="27" t="str">
        <f t="shared" si="2"/>
        <v/>
      </c>
      <c r="K141" s="24" t="str">
        <f t="shared" si="3"/>
        <v/>
      </c>
      <c r="L141" s="24" t="str">
        <f>IF(A141="","",'04_Property_Economics'!AS141)</f>
        <v/>
      </c>
      <c r="M141" s="24" t="str">
        <f>IF(A141="","",'01_Global_Assumptions'!$B$13)</f>
        <v/>
      </c>
      <c r="N141" s="24" t="str">
        <f>IF(A141="","",'04_Property_Economics'!AM141)</f>
        <v/>
      </c>
      <c r="O141" s="24" t="str">
        <f>IF(A141="","",'04_Property_Economics'!AN141)</f>
        <v/>
      </c>
      <c r="P141" s="24" t="str">
        <f>IF(A141="","",'04_Property_Economics'!AO141)</f>
        <v/>
      </c>
      <c r="Q141" s="24" t="str">
        <f>IF(A141="","",'04_Property_Economics'!AP141)</f>
        <v/>
      </c>
      <c r="R141" s="24" t="str">
        <f>IF(A141="","",'04_Property_Economics'!AQ141)</f>
        <v/>
      </c>
      <c r="S141" s="27" t="str">
        <f>IF(A141="","",'04_Property_Economics'!AR141)</f>
        <v/>
      </c>
      <c r="T141" s="2" t="str">
        <f t="shared" si="4"/>
        <v/>
      </c>
    </row>
    <row r="142" ht="15.75" customHeight="1">
      <c r="A142" s="2" t="str">
        <f>IF('04_Property_Economics'!B142="","",'04_Property_Economics'!B142)</f>
        <v/>
      </c>
      <c r="B142" s="2" t="str">
        <f>IF(A142="","",'04_Property_Economics'!C142)</f>
        <v/>
      </c>
      <c r="C142" s="24" t="str">
        <f>IF(A142="","",'04_Property_Economics'!H142)</f>
        <v/>
      </c>
      <c r="D142" s="24" t="str">
        <f>IF(A142="","",'04_Property_Economics'!S142)</f>
        <v/>
      </c>
      <c r="E142" s="24" t="str">
        <f>IF(A142="","",'04_Property_Economics'!T142)</f>
        <v/>
      </c>
      <c r="F142" s="24" t="str">
        <f>IF(A142="","",'04_Property_Economics'!U142)</f>
        <v/>
      </c>
      <c r="G142" s="24" t="str">
        <f>IF(A142="","",'04_Property_Economics'!W142)</f>
        <v/>
      </c>
      <c r="H142" s="24" t="str">
        <f t="shared" si="1"/>
        <v/>
      </c>
      <c r="I142" s="24" t="str">
        <f>IF(A142="","",'04_Property_Economics'!AD142-'04_Property_Economics'!V142-'04_Property_Economics'!X142-'04_Property_Economics'!AF142)</f>
        <v/>
      </c>
      <c r="J142" s="27" t="str">
        <f t="shared" si="2"/>
        <v/>
      </c>
      <c r="K142" s="24" t="str">
        <f t="shared" si="3"/>
        <v/>
      </c>
      <c r="L142" s="24" t="str">
        <f>IF(A142="","",'04_Property_Economics'!AS142)</f>
        <v/>
      </c>
      <c r="M142" s="24" t="str">
        <f>IF(A142="","",'01_Global_Assumptions'!$B$13)</f>
        <v/>
      </c>
      <c r="N142" s="24" t="str">
        <f>IF(A142="","",'04_Property_Economics'!AM142)</f>
        <v/>
      </c>
      <c r="O142" s="24" t="str">
        <f>IF(A142="","",'04_Property_Economics'!AN142)</f>
        <v/>
      </c>
      <c r="P142" s="24" t="str">
        <f>IF(A142="","",'04_Property_Economics'!AO142)</f>
        <v/>
      </c>
      <c r="Q142" s="24" t="str">
        <f>IF(A142="","",'04_Property_Economics'!AP142)</f>
        <v/>
      </c>
      <c r="R142" s="24" t="str">
        <f>IF(A142="","",'04_Property_Economics'!AQ142)</f>
        <v/>
      </c>
      <c r="S142" s="27" t="str">
        <f>IF(A142="","",'04_Property_Economics'!AR142)</f>
        <v/>
      </c>
      <c r="T142" s="2" t="str">
        <f t="shared" si="4"/>
        <v/>
      </c>
    </row>
    <row r="143" ht="15.75" customHeight="1">
      <c r="A143" s="2" t="str">
        <f>IF('04_Property_Economics'!B143="","",'04_Property_Economics'!B143)</f>
        <v/>
      </c>
      <c r="B143" s="2" t="str">
        <f>IF(A143="","",'04_Property_Economics'!C143)</f>
        <v/>
      </c>
      <c r="C143" s="24" t="str">
        <f>IF(A143="","",'04_Property_Economics'!H143)</f>
        <v/>
      </c>
      <c r="D143" s="24" t="str">
        <f>IF(A143="","",'04_Property_Economics'!S143)</f>
        <v/>
      </c>
      <c r="E143" s="24" t="str">
        <f>IF(A143="","",'04_Property_Economics'!T143)</f>
        <v/>
      </c>
      <c r="F143" s="24" t="str">
        <f>IF(A143="","",'04_Property_Economics'!U143)</f>
        <v/>
      </c>
      <c r="G143" s="24" t="str">
        <f>IF(A143="","",'04_Property_Economics'!W143)</f>
        <v/>
      </c>
      <c r="H143" s="24" t="str">
        <f t="shared" si="1"/>
        <v/>
      </c>
      <c r="I143" s="24" t="str">
        <f>IF(A143="","",'04_Property_Economics'!AD143-'04_Property_Economics'!V143-'04_Property_Economics'!X143-'04_Property_Economics'!AF143)</f>
        <v/>
      </c>
      <c r="J143" s="27" t="str">
        <f t="shared" si="2"/>
        <v/>
      </c>
      <c r="K143" s="24" t="str">
        <f t="shared" si="3"/>
        <v/>
      </c>
      <c r="L143" s="24" t="str">
        <f>IF(A143="","",'04_Property_Economics'!AS143)</f>
        <v/>
      </c>
      <c r="M143" s="24" t="str">
        <f>IF(A143="","",'01_Global_Assumptions'!$B$13)</f>
        <v/>
      </c>
      <c r="N143" s="24" t="str">
        <f>IF(A143="","",'04_Property_Economics'!AM143)</f>
        <v/>
      </c>
      <c r="O143" s="24" t="str">
        <f>IF(A143="","",'04_Property_Economics'!AN143)</f>
        <v/>
      </c>
      <c r="P143" s="24" t="str">
        <f>IF(A143="","",'04_Property_Economics'!AO143)</f>
        <v/>
      </c>
      <c r="Q143" s="24" t="str">
        <f>IF(A143="","",'04_Property_Economics'!AP143)</f>
        <v/>
      </c>
      <c r="R143" s="24" t="str">
        <f>IF(A143="","",'04_Property_Economics'!AQ143)</f>
        <v/>
      </c>
      <c r="S143" s="27" t="str">
        <f>IF(A143="","",'04_Property_Economics'!AR143)</f>
        <v/>
      </c>
      <c r="T143" s="2" t="str">
        <f t="shared" si="4"/>
        <v/>
      </c>
    </row>
    <row r="144" ht="15.75" customHeight="1">
      <c r="A144" s="2" t="str">
        <f>IF('04_Property_Economics'!B144="","",'04_Property_Economics'!B144)</f>
        <v/>
      </c>
      <c r="B144" s="2" t="str">
        <f>IF(A144="","",'04_Property_Economics'!C144)</f>
        <v/>
      </c>
      <c r="C144" s="24" t="str">
        <f>IF(A144="","",'04_Property_Economics'!H144)</f>
        <v/>
      </c>
      <c r="D144" s="24" t="str">
        <f>IF(A144="","",'04_Property_Economics'!S144)</f>
        <v/>
      </c>
      <c r="E144" s="24" t="str">
        <f>IF(A144="","",'04_Property_Economics'!T144)</f>
        <v/>
      </c>
      <c r="F144" s="24" t="str">
        <f>IF(A144="","",'04_Property_Economics'!U144)</f>
        <v/>
      </c>
      <c r="G144" s="24" t="str">
        <f>IF(A144="","",'04_Property_Economics'!W144)</f>
        <v/>
      </c>
      <c r="H144" s="24" t="str">
        <f t="shared" si="1"/>
        <v/>
      </c>
      <c r="I144" s="24" t="str">
        <f>IF(A144="","",'04_Property_Economics'!AD144-'04_Property_Economics'!V144-'04_Property_Economics'!X144-'04_Property_Economics'!AF144)</f>
        <v/>
      </c>
      <c r="J144" s="27" t="str">
        <f t="shared" si="2"/>
        <v/>
      </c>
      <c r="K144" s="24" t="str">
        <f t="shared" si="3"/>
        <v/>
      </c>
      <c r="L144" s="24" t="str">
        <f>IF(A144="","",'04_Property_Economics'!AS144)</f>
        <v/>
      </c>
      <c r="M144" s="24" t="str">
        <f>IF(A144="","",'01_Global_Assumptions'!$B$13)</f>
        <v/>
      </c>
      <c r="N144" s="24" t="str">
        <f>IF(A144="","",'04_Property_Economics'!AM144)</f>
        <v/>
      </c>
      <c r="O144" s="24" t="str">
        <f>IF(A144="","",'04_Property_Economics'!AN144)</f>
        <v/>
      </c>
      <c r="P144" s="24" t="str">
        <f>IF(A144="","",'04_Property_Economics'!AO144)</f>
        <v/>
      </c>
      <c r="Q144" s="24" t="str">
        <f>IF(A144="","",'04_Property_Economics'!AP144)</f>
        <v/>
      </c>
      <c r="R144" s="24" t="str">
        <f>IF(A144="","",'04_Property_Economics'!AQ144)</f>
        <v/>
      </c>
      <c r="S144" s="27" t="str">
        <f>IF(A144="","",'04_Property_Economics'!AR144)</f>
        <v/>
      </c>
      <c r="T144" s="2" t="str">
        <f t="shared" si="4"/>
        <v/>
      </c>
    </row>
    <row r="145" ht="15.75" customHeight="1">
      <c r="A145" s="2" t="str">
        <f>IF('04_Property_Economics'!B145="","",'04_Property_Economics'!B145)</f>
        <v/>
      </c>
      <c r="B145" s="2" t="str">
        <f>IF(A145="","",'04_Property_Economics'!C145)</f>
        <v/>
      </c>
      <c r="C145" s="24" t="str">
        <f>IF(A145="","",'04_Property_Economics'!H145)</f>
        <v/>
      </c>
      <c r="D145" s="24" t="str">
        <f>IF(A145="","",'04_Property_Economics'!S145)</f>
        <v/>
      </c>
      <c r="E145" s="24" t="str">
        <f>IF(A145="","",'04_Property_Economics'!T145)</f>
        <v/>
      </c>
      <c r="F145" s="24" t="str">
        <f>IF(A145="","",'04_Property_Economics'!U145)</f>
        <v/>
      </c>
      <c r="G145" s="24" t="str">
        <f>IF(A145="","",'04_Property_Economics'!W145)</f>
        <v/>
      </c>
      <c r="H145" s="24" t="str">
        <f t="shared" si="1"/>
        <v/>
      </c>
      <c r="I145" s="24" t="str">
        <f>IF(A145="","",'04_Property_Economics'!AD145-'04_Property_Economics'!V145-'04_Property_Economics'!X145-'04_Property_Economics'!AF145)</f>
        <v/>
      </c>
      <c r="J145" s="27" t="str">
        <f t="shared" si="2"/>
        <v/>
      </c>
      <c r="K145" s="24" t="str">
        <f t="shared" si="3"/>
        <v/>
      </c>
      <c r="L145" s="24" t="str">
        <f>IF(A145="","",'04_Property_Economics'!AS145)</f>
        <v/>
      </c>
      <c r="M145" s="24" t="str">
        <f>IF(A145="","",'01_Global_Assumptions'!$B$13)</f>
        <v/>
      </c>
      <c r="N145" s="24" t="str">
        <f>IF(A145="","",'04_Property_Economics'!AM145)</f>
        <v/>
      </c>
      <c r="O145" s="24" t="str">
        <f>IF(A145="","",'04_Property_Economics'!AN145)</f>
        <v/>
      </c>
      <c r="P145" s="24" t="str">
        <f>IF(A145="","",'04_Property_Economics'!AO145)</f>
        <v/>
      </c>
      <c r="Q145" s="24" t="str">
        <f>IF(A145="","",'04_Property_Economics'!AP145)</f>
        <v/>
      </c>
      <c r="R145" s="24" t="str">
        <f>IF(A145="","",'04_Property_Economics'!AQ145)</f>
        <v/>
      </c>
      <c r="S145" s="27" t="str">
        <f>IF(A145="","",'04_Property_Economics'!AR145)</f>
        <v/>
      </c>
      <c r="T145" s="2" t="str">
        <f t="shared" si="4"/>
        <v/>
      </c>
    </row>
    <row r="146" ht="15.75" customHeight="1">
      <c r="A146" s="2" t="str">
        <f>IF('04_Property_Economics'!B146="","",'04_Property_Economics'!B146)</f>
        <v/>
      </c>
      <c r="B146" s="2" t="str">
        <f>IF(A146="","",'04_Property_Economics'!C146)</f>
        <v/>
      </c>
      <c r="C146" s="24" t="str">
        <f>IF(A146="","",'04_Property_Economics'!H146)</f>
        <v/>
      </c>
      <c r="D146" s="24" t="str">
        <f>IF(A146="","",'04_Property_Economics'!S146)</f>
        <v/>
      </c>
      <c r="E146" s="24" t="str">
        <f>IF(A146="","",'04_Property_Economics'!T146)</f>
        <v/>
      </c>
      <c r="F146" s="24" t="str">
        <f>IF(A146="","",'04_Property_Economics'!U146)</f>
        <v/>
      </c>
      <c r="G146" s="24" t="str">
        <f>IF(A146="","",'04_Property_Economics'!W146)</f>
        <v/>
      </c>
      <c r="H146" s="24" t="str">
        <f t="shared" si="1"/>
        <v/>
      </c>
      <c r="I146" s="24" t="str">
        <f>IF(A146="","",'04_Property_Economics'!AD146-'04_Property_Economics'!V146-'04_Property_Economics'!X146-'04_Property_Economics'!AF146)</f>
        <v/>
      </c>
      <c r="J146" s="27" t="str">
        <f t="shared" si="2"/>
        <v/>
      </c>
      <c r="K146" s="24" t="str">
        <f t="shared" si="3"/>
        <v/>
      </c>
      <c r="L146" s="24" t="str">
        <f>IF(A146="","",'04_Property_Economics'!AS146)</f>
        <v/>
      </c>
      <c r="M146" s="24" t="str">
        <f>IF(A146="","",'01_Global_Assumptions'!$B$13)</f>
        <v/>
      </c>
      <c r="N146" s="24" t="str">
        <f>IF(A146="","",'04_Property_Economics'!AM146)</f>
        <v/>
      </c>
      <c r="O146" s="24" t="str">
        <f>IF(A146="","",'04_Property_Economics'!AN146)</f>
        <v/>
      </c>
      <c r="P146" s="24" t="str">
        <f>IF(A146="","",'04_Property_Economics'!AO146)</f>
        <v/>
      </c>
      <c r="Q146" s="24" t="str">
        <f>IF(A146="","",'04_Property_Economics'!AP146)</f>
        <v/>
      </c>
      <c r="R146" s="24" t="str">
        <f>IF(A146="","",'04_Property_Economics'!AQ146)</f>
        <v/>
      </c>
      <c r="S146" s="27" t="str">
        <f>IF(A146="","",'04_Property_Economics'!AR146)</f>
        <v/>
      </c>
      <c r="T146" s="2" t="str">
        <f t="shared" si="4"/>
        <v/>
      </c>
    </row>
    <row r="147" ht="15.75" customHeight="1">
      <c r="A147" s="2" t="str">
        <f>IF('04_Property_Economics'!B147="","",'04_Property_Economics'!B147)</f>
        <v/>
      </c>
      <c r="B147" s="2" t="str">
        <f>IF(A147="","",'04_Property_Economics'!C147)</f>
        <v/>
      </c>
      <c r="C147" s="24" t="str">
        <f>IF(A147="","",'04_Property_Economics'!H147)</f>
        <v/>
      </c>
      <c r="D147" s="24" t="str">
        <f>IF(A147="","",'04_Property_Economics'!S147)</f>
        <v/>
      </c>
      <c r="E147" s="24" t="str">
        <f>IF(A147="","",'04_Property_Economics'!T147)</f>
        <v/>
      </c>
      <c r="F147" s="24" t="str">
        <f>IF(A147="","",'04_Property_Economics'!U147)</f>
        <v/>
      </c>
      <c r="G147" s="24" t="str">
        <f>IF(A147="","",'04_Property_Economics'!W147)</f>
        <v/>
      </c>
      <c r="H147" s="24" t="str">
        <f t="shared" si="1"/>
        <v/>
      </c>
      <c r="I147" s="24" t="str">
        <f>IF(A147="","",'04_Property_Economics'!AD147-'04_Property_Economics'!V147-'04_Property_Economics'!X147-'04_Property_Economics'!AF147)</f>
        <v/>
      </c>
      <c r="J147" s="27" t="str">
        <f t="shared" si="2"/>
        <v/>
      </c>
      <c r="K147" s="24" t="str">
        <f t="shared" si="3"/>
        <v/>
      </c>
      <c r="L147" s="24" t="str">
        <f>IF(A147="","",'04_Property_Economics'!AS147)</f>
        <v/>
      </c>
      <c r="M147" s="24" t="str">
        <f>IF(A147="","",'01_Global_Assumptions'!$B$13)</f>
        <v/>
      </c>
      <c r="N147" s="24" t="str">
        <f>IF(A147="","",'04_Property_Economics'!AM147)</f>
        <v/>
      </c>
      <c r="O147" s="24" t="str">
        <f>IF(A147="","",'04_Property_Economics'!AN147)</f>
        <v/>
      </c>
      <c r="P147" s="24" t="str">
        <f>IF(A147="","",'04_Property_Economics'!AO147)</f>
        <v/>
      </c>
      <c r="Q147" s="24" t="str">
        <f>IF(A147="","",'04_Property_Economics'!AP147)</f>
        <v/>
      </c>
      <c r="R147" s="24" t="str">
        <f>IF(A147="","",'04_Property_Economics'!AQ147)</f>
        <v/>
      </c>
      <c r="S147" s="27" t="str">
        <f>IF(A147="","",'04_Property_Economics'!AR147)</f>
        <v/>
      </c>
      <c r="T147" s="2" t="str">
        <f t="shared" si="4"/>
        <v/>
      </c>
    </row>
    <row r="148" ht="15.75" customHeight="1">
      <c r="A148" s="2" t="str">
        <f>IF('04_Property_Economics'!B148="","",'04_Property_Economics'!B148)</f>
        <v/>
      </c>
      <c r="B148" s="2" t="str">
        <f>IF(A148="","",'04_Property_Economics'!C148)</f>
        <v/>
      </c>
      <c r="C148" s="24" t="str">
        <f>IF(A148="","",'04_Property_Economics'!H148)</f>
        <v/>
      </c>
      <c r="D148" s="24" t="str">
        <f>IF(A148="","",'04_Property_Economics'!S148)</f>
        <v/>
      </c>
      <c r="E148" s="24" t="str">
        <f>IF(A148="","",'04_Property_Economics'!T148)</f>
        <v/>
      </c>
      <c r="F148" s="24" t="str">
        <f>IF(A148="","",'04_Property_Economics'!U148)</f>
        <v/>
      </c>
      <c r="G148" s="24" t="str">
        <f>IF(A148="","",'04_Property_Economics'!W148)</f>
        <v/>
      </c>
      <c r="H148" s="24" t="str">
        <f t="shared" si="1"/>
        <v/>
      </c>
      <c r="I148" s="24" t="str">
        <f>IF(A148="","",'04_Property_Economics'!AD148-'04_Property_Economics'!V148-'04_Property_Economics'!X148-'04_Property_Economics'!AF148)</f>
        <v/>
      </c>
      <c r="J148" s="27" t="str">
        <f t="shared" si="2"/>
        <v/>
      </c>
      <c r="K148" s="24" t="str">
        <f t="shared" si="3"/>
        <v/>
      </c>
      <c r="L148" s="24" t="str">
        <f>IF(A148="","",'04_Property_Economics'!AS148)</f>
        <v/>
      </c>
      <c r="M148" s="24" t="str">
        <f>IF(A148="","",'01_Global_Assumptions'!$B$13)</f>
        <v/>
      </c>
      <c r="N148" s="24" t="str">
        <f>IF(A148="","",'04_Property_Economics'!AM148)</f>
        <v/>
      </c>
      <c r="O148" s="24" t="str">
        <f>IF(A148="","",'04_Property_Economics'!AN148)</f>
        <v/>
      </c>
      <c r="P148" s="24" t="str">
        <f>IF(A148="","",'04_Property_Economics'!AO148)</f>
        <v/>
      </c>
      <c r="Q148" s="24" t="str">
        <f>IF(A148="","",'04_Property_Economics'!AP148)</f>
        <v/>
      </c>
      <c r="R148" s="24" t="str">
        <f>IF(A148="","",'04_Property_Economics'!AQ148)</f>
        <v/>
      </c>
      <c r="S148" s="27" t="str">
        <f>IF(A148="","",'04_Property_Economics'!AR148)</f>
        <v/>
      </c>
      <c r="T148" s="2" t="str">
        <f t="shared" si="4"/>
        <v/>
      </c>
    </row>
    <row r="149" ht="15.75" customHeight="1">
      <c r="A149" s="2" t="str">
        <f>IF('04_Property_Economics'!B149="","",'04_Property_Economics'!B149)</f>
        <v/>
      </c>
      <c r="B149" s="2" t="str">
        <f>IF(A149="","",'04_Property_Economics'!C149)</f>
        <v/>
      </c>
      <c r="C149" s="24" t="str">
        <f>IF(A149="","",'04_Property_Economics'!H149)</f>
        <v/>
      </c>
      <c r="D149" s="24" t="str">
        <f>IF(A149="","",'04_Property_Economics'!S149)</f>
        <v/>
      </c>
      <c r="E149" s="24" t="str">
        <f>IF(A149="","",'04_Property_Economics'!T149)</f>
        <v/>
      </c>
      <c r="F149" s="24" t="str">
        <f>IF(A149="","",'04_Property_Economics'!U149)</f>
        <v/>
      </c>
      <c r="G149" s="24" t="str">
        <f>IF(A149="","",'04_Property_Economics'!W149)</f>
        <v/>
      </c>
      <c r="H149" s="24" t="str">
        <f t="shared" si="1"/>
        <v/>
      </c>
      <c r="I149" s="24" t="str">
        <f>IF(A149="","",'04_Property_Economics'!AD149-'04_Property_Economics'!V149-'04_Property_Economics'!X149-'04_Property_Economics'!AF149)</f>
        <v/>
      </c>
      <c r="J149" s="27" t="str">
        <f t="shared" si="2"/>
        <v/>
      </c>
      <c r="K149" s="24" t="str">
        <f t="shared" si="3"/>
        <v/>
      </c>
      <c r="L149" s="24" t="str">
        <f>IF(A149="","",'04_Property_Economics'!AS149)</f>
        <v/>
      </c>
      <c r="M149" s="24" t="str">
        <f>IF(A149="","",'01_Global_Assumptions'!$B$13)</f>
        <v/>
      </c>
      <c r="N149" s="24" t="str">
        <f>IF(A149="","",'04_Property_Economics'!AM149)</f>
        <v/>
      </c>
      <c r="O149" s="24" t="str">
        <f>IF(A149="","",'04_Property_Economics'!AN149)</f>
        <v/>
      </c>
      <c r="P149" s="24" t="str">
        <f>IF(A149="","",'04_Property_Economics'!AO149)</f>
        <v/>
      </c>
      <c r="Q149" s="24" t="str">
        <f>IF(A149="","",'04_Property_Economics'!AP149)</f>
        <v/>
      </c>
      <c r="R149" s="24" t="str">
        <f>IF(A149="","",'04_Property_Economics'!AQ149)</f>
        <v/>
      </c>
      <c r="S149" s="27" t="str">
        <f>IF(A149="","",'04_Property_Economics'!AR149)</f>
        <v/>
      </c>
      <c r="T149" s="2" t="str">
        <f t="shared" si="4"/>
        <v/>
      </c>
    </row>
    <row r="150" ht="15.75" customHeight="1">
      <c r="A150" s="2" t="str">
        <f>IF('04_Property_Economics'!B150="","",'04_Property_Economics'!B150)</f>
        <v/>
      </c>
      <c r="B150" s="2" t="str">
        <f>IF(A150="","",'04_Property_Economics'!C150)</f>
        <v/>
      </c>
      <c r="C150" s="24" t="str">
        <f>IF(A150="","",'04_Property_Economics'!H150)</f>
        <v/>
      </c>
      <c r="D150" s="24" t="str">
        <f>IF(A150="","",'04_Property_Economics'!S150)</f>
        <v/>
      </c>
      <c r="E150" s="24" t="str">
        <f>IF(A150="","",'04_Property_Economics'!T150)</f>
        <v/>
      </c>
      <c r="F150" s="24" t="str">
        <f>IF(A150="","",'04_Property_Economics'!U150)</f>
        <v/>
      </c>
      <c r="G150" s="24" t="str">
        <f>IF(A150="","",'04_Property_Economics'!W150)</f>
        <v/>
      </c>
      <c r="H150" s="24" t="str">
        <f t="shared" si="1"/>
        <v/>
      </c>
      <c r="I150" s="24" t="str">
        <f>IF(A150="","",'04_Property_Economics'!AD150-'04_Property_Economics'!V150-'04_Property_Economics'!X150-'04_Property_Economics'!AF150)</f>
        <v/>
      </c>
      <c r="J150" s="27" t="str">
        <f t="shared" si="2"/>
        <v/>
      </c>
      <c r="K150" s="24" t="str">
        <f t="shared" si="3"/>
        <v/>
      </c>
      <c r="L150" s="24" t="str">
        <f>IF(A150="","",'04_Property_Economics'!AS150)</f>
        <v/>
      </c>
      <c r="M150" s="24" t="str">
        <f>IF(A150="","",'01_Global_Assumptions'!$B$13)</f>
        <v/>
      </c>
      <c r="N150" s="24" t="str">
        <f>IF(A150="","",'04_Property_Economics'!AM150)</f>
        <v/>
      </c>
      <c r="O150" s="24" t="str">
        <f>IF(A150="","",'04_Property_Economics'!AN150)</f>
        <v/>
      </c>
      <c r="P150" s="24" t="str">
        <f>IF(A150="","",'04_Property_Economics'!AO150)</f>
        <v/>
      </c>
      <c r="Q150" s="24" t="str">
        <f>IF(A150="","",'04_Property_Economics'!AP150)</f>
        <v/>
      </c>
      <c r="R150" s="24" t="str">
        <f>IF(A150="","",'04_Property_Economics'!AQ150)</f>
        <v/>
      </c>
      <c r="S150" s="27" t="str">
        <f>IF(A150="","",'04_Property_Economics'!AR150)</f>
        <v/>
      </c>
      <c r="T150" s="2" t="str">
        <f t="shared" si="4"/>
        <v/>
      </c>
    </row>
    <row r="151" ht="15.75" customHeight="1">
      <c r="A151" s="2" t="str">
        <f>IF('04_Property_Economics'!B151="","",'04_Property_Economics'!B151)</f>
        <v/>
      </c>
      <c r="B151" s="2" t="str">
        <f>IF(A151="","",'04_Property_Economics'!C151)</f>
        <v/>
      </c>
      <c r="C151" s="24" t="str">
        <f>IF(A151="","",'04_Property_Economics'!H151)</f>
        <v/>
      </c>
      <c r="D151" s="24" t="str">
        <f>IF(A151="","",'04_Property_Economics'!S151)</f>
        <v/>
      </c>
      <c r="E151" s="24" t="str">
        <f>IF(A151="","",'04_Property_Economics'!T151)</f>
        <v/>
      </c>
      <c r="F151" s="24" t="str">
        <f>IF(A151="","",'04_Property_Economics'!U151)</f>
        <v/>
      </c>
      <c r="G151" s="24" t="str">
        <f>IF(A151="","",'04_Property_Economics'!W151)</f>
        <v/>
      </c>
      <c r="H151" s="24" t="str">
        <f t="shared" si="1"/>
        <v/>
      </c>
      <c r="I151" s="24" t="str">
        <f>IF(A151="","",'04_Property_Economics'!AD151-'04_Property_Economics'!V151-'04_Property_Economics'!X151-'04_Property_Economics'!AF151)</f>
        <v/>
      </c>
      <c r="J151" s="27" t="str">
        <f t="shared" si="2"/>
        <v/>
      </c>
      <c r="K151" s="24" t="str">
        <f t="shared" si="3"/>
        <v/>
      </c>
      <c r="L151" s="24" t="str">
        <f>IF(A151="","",'04_Property_Economics'!AS151)</f>
        <v/>
      </c>
      <c r="M151" s="24" t="str">
        <f>IF(A151="","",'01_Global_Assumptions'!$B$13)</f>
        <v/>
      </c>
      <c r="N151" s="24" t="str">
        <f>IF(A151="","",'04_Property_Economics'!AM151)</f>
        <v/>
      </c>
      <c r="O151" s="24" t="str">
        <f>IF(A151="","",'04_Property_Economics'!AN151)</f>
        <v/>
      </c>
      <c r="P151" s="24" t="str">
        <f>IF(A151="","",'04_Property_Economics'!AO151)</f>
        <v/>
      </c>
      <c r="Q151" s="24" t="str">
        <f>IF(A151="","",'04_Property_Economics'!AP151)</f>
        <v/>
      </c>
      <c r="R151" s="24" t="str">
        <f>IF(A151="","",'04_Property_Economics'!AQ151)</f>
        <v/>
      </c>
      <c r="S151" s="27" t="str">
        <f>IF(A151="","",'04_Property_Economics'!AR151)</f>
        <v/>
      </c>
      <c r="T151" s="2" t="str">
        <f t="shared" si="4"/>
        <v/>
      </c>
    </row>
    <row r="152" ht="15.75" customHeight="1">
      <c r="A152" s="2" t="str">
        <f>IF('04_Property_Economics'!B152="","",'04_Property_Economics'!B152)</f>
        <v/>
      </c>
      <c r="B152" s="2" t="str">
        <f>IF(A152="","",'04_Property_Economics'!C152)</f>
        <v/>
      </c>
      <c r="C152" s="24" t="str">
        <f>IF(A152="","",'04_Property_Economics'!H152)</f>
        <v/>
      </c>
      <c r="D152" s="24" t="str">
        <f>IF(A152="","",'04_Property_Economics'!S152)</f>
        <v/>
      </c>
      <c r="E152" s="24" t="str">
        <f>IF(A152="","",'04_Property_Economics'!T152)</f>
        <v/>
      </c>
      <c r="F152" s="24" t="str">
        <f>IF(A152="","",'04_Property_Economics'!U152)</f>
        <v/>
      </c>
      <c r="G152" s="24" t="str">
        <f>IF(A152="","",'04_Property_Economics'!W152)</f>
        <v/>
      </c>
      <c r="H152" s="24" t="str">
        <f t="shared" si="1"/>
        <v/>
      </c>
      <c r="I152" s="24" t="str">
        <f>IF(A152="","",'04_Property_Economics'!AD152-'04_Property_Economics'!V152-'04_Property_Economics'!X152-'04_Property_Economics'!AF152)</f>
        <v/>
      </c>
      <c r="J152" s="27" t="str">
        <f t="shared" si="2"/>
        <v/>
      </c>
      <c r="K152" s="24" t="str">
        <f t="shared" si="3"/>
        <v/>
      </c>
      <c r="L152" s="24" t="str">
        <f>IF(A152="","",'04_Property_Economics'!AS152)</f>
        <v/>
      </c>
      <c r="M152" s="24" t="str">
        <f>IF(A152="","",'01_Global_Assumptions'!$B$13)</f>
        <v/>
      </c>
      <c r="N152" s="24" t="str">
        <f>IF(A152="","",'04_Property_Economics'!AM152)</f>
        <v/>
      </c>
      <c r="O152" s="24" t="str">
        <f>IF(A152="","",'04_Property_Economics'!AN152)</f>
        <v/>
      </c>
      <c r="P152" s="24" t="str">
        <f>IF(A152="","",'04_Property_Economics'!AO152)</f>
        <v/>
      </c>
      <c r="Q152" s="24" t="str">
        <f>IF(A152="","",'04_Property_Economics'!AP152)</f>
        <v/>
      </c>
      <c r="R152" s="24" t="str">
        <f>IF(A152="","",'04_Property_Economics'!AQ152)</f>
        <v/>
      </c>
      <c r="S152" s="27" t="str">
        <f>IF(A152="","",'04_Property_Economics'!AR152)</f>
        <v/>
      </c>
      <c r="T152" s="2" t="str">
        <f t="shared" si="4"/>
        <v/>
      </c>
    </row>
    <row r="153" ht="15.75" customHeight="1">
      <c r="A153" s="2" t="str">
        <f>IF('04_Property_Economics'!B153="","",'04_Property_Economics'!B153)</f>
        <v/>
      </c>
      <c r="B153" s="2" t="str">
        <f>IF(A153="","",'04_Property_Economics'!C153)</f>
        <v/>
      </c>
      <c r="C153" s="24" t="str">
        <f>IF(A153="","",'04_Property_Economics'!H153)</f>
        <v/>
      </c>
      <c r="D153" s="24" t="str">
        <f>IF(A153="","",'04_Property_Economics'!S153)</f>
        <v/>
      </c>
      <c r="E153" s="24" t="str">
        <f>IF(A153="","",'04_Property_Economics'!T153)</f>
        <v/>
      </c>
      <c r="F153" s="24" t="str">
        <f>IF(A153="","",'04_Property_Economics'!U153)</f>
        <v/>
      </c>
      <c r="G153" s="24" t="str">
        <f>IF(A153="","",'04_Property_Economics'!W153)</f>
        <v/>
      </c>
      <c r="H153" s="24" t="str">
        <f t="shared" si="1"/>
        <v/>
      </c>
      <c r="I153" s="24" t="str">
        <f>IF(A153="","",'04_Property_Economics'!AD153-'04_Property_Economics'!V153-'04_Property_Economics'!X153-'04_Property_Economics'!AF153)</f>
        <v/>
      </c>
      <c r="J153" s="27" t="str">
        <f t="shared" si="2"/>
        <v/>
      </c>
      <c r="K153" s="24" t="str">
        <f t="shared" si="3"/>
        <v/>
      </c>
      <c r="L153" s="24" t="str">
        <f>IF(A153="","",'04_Property_Economics'!AS153)</f>
        <v/>
      </c>
      <c r="M153" s="24" t="str">
        <f>IF(A153="","",'01_Global_Assumptions'!$B$13)</f>
        <v/>
      </c>
      <c r="N153" s="24" t="str">
        <f>IF(A153="","",'04_Property_Economics'!AM153)</f>
        <v/>
      </c>
      <c r="O153" s="24" t="str">
        <f>IF(A153="","",'04_Property_Economics'!AN153)</f>
        <v/>
      </c>
      <c r="P153" s="24" t="str">
        <f>IF(A153="","",'04_Property_Economics'!AO153)</f>
        <v/>
      </c>
      <c r="Q153" s="24" t="str">
        <f>IF(A153="","",'04_Property_Economics'!AP153)</f>
        <v/>
      </c>
      <c r="R153" s="24" t="str">
        <f>IF(A153="","",'04_Property_Economics'!AQ153)</f>
        <v/>
      </c>
      <c r="S153" s="27" t="str">
        <f>IF(A153="","",'04_Property_Economics'!AR153)</f>
        <v/>
      </c>
      <c r="T153" s="2" t="str">
        <f t="shared" si="4"/>
        <v/>
      </c>
    </row>
    <row r="154" ht="15.75" customHeight="1">
      <c r="A154" s="2" t="str">
        <f>IF('04_Property_Economics'!B154="","",'04_Property_Economics'!B154)</f>
        <v/>
      </c>
      <c r="B154" s="2" t="str">
        <f>IF(A154="","",'04_Property_Economics'!C154)</f>
        <v/>
      </c>
      <c r="C154" s="24" t="str">
        <f>IF(A154="","",'04_Property_Economics'!H154)</f>
        <v/>
      </c>
      <c r="D154" s="24" t="str">
        <f>IF(A154="","",'04_Property_Economics'!S154)</f>
        <v/>
      </c>
      <c r="E154" s="24" t="str">
        <f>IF(A154="","",'04_Property_Economics'!T154)</f>
        <v/>
      </c>
      <c r="F154" s="24" t="str">
        <f>IF(A154="","",'04_Property_Economics'!U154)</f>
        <v/>
      </c>
      <c r="G154" s="24" t="str">
        <f>IF(A154="","",'04_Property_Economics'!W154)</f>
        <v/>
      </c>
      <c r="H154" s="24" t="str">
        <f t="shared" si="1"/>
        <v/>
      </c>
      <c r="I154" s="24" t="str">
        <f>IF(A154="","",'04_Property_Economics'!AD154-'04_Property_Economics'!V154-'04_Property_Economics'!X154-'04_Property_Economics'!AF154)</f>
        <v/>
      </c>
      <c r="J154" s="27" t="str">
        <f t="shared" si="2"/>
        <v/>
      </c>
      <c r="K154" s="24" t="str">
        <f t="shared" si="3"/>
        <v/>
      </c>
      <c r="L154" s="24" t="str">
        <f>IF(A154="","",'04_Property_Economics'!AS154)</f>
        <v/>
      </c>
      <c r="M154" s="24" t="str">
        <f>IF(A154="","",'01_Global_Assumptions'!$B$13)</f>
        <v/>
      </c>
      <c r="N154" s="24" t="str">
        <f>IF(A154="","",'04_Property_Economics'!AM154)</f>
        <v/>
      </c>
      <c r="O154" s="24" t="str">
        <f>IF(A154="","",'04_Property_Economics'!AN154)</f>
        <v/>
      </c>
      <c r="P154" s="24" t="str">
        <f>IF(A154="","",'04_Property_Economics'!AO154)</f>
        <v/>
      </c>
      <c r="Q154" s="24" t="str">
        <f>IF(A154="","",'04_Property_Economics'!AP154)</f>
        <v/>
      </c>
      <c r="R154" s="24" t="str">
        <f>IF(A154="","",'04_Property_Economics'!AQ154)</f>
        <v/>
      </c>
      <c r="S154" s="27" t="str">
        <f>IF(A154="","",'04_Property_Economics'!AR154)</f>
        <v/>
      </c>
      <c r="T154" s="2" t="str">
        <f t="shared" si="4"/>
        <v/>
      </c>
    </row>
    <row r="155" ht="15.75" customHeight="1">
      <c r="A155" s="2" t="str">
        <f>IF('04_Property_Economics'!B155="","",'04_Property_Economics'!B155)</f>
        <v/>
      </c>
      <c r="B155" s="2" t="str">
        <f>IF(A155="","",'04_Property_Economics'!C155)</f>
        <v/>
      </c>
      <c r="C155" s="24" t="str">
        <f>IF(A155="","",'04_Property_Economics'!H155)</f>
        <v/>
      </c>
      <c r="D155" s="24" t="str">
        <f>IF(A155="","",'04_Property_Economics'!S155)</f>
        <v/>
      </c>
      <c r="E155" s="24" t="str">
        <f>IF(A155="","",'04_Property_Economics'!T155)</f>
        <v/>
      </c>
      <c r="F155" s="24" t="str">
        <f>IF(A155="","",'04_Property_Economics'!U155)</f>
        <v/>
      </c>
      <c r="G155" s="24" t="str">
        <f>IF(A155="","",'04_Property_Economics'!W155)</f>
        <v/>
      </c>
      <c r="H155" s="24" t="str">
        <f t="shared" si="1"/>
        <v/>
      </c>
      <c r="I155" s="24" t="str">
        <f>IF(A155="","",'04_Property_Economics'!AD155-'04_Property_Economics'!V155-'04_Property_Economics'!X155-'04_Property_Economics'!AF155)</f>
        <v/>
      </c>
      <c r="J155" s="27" t="str">
        <f t="shared" si="2"/>
        <v/>
      </c>
      <c r="K155" s="24" t="str">
        <f t="shared" si="3"/>
        <v/>
      </c>
      <c r="L155" s="24" t="str">
        <f>IF(A155="","",'04_Property_Economics'!AS155)</f>
        <v/>
      </c>
      <c r="M155" s="24" t="str">
        <f>IF(A155="","",'01_Global_Assumptions'!$B$13)</f>
        <v/>
      </c>
      <c r="N155" s="24" t="str">
        <f>IF(A155="","",'04_Property_Economics'!AM155)</f>
        <v/>
      </c>
      <c r="O155" s="24" t="str">
        <f>IF(A155="","",'04_Property_Economics'!AN155)</f>
        <v/>
      </c>
      <c r="P155" s="24" t="str">
        <f>IF(A155="","",'04_Property_Economics'!AO155)</f>
        <v/>
      </c>
      <c r="Q155" s="24" t="str">
        <f>IF(A155="","",'04_Property_Economics'!AP155)</f>
        <v/>
      </c>
      <c r="R155" s="24" t="str">
        <f>IF(A155="","",'04_Property_Economics'!AQ155)</f>
        <v/>
      </c>
      <c r="S155" s="27" t="str">
        <f>IF(A155="","",'04_Property_Economics'!AR155)</f>
        <v/>
      </c>
      <c r="T155" s="2" t="str">
        <f t="shared" si="4"/>
        <v/>
      </c>
    </row>
    <row r="156" ht="15.75" customHeight="1">
      <c r="A156" s="2" t="str">
        <f>IF('04_Property_Economics'!B156="","",'04_Property_Economics'!B156)</f>
        <v/>
      </c>
      <c r="B156" s="2" t="str">
        <f>IF(A156="","",'04_Property_Economics'!C156)</f>
        <v/>
      </c>
      <c r="C156" s="24" t="str">
        <f>IF(A156="","",'04_Property_Economics'!H156)</f>
        <v/>
      </c>
      <c r="D156" s="24" t="str">
        <f>IF(A156="","",'04_Property_Economics'!S156)</f>
        <v/>
      </c>
      <c r="E156" s="24" t="str">
        <f>IF(A156="","",'04_Property_Economics'!T156)</f>
        <v/>
      </c>
      <c r="F156" s="24" t="str">
        <f>IF(A156="","",'04_Property_Economics'!U156)</f>
        <v/>
      </c>
      <c r="G156" s="24" t="str">
        <f>IF(A156="","",'04_Property_Economics'!W156)</f>
        <v/>
      </c>
      <c r="H156" s="24" t="str">
        <f t="shared" si="1"/>
        <v/>
      </c>
      <c r="I156" s="24" t="str">
        <f>IF(A156="","",'04_Property_Economics'!AD156-'04_Property_Economics'!V156-'04_Property_Economics'!X156-'04_Property_Economics'!AF156)</f>
        <v/>
      </c>
      <c r="J156" s="27" t="str">
        <f t="shared" si="2"/>
        <v/>
      </c>
      <c r="K156" s="24" t="str">
        <f t="shared" si="3"/>
        <v/>
      </c>
      <c r="L156" s="24" t="str">
        <f>IF(A156="","",'04_Property_Economics'!AS156)</f>
        <v/>
      </c>
      <c r="M156" s="24" t="str">
        <f>IF(A156="","",'01_Global_Assumptions'!$B$13)</f>
        <v/>
      </c>
      <c r="N156" s="24" t="str">
        <f>IF(A156="","",'04_Property_Economics'!AM156)</f>
        <v/>
      </c>
      <c r="O156" s="24" t="str">
        <f>IF(A156="","",'04_Property_Economics'!AN156)</f>
        <v/>
      </c>
      <c r="P156" s="24" t="str">
        <f>IF(A156="","",'04_Property_Economics'!AO156)</f>
        <v/>
      </c>
      <c r="Q156" s="24" t="str">
        <f>IF(A156="","",'04_Property_Economics'!AP156)</f>
        <v/>
      </c>
      <c r="R156" s="24" t="str">
        <f>IF(A156="","",'04_Property_Economics'!AQ156)</f>
        <v/>
      </c>
      <c r="S156" s="27" t="str">
        <f>IF(A156="","",'04_Property_Economics'!AR156)</f>
        <v/>
      </c>
      <c r="T156" s="2" t="str">
        <f t="shared" si="4"/>
        <v/>
      </c>
    </row>
    <row r="157" ht="15.75" customHeight="1">
      <c r="A157" s="2" t="str">
        <f>IF('04_Property_Economics'!B157="","",'04_Property_Economics'!B157)</f>
        <v/>
      </c>
      <c r="B157" s="2" t="str">
        <f>IF(A157="","",'04_Property_Economics'!C157)</f>
        <v/>
      </c>
      <c r="C157" s="24" t="str">
        <f>IF(A157="","",'04_Property_Economics'!H157)</f>
        <v/>
      </c>
      <c r="D157" s="24" t="str">
        <f>IF(A157="","",'04_Property_Economics'!S157)</f>
        <v/>
      </c>
      <c r="E157" s="24" t="str">
        <f>IF(A157="","",'04_Property_Economics'!T157)</f>
        <v/>
      </c>
      <c r="F157" s="24" t="str">
        <f>IF(A157="","",'04_Property_Economics'!U157)</f>
        <v/>
      </c>
      <c r="G157" s="24" t="str">
        <f>IF(A157="","",'04_Property_Economics'!W157)</f>
        <v/>
      </c>
      <c r="H157" s="24" t="str">
        <f t="shared" si="1"/>
        <v/>
      </c>
      <c r="I157" s="24" t="str">
        <f>IF(A157="","",'04_Property_Economics'!AD157-'04_Property_Economics'!V157-'04_Property_Economics'!X157-'04_Property_Economics'!AF157)</f>
        <v/>
      </c>
      <c r="J157" s="27" t="str">
        <f t="shared" si="2"/>
        <v/>
      </c>
      <c r="K157" s="24" t="str">
        <f t="shared" si="3"/>
        <v/>
      </c>
      <c r="L157" s="24" t="str">
        <f>IF(A157="","",'04_Property_Economics'!AS157)</f>
        <v/>
      </c>
      <c r="M157" s="24" t="str">
        <f>IF(A157="","",'01_Global_Assumptions'!$B$13)</f>
        <v/>
      </c>
      <c r="N157" s="24" t="str">
        <f>IF(A157="","",'04_Property_Economics'!AM157)</f>
        <v/>
      </c>
      <c r="O157" s="24" t="str">
        <f>IF(A157="","",'04_Property_Economics'!AN157)</f>
        <v/>
      </c>
      <c r="P157" s="24" t="str">
        <f>IF(A157="","",'04_Property_Economics'!AO157)</f>
        <v/>
      </c>
      <c r="Q157" s="24" t="str">
        <f>IF(A157="","",'04_Property_Economics'!AP157)</f>
        <v/>
      </c>
      <c r="R157" s="24" t="str">
        <f>IF(A157="","",'04_Property_Economics'!AQ157)</f>
        <v/>
      </c>
      <c r="S157" s="27" t="str">
        <f>IF(A157="","",'04_Property_Economics'!AR157)</f>
        <v/>
      </c>
      <c r="T157" s="2" t="str">
        <f t="shared" si="4"/>
        <v/>
      </c>
    </row>
    <row r="158" ht="15.75" customHeight="1">
      <c r="A158" s="2" t="str">
        <f>IF('04_Property_Economics'!B158="","",'04_Property_Economics'!B158)</f>
        <v/>
      </c>
      <c r="B158" s="2" t="str">
        <f>IF(A158="","",'04_Property_Economics'!C158)</f>
        <v/>
      </c>
      <c r="C158" s="24" t="str">
        <f>IF(A158="","",'04_Property_Economics'!H158)</f>
        <v/>
      </c>
      <c r="D158" s="24" t="str">
        <f>IF(A158="","",'04_Property_Economics'!S158)</f>
        <v/>
      </c>
      <c r="E158" s="24" t="str">
        <f>IF(A158="","",'04_Property_Economics'!T158)</f>
        <v/>
      </c>
      <c r="F158" s="24" t="str">
        <f>IF(A158="","",'04_Property_Economics'!U158)</f>
        <v/>
      </c>
      <c r="G158" s="24" t="str">
        <f>IF(A158="","",'04_Property_Economics'!W158)</f>
        <v/>
      </c>
      <c r="H158" s="24" t="str">
        <f t="shared" si="1"/>
        <v/>
      </c>
      <c r="I158" s="24" t="str">
        <f>IF(A158="","",'04_Property_Economics'!AD158-'04_Property_Economics'!V158-'04_Property_Economics'!X158-'04_Property_Economics'!AF158)</f>
        <v/>
      </c>
      <c r="J158" s="27" t="str">
        <f t="shared" si="2"/>
        <v/>
      </c>
      <c r="K158" s="24" t="str">
        <f t="shared" si="3"/>
        <v/>
      </c>
      <c r="L158" s="24" t="str">
        <f>IF(A158="","",'04_Property_Economics'!AS158)</f>
        <v/>
      </c>
      <c r="M158" s="24" t="str">
        <f>IF(A158="","",'01_Global_Assumptions'!$B$13)</f>
        <v/>
      </c>
      <c r="N158" s="24" t="str">
        <f>IF(A158="","",'04_Property_Economics'!AM158)</f>
        <v/>
      </c>
      <c r="O158" s="24" t="str">
        <f>IF(A158="","",'04_Property_Economics'!AN158)</f>
        <v/>
      </c>
      <c r="P158" s="24" t="str">
        <f>IF(A158="","",'04_Property_Economics'!AO158)</f>
        <v/>
      </c>
      <c r="Q158" s="24" t="str">
        <f>IF(A158="","",'04_Property_Economics'!AP158)</f>
        <v/>
      </c>
      <c r="R158" s="24" t="str">
        <f>IF(A158="","",'04_Property_Economics'!AQ158)</f>
        <v/>
      </c>
      <c r="S158" s="27" t="str">
        <f>IF(A158="","",'04_Property_Economics'!AR158)</f>
        <v/>
      </c>
      <c r="T158" s="2" t="str">
        <f t="shared" si="4"/>
        <v/>
      </c>
    </row>
    <row r="159" ht="15.75" customHeight="1">
      <c r="A159" s="2" t="str">
        <f>IF('04_Property_Economics'!B159="","",'04_Property_Economics'!B159)</f>
        <v/>
      </c>
      <c r="B159" s="2" t="str">
        <f>IF(A159="","",'04_Property_Economics'!C159)</f>
        <v/>
      </c>
      <c r="C159" s="24" t="str">
        <f>IF(A159="","",'04_Property_Economics'!H159)</f>
        <v/>
      </c>
      <c r="D159" s="24" t="str">
        <f>IF(A159="","",'04_Property_Economics'!S159)</f>
        <v/>
      </c>
      <c r="E159" s="24" t="str">
        <f>IF(A159="","",'04_Property_Economics'!T159)</f>
        <v/>
      </c>
      <c r="F159" s="24" t="str">
        <f>IF(A159="","",'04_Property_Economics'!U159)</f>
        <v/>
      </c>
      <c r="G159" s="24" t="str">
        <f>IF(A159="","",'04_Property_Economics'!W159)</f>
        <v/>
      </c>
      <c r="H159" s="24" t="str">
        <f t="shared" si="1"/>
        <v/>
      </c>
      <c r="I159" s="24" t="str">
        <f>IF(A159="","",'04_Property_Economics'!AD159-'04_Property_Economics'!V159-'04_Property_Economics'!X159-'04_Property_Economics'!AF159)</f>
        <v/>
      </c>
      <c r="J159" s="27" t="str">
        <f t="shared" si="2"/>
        <v/>
      </c>
      <c r="K159" s="24" t="str">
        <f t="shared" si="3"/>
        <v/>
      </c>
      <c r="L159" s="24" t="str">
        <f>IF(A159="","",'04_Property_Economics'!AS159)</f>
        <v/>
      </c>
      <c r="M159" s="24" t="str">
        <f>IF(A159="","",'01_Global_Assumptions'!$B$13)</f>
        <v/>
      </c>
      <c r="N159" s="24" t="str">
        <f>IF(A159="","",'04_Property_Economics'!AM159)</f>
        <v/>
      </c>
      <c r="O159" s="24" t="str">
        <f>IF(A159="","",'04_Property_Economics'!AN159)</f>
        <v/>
      </c>
      <c r="P159" s="24" t="str">
        <f>IF(A159="","",'04_Property_Economics'!AO159)</f>
        <v/>
      </c>
      <c r="Q159" s="24" t="str">
        <f>IF(A159="","",'04_Property_Economics'!AP159)</f>
        <v/>
      </c>
      <c r="R159" s="24" t="str">
        <f>IF(A159="","",'04_Property_Economics'!AQ159)</f>
        <v/>
      </c>
      <c r="S159" s="27" t="str">
        <f>IF(A159="","",'04_Property_Economics'!AR159)</f>
        <v/>
      </c>
      <c r="T159" s="2" t="str">
        <f t="shared" si="4"/>
        <v/>
      </c>
    </row>
    <row r="160" ht="15.75" customHeight="1">
      <c r="A160" s="2" t="str">
        <f>IF('04_Property_Economics'!B160="","",'04_Property_Economics'!B160)</f>
        <v/>
      </c>
      <c r="B160" s="2" t="str">
        <f>IF(A160="","",'04_Property_Economics'!C160)</f>
        <v/>
      </c>
      <c r="C160" s="24" t="str">
        <f>IF(A160="","",'04_Property_Economics'!H160)</f>
        <v/>
      </c>
      <c r="D160" s="24" t="str">
        <f>IF(A160="","",'04_Property_Economics'!S160)</f>
        <v/>
      </c>
      <c r="E160" s="24" t="str">
        <f>IF(A160="","",'04_Property_Economics'!T160)</f>
        <v/>
      </c>
      <c r="F160" s="24" t="str">
        <f>IF(A160="","",'04_Property_Economics'!U160)</f>
        <v/>
      </c>
      <c r="G160" s="24" t="str">
        <f>IF(A160="","",'04_Property_Economics'!W160)</f>
        <v/>
      </c>
      <c r="H160" s="24" t="str">
        <f t="shared" si="1"/>
        <v/>
      </c>
      <c r="I160" s="24" t="str">
        <f>IF(A160="","",'04_Property_Economics'!AD160-'04_Property_Economics'!V160-'04_Property_Economics'!X160-'04_Property_Economics'!AF160)</f>
        <v/>
      </c>
      <c r="J160" s="27" t="str">
        <f t="shared" si="2"/>
        <v/>
      </c>
      <c r="K160" s="24" t="str">
        <f t="shared" si="3"/>
        <v/>
      </c>
      <c r="L160" s="24" t="str">
        <f>IF(A160="","",'04_Property_Economics'!AS160)</f>
        <v/>
      </c>
      <c r="M160" s="24" t="str">
        <f>IF(A160="","",'01_Global_Assumptions'!$B$13)</f>
        <v/>
      </c>
      <c r="N160" s="24" t="str">
        <f>IF(A160="","",'04_Property_Economics'!AM160)</f>
        <v/>
      </c>
      <c r="O160" s="24" t="str">
        <f>IF(A160="","",'04_Property_Economics'!AN160)</f>
        <v/>
      </c>
      <c r="P160" s="24" t="str">
        <f>IF(A160="","",'04_Property_Economics'!AO160)</f>
        <v/>
      </c>
      <c r="Q160" s="24" t="str">
        <f>IF(A160="","",'04_Property_Economics'!AP160)</f>
        <v/>
      </c>
      <c r="R160" s="24" t="str">
        <f>IF(A160="","",'04_Property_Economics'!AQ160)</f>
        <v/>
      </c>
      <c r="S160" s="27" t="str">
        <f>IF(A160="","",'04_Property_Economics'!AR160)</f>
        <v/>
      </c>
      <c r="T160" s="2" t="str">
        <f t="shared" si="4"/>
        <v/>
      </c>
    </row>
    <row r="161" ht="15.75" customHeight="1">
      <c r="A161" s="2" t="str">
        <f>IF('04_Property_Economics'!B161="","",'04_Property_Economics'!B161)</f>
        <v/>
      </c>
      <c r="B161" s="2" t="str">
        <f>IF(A161="","",'04_Property_Economics'!C161)</f>
        <v/>
      </c>
      <c r="C161" s="24" t="str">
        <f>IF(A161="","",'04_Property_Economics'!H161)</f>
        <v/>
      </c>
      <c r="D161" s="24" t="str">
        <f>IF(A161="","",'04_Property_Economics'!S161)</f>
        <v/>
      </c>
      <c r="E161" s="24" t="str">
        <f>IF(A161="","",'04_Property_Economics'!T161)</f>
        <v/>
      </c>
      <c r="F161" s="24" t="str">
        <f>IF(A161="","",'04_Property_Economics'!U161)</f>
        <v/>
      </c>
      <c r="G161" s="24" t="str">
        <f>IF(A161="","",'04_Property_Economics'!W161)</f>
        <v/>
      </c>
      <c r="H161" s="24" t="str">
        <f t="shared" si="1"/>
        <v/>
      </c>
      <c r="I161" s="24" t="str">
        <f>IF(A161="","",'04_Property_Economics'!AD161-'04_Property_Economics'!V161-'04_Property_Economics'!X161-'04_Property_Economics'!AF161)</f>
        <v/>
      </c>
      <c r="J161" s="27" t="str">
        <f t="shared" si="2"/>
        <v/>
      </c>
      <c r="K161" s="24" t="str">
        <f t="shared" si="3"/>
        <v/>
      </c>
      <c r="L161" s="24" t="str">
        <f>IF(A161="","",'04_Property_Economics'!AS161)</f>
        <v/>
      </c>
      <c r="M161" s="24" t="str">
        <f>IF(A161="","",'01_Global_Assumptions'!$B$13)</f>
        <v/>
      </c>
      <c r="N161" s="24" t="str">
        <f>IF(A161="","",'04_Property_Economics'!AM161)</f>
        <v/>
      </c>
      <c r="O161" s="24" t="str">
        <f>IF(A161="","",'04_Property_Economics'!AN161)</f>
        <v/>
      </c>
      <c r="P161" s="24" t="str">
        <f>IF(A161="","",'04_Property_Economics'!AO161)</f>
        <v/>
      </c>
      <c r="Q161" s="24" t="str">
        <f>IF(A161="","",'04_Property_Economics'!AP161)</f>
        <v/>
      </c>
      <c r="R161" s="24" t="str">
        <f>IF(A161="","",'04_Property_Economics'!AQ161)</f>
        <v/>
      </c>
      <c r="S161" s="27" t="str">
        <f>IF(A161="","",'04_Property_Economics'!AR161)</f>
        <v/>
      </c>
      <c r="T161" s="2" t="str">
        <f t="shared" si="4"/>
        <v/>
      </c>
    </row>
    <row r="162" ht="15.75" customHeight="1">
      <c r="A162" s="2" t="str">
        <f>IF('04_Property_Economics'!B162="","",'04_Property_Economics'!B162)</f>
        <v/>
      </c>
      <c r="B162" s="2" t="str">
        <f>IF(A162="","",'04_Property_Economics'!C162)</f>
        <v/>
      </c>
      <c r="C162" s="24" t="str">
        <f>IF(A162="","",'04_Property_Economics'!H162)</f>
        <v/>
      </c>
      <c r="D162" s="24" t="str">
        <f>IF(A162="","",'04_Property_Economics'!S162)</f>
        <v/>
      </c>
      <c r="E162" s="24" t="str">
        <f>IF(A162="","",'04_Property_Economics'!T162)</f>
        <v/>
      </c>
      <c r="F162" s="24" t="str">
        <f>IF(A162="","",'04_Property_Economics'!U162)</f>
        <v/>
      </c>
      <c r="G162" s="24" t="str">
        <f>IF(A162="","",'04_Property_Economics'!W162)</f>
        <v/>
      </c>
      <c r="H162" s="24" t="str">
        <f t="shared" si="1"/>
        <v/>
      </c>
      <c r="I162" s="24" t="str">
        <f>IF(A162="","",'04_Property_Economics'!AD162-'04_Property_Economics'!V162-'04_Property_Economics'!X162-'04_Property_Economics'!AF162)</f>
        <v/>
      </c>
      <c r="J162" s="27" t="str">
        <f t="shared" si="2"/>
        <v/>
      </c>
      <c r="K162" s="24" t="str">
        <f t="shared" si="3"/>
        <v/>
      </c>
      <c r="L162" s="24" t="str">
        <f>IF(A162="","",'04_Property_Economics'!AS162)</f>
        <v/>
      </c>
      <c r="M162" s="24" t="str">
        <f>IF(A162="","",'01_Global_Assumptions'!$B$13)</f>
        <v/>
      </c>
      <c r="N162" s="24" t="str">
        <f>IF(A162="","",'04_Property_Economics'!AM162)</f>
        <v/>
      </c>
      <c r="O162" s="24" t="str">
        <f>IF(A162="","",'04_Property_Economics'!AN162)</f>
        <v/>
      </c>
      <c r="P162" s="24" t="str">
        <f>IF(A162="","",'04_Property_Economics'!AO162)</f>
        <v/>
      </c>
      <c r="Q162" s="24" t="str">
        <f>IF(A162="","",'04_Property_Economics'!AP162)</f>
        <v/>
      </c>
      <c r="R162" s="24" t="str">
        <f>IF(A162="","",'04_Property_Economics'!AQ162)</f>
        <v/>
      </c>
      <c r="S162" s="27" t="str">
        <f>IF(A162="","",'04_Property_Economics'!AR162)</f>
        <v/>
      </c>
      <c r="T162" s="2" t="str">
        <f t="shared" si="4"/>
        <v/>
      </c>
    </row>
    <row r="163" ht="15.75" customHeight="1">
      <c r="A163" s="2" t="str">
        <f>IF('04_Property_Economics'!B163="","",'04_Property_Economics'!B163)</f>
        <v/>
      </c>
      <c r="B163" s="2" t="str">
        <f>IF(A163="","",'04_Property_Economics'!C163)</f>
        <v/>
      </c>
      <c r="C163" s="24" t="str">
        <f>IF(A163="","",'04_Property_Economics'!H163)</f>
        <v/>
      </c>
      <c r="D163" s="24" t="str">
        <f>IF(A163="","",'04_Property_Economics'!S163)</f>
        <v/>
      </c>
      <c r="E163" s="24" t="str">
        <f>IF(A163="","",'04_Property_Economics'!T163)</f>
        <v/>
      </c>
      <c r="F163" s="24" t="str">
        <f>IF(A163="","",'04_Property_Economics'!U163)</f>
        <v/>
      </c>
      <c r="G163" s="24" t="str">
        <f>IF(A163="","",'04_Property_Economics'!W163)</f>
        <v/>
      </c>
      <c r="H163" s="24" t="str">
        <f t="shared" si="1"/>
        <v/>
      </c>
      <c r="I163" s="24" t="str">
        <f>IF(A163="","",'04_Property_Economics'!AD163-'04_Property_Economics'!V163-'04_Property_Economics'!X163-'04_Property_Economics'!AF163)</f>
        <v/>
      </c>
      <c r="J163" s="27" t="str">
        <f t="shared" si="2"/>
        <v/>
      </c>
      <c r="K163" s="24" t="str">
        <f t="shared" si="3"/>
        <v/>
      </c>
      <c r="L163" s="24" t="str">
        <f>IF(A163="","",'04_Property_Economics'!AS163)</f>
        <v/>
      </c>
      <c r="M163" s="24" t="str">
        <f>IF(A163="","",'01_Global_Assumptions'!$B$13)</f>
        <v/>
      </c>
      <c r="N163" s="24" t="str">
        <f>IF(A163="","",'04_Property_Economics'!AM163)</f>
        <v/>
      </c>
      <c r="O163" s="24" t="str">
        <f>IF(A163="","",'04_Property_Economics'!AN163)</f>
        <v/>
      </c>
      <c r="P163" s="24" t="str">
        <f>IF(A163="","",'04_Property_Economics'!AO163)</f>
        <v/>
      </c>
      <c r="Q163" s="24" t="str">
        <f>IF(A163="","",'04_Property_Economics'!AP163)</f>
        <v/>
      </c>
      <c r="R163" s="24" t="str">
        <f>IF(A163="","",'04_Property_Economics'!AQ163)</f>
        <v/>
      </c>
      <c r="S163" s="27" t="str">
        <f>IF(A163="","",'04_Property_Economics'!AR163)</f>
        <v/>
      </c>
      <c r="T163" s="2" t="str">
        <f t="shared" si="4"/>
        <v/>
      </c>
    </row>
    <row r="164" ht="15.75" customHeight="1">
      <c r="A164" s="2" t="str">
        <f>IF('04_Property_Economics'!B164="","",'04_Property_Economics'!B164)</f>
        <v/>
      </c>
      <c r="B164" s="2" t="str">
        <f>IF(A164="","",'04_Property_Economics'!C164)</f>
        <v/>
      </c>
      <c r="C164" s="24" t="str">
        <f>IF(A164="","",'04_Property_Economics'!H164)</f>
        <v/>
      </c>
      <c r="D164" s="24" t="str">
        <f>IF(A164="","",'04_Property_Economics'!S164)</f>
        <v/>
      </c>
      <c r="E164" s="24" t="str">
        <f>IF(A164="","",'04_Property_Economics'!T164)</f>
        <v/>
      </c>
      <c r="F164" s="24" t="str">
        <f>IF(A164="","",'04_Property_Economics'!U164)</f>
        <v/>
      </c>
      <c r="G164" s="24" t="str">
        <f>IF(A164="","",'04_Property_Economics'!W164)</f>
        <v/>
      </c>
      <c r="H164" s="24" t="str">
        <f t="shared" si="1"/>
        <v/>
      </c>
      <c r="I164" s="24" t="str">
        <f>IF(A164="","",'04_Property_Economics'!AD164-'04_Property_Economics'!V164-'04_Property_Economics'!X164-'04_Property_Economics'!AF164)</f>
        <v/>
      </c>
      <c r="J164" s="27" t="str">
        <f t="shared" si="2"/>
        <v/>
      </c>
      <c r="K164" s="24" t="str">
        <f t="shared" si="3"/>
        <v/>
      </c>
      <c r="L164" s="24" t="str">
        <f>IF(A164="","",'04_Property_Economics'!AS164)</f>
        <v/>
      </c>
      <c r="M164" s="24" t="str">
        <f>IF(A164="","",'01_Global_Assumptions'!$B$13)</f>
        <v/>
      </c>
      <c r="N164" s="24" t="str">
        <f>IF(A164="","",'04_Property_Economics'!AM164)</f>
        <v/>
      </c>
      <c r="O164" s="24" t="str">
        <f>IF(A164="","",'04_Property_Economics'!AN164)</f>
        <v/>
      </c>
      <c r="P164" s="24" t="str">
        <f>IF(A164="","",'04_Property_Economics'!AO164)</f>
        <v/>
      </c>
      <c r="Q164" s="24" t="str">
        <f>IF(A164="","",'04_Property_Economics'!AP164)</f>
        <v/>
      </c>
      <c r="R164" s="24" t="str">
        <f>IF(A164="","",'04_Property_Economics'!AQ164)</f>
        <v/>
      </c>
      <c r="S164" s="27" t="str">
        <f>IF(A164="","",'04_Property_Economics'!AR164)</f>
        <v/>
      </c>
      <c r="T164" s="2" t="str">
        <f t="shared" si="4"/>
        <v/>
      </c>
    </row>
    <row r="165" ht="15.75" customHeight="1">
      <c r="A165" s="2" t="str">
        <f>IF('04_Property_Economics'!B165="","",'04_Property_Economics'!B165)</f>
        <v/>
      </c>
      <c r="B165" s="2" t="str">
        <f>IF(A165="","",'04_Property_Economics'!C165)</f>
        <v/>
      </c>
      <c r="C165" s="24" t="str">
        <f>IF(A165="","",'04_Property_Economics'!H165)</f>
        <v/>
      </c>
      <c r="D165" s="24" t="str">
        <f>IF(A165="","",'04_Property_Economics'!S165)</f>
        <v/>
      </c>
      <c r="E165" s="24" t="str">
        <f>IF(A165="","",'04_Property_Economics'!T165)</f>
        <v/>
      </c>
      <c r="F165" s="24" t="str">
        <f>IF(A165="","",'04_Property_Economics'!U165)</f>
        <v/>
      </c>
      <c r="G165" s="24" t="str">
        <f>IF(A165="","",'04_Property_Economics'!W165)</f>
        <v/>
      </c>
      <c r="H165" s="24" t="str">
        <f t="shared" si="1"/>
        <v/>
      </c>
      <c r="I165" s="24" t="str">
        <f>IF(A165="","",'04_Property_Economics'!AD165-'04_Property_Economics'!V165-'04_Property_Economics'!X165-'04_Property_Economics'!AF165)</f>
        <v/>
      </c>
      <c r="J165" s="27" t="str">
        <f t="shared" si="2"/>
        <v/>
      </c>
      <c r="K165" s="24" t="str">
        <f t="shared" si="3"/>
        <v/>
      </c>
      <c r="L165" s="24" t="str">
        <f>IF(A165="","",'04_Property_Economics'!AS165)</f>
        <v/>
      </c>
      <c r="M165" s="24" t="str">
        <f>IF(A165="","",'01_Global_Assumptions'!$B$13)</f>
        <v/>
      </c>
      <c r="N165" s="24" t="str">
        <f>IF(A165="","",'04_Property_Economics'!AM165)</f>
        <v/>
      </c>
      <c r="O165" s="24" t="str">
        <f>IF(A165="","",'04_Property_Economics'!AN165)</f>
        <v/>
      </c>
      <c r="P165" s="24" t="str">
        <f>IF(A165="","",'04_Property_Economics'!AO165)</f>
        <v/>
      </c>
      <c r="Q165" s="24" t="str">
        <f>IF(A165="","",'04_Property_Economics'!AP165)</f>
        <v/>
      </c>
      <c r="R165" s="24" t="str">
        <f>IF(A165="","",'04_Property_Economics'!AQ165)</f>
        <v/>
      </c>
      <c r="S165" s="27" t="str">
        <f>IF(A165="","",'04_Property_Economics'!AR165)</f>
        <v/>
      </c>
      <c r="T165" s="2" t="str">
        <f t="shared" si="4"/>
        <v/>
      </c>
    </row>
    <row r="166" ht="15.75" customHeight="1">
      <c r="A166" s="2" t="str">
        <f>IF('04_Property_Economics'!B166="","",'04_Property_Economics'!B166)</f>
        <v/>
      </c>
      <c r="B166" s="2" t="str">
        <f>IF(A166="","",'04_Property_Economics'!C166)</f>
        <v/>
      </c>
      <c r="C166" s="24" t="str">
        <f>IF(A166="","",'04_Property_Economics'!H166)</f>
        <v/>
      </c>
      <c r="D166" s="24" t="str">
        <f>IF(A166="","",'04_Property_Economics'!S166)</f>
        <v/>
      </c>
      <c r="E166" s="24" t="str">
        <f>IF(A166="","",'04_Property_Economics'!T166)</f>
        <v/>
      </c>
      <c r="F166" s="24" t="str">
        <f>IF(A166="","",'04_Property_Economics'!U166)</f>
        <v/>
      </c>
      <c r="G166" s="24" t="str">
        <f>IF(A166="","",'04_Property_Economics'!W166)</f>
        <v/>
      </c>
      <c r="H166" s="24" t="str">
        <f t="shared" si="1"/>
        <v/>
      </c>
      <c r="I166" s="24" t="str">
        <f>IF(A166="","",'04_Property_Economics'!AD166-'04_Property_Economics'!V166-'04_Property_Economics'!X166-'04_Property_Economics'!AF166)</f>
        <v/>
      </c>
      <c r="J166" s="27" t="str">
        <f t="shared" si="2"/>
        <v/>
      </c>
      <c r="K166" s="24" t="str">
        <f t="shared" si="3"/>
        <v/>
      </c>
      <c r="L166" s="24" t="str">
        <f>IF(A166="","",'04_Property_Economics'!AS166)</f>
        <v/>
      </c>
      <c r="M166" s="24" t="str">
        <f>IF(A166="","",'01_Global_Assumptions'!$B$13)</f>
        <v/>
      </c>
      <c r="N166" s="24" t="str">
        <f>IF(A166="","",'04_Property_Economics'!AM166)</f>
        <v/>
      </c>
      <c r="O166" s="24" t="str">
        <f>IF(A166="","",'04_Property_Economics'!AN166)</f>
        <v/>
      </c>
      <c r="P166" s="24" t="str">
        <f>IF(A166="","",'04_Property_Economics'!AO166)</f>
        <v/>
      </c>
      <c r="Q166" s="24" t="str">
        <f>IF(A166="","",'04_Property_Economics'!AP166)</f>
        <v/>
      </c>
      <c r="R166" s="24" t="str">
        <f>IF(A166="","",'04_Property_Economics'!AQ166)</f>
        <v/>
      </c>
      <c r="S166" s="27" t="str">
        <f>IF(A166="","",'04_Property_Economics'!AR166)</f>
        <v/>
      </c>
      <c r="T166" s="2" t="str">
        <f t="shared" si="4"/>
        <v/>
      </c>
    </row>
    <row r="167" ht="15.75" customHeight="1">
      <c r="A167" s="2" t="str">
        <f>IF('04_Property_Economics'!B167="","",'04_Property_Economics'!B167)</f>
        <v/>
      </c>
      <c r="B167" s="2" t="str">
        <f>IF(A167="","",'04_Property_Economics'!C167)</f>
        <v/>
      </c>
      <c r="C167" s="24" t="str">
        <f>IF(A167="","",'04_Property_Economics'!H167)</f>
        <v/>
      </c>
      <c r="D167" s="24" t="str">
        <f>IF(A167="","",'04_Property_Economics'!S167)</f>
        <v/>
      </c>
      <c r="E167" s="24" t="str">
        <f>IF(A167="","",'04_Property_Economics'!T167)</f>
        <v/>
      </c>
      <c r="F167" s="24" t="str">
        <f>IF(A167="","",'04_Property_Economics'!U167)</f>
        <v/>
      </c>
      <c r="G167" s="24" t="str">
        <f>IF(A167="","",'04_Property_Economics'!W167)</f>
        <v/>
      </c>
      <c r="H167" s="24" t="str">
        <f t="shared" si="1"/>
        <v/>
      </c>
      <c r="I167" s="24" t="str">
        <f>IF(A167="","",'04_Property_Economics'!AD167-'04_Property_Economics'!V167-'04_Property_Economics'!X167-'04_Property_Economics'!AF167)</f>
        <v/>
      </c>
      <c r="J167" s="27" t="str">
        <f t="shared" si="2"/>
        <v/>
      </c>
      <c r="K167" s="24" t="str">
        <f t="shared" si="3"/>
        <v/>
      </c>
      <c r="L167" s="24" t="str">
        <f>IF(A167="","",'04_Property_Economics'!AS167)</f>
        <v/>
      </c>
      <c r="M167" s="24" t="str">
        <f>IF(A167="","",'01_Global_Assumptions'!$B$13)</f>
        <v/>
      </c>
      <c r="N167" s="24" t="str">
        <f>IF(A167="","",'04_Property_Economics'!AM167)</f>
        <v/>
      </c>
      <c r="O167" s="24" t="str">
        <f>IF(A167="","",'04_Property_Economics'!AN167)</f>
        <v/>
      </c>
      <c r="P167" s="24" t="str">
        <f>IF(A167="","",'04_Property_Economics'!AO167)</f>
        <v/>
      </c>
      <c r="Q167" s="24" t="str">
        <f>IF(A167="","",'04_Property_Economics'!AP167)</f>
        <v/>
      </c>
      <c r="R167" s="24" t="str">
        <f>IF(A167="","",'04_Property_Economics'!AQ167)</f>
        <v/>
      </c>
      <c r="S167" s="27" t="str">
        <f>IF(A167="","",'04_Property_Economics'!AR167)</f>
        <v/>
      </c>
      <c r="T167" s="2" t="str">
        <f t="shared" si="4"/>
        <v/>
      </c>
    </row>
    <row r="168" ht="15.75" customHeight="1">
      <c r="A168" s="2" t="str">
        <f>IF('04_Property_Economics'!B168="","",'04_Property_Economics'!B168)</f>
        <v/>
      </c>
      <c r="B168" s="2" t="str">
        <f>IF(A168="","",'04_Property_Economics'!C168)</f>
        <v/>
      </c>
      <c r="C168" s="24" t="str">
        <f>IF(A168="","",'04_Property_Economics'!H168)</f>
        <v/>
      </c>
      <c r="D168" s="24" t="str">
        <f>IF(A168="","",'04_Property_Economics'!S168)</f>
        <v/>
      </c>
      <c r="E168" s="24" t="str">
        <f>IF(A168="","",'04_Property_Economics'!T168)</f>
        <v/>
      </c>
      <c r="F168" s="24" t="str">
        <f>IF(A168="","",'04_Property_Economics'!U168)</f>
        <v/>
      </c>
      <c r="G168" s="24" t="str">
        <f>IF(A168="","",'04_Property_Economics'!W168)</f>
        <v/>
      </c>
      <c r="H168" s="24" t="str">
        <f t="shared" si="1"/>
        <v/>
      </c>
      <c r="I168" s="24" t="str">
        <f>IF(A168="","",'04_Property_Economics'!AD168-'04_Property_Economics'!V168-'04_Property_Economics'!X168-'04_Property_Economics'!AF168)</f>
        <v/>
      </c>
      <c r="J168" s="27" t="str">
        <f t="shared" si="2"/>
        <v/>
      </c>
      <c r="K168" s="24" t="str">
        <f t="shared" si="3"/>
        <v/>
      </c>
      <c r="L168" s="24" t="str">
        <f>IF(A168="","",'04_Property_Economics'!AS168)</f>
        <v/>
      </c>
      <c r="M168" s="24" t="str">
        <f>IF(A168="","",'01_Global_Assumptions'!$B$13)</f>
        <v/>
      </c>
      <c r="N168" s="24" t="str">
        <f>IF(A168="","",'04_Property_Economics'!AM168)</f>
        <v/>
      </c>
      <c r="O168" s="24" t="str">
        <f>IF(A168="","",'04_Property_Economics'!AN168)</f>
        <v/>
      </c>
      <c r="P168" s="24" t="str">
        <f>IF(A168="","",'04_Property_Economics'!AO168)</f>
        <v/>
      </c>
      <c r="Q168" s="24" t="str">
        <f>IF(A168="","",'04_Property_Economics'!AP168)</f>
        <v/>
      </c>
      <c r="R168" s="24" t="str">
        <f>IF(A168="","",'04_Property_Economics'!AQ168)</f>
        <v/>
      </c>
      <c r="S168" s="27" t="str">
        <f>IF(A168="","",'04_Property_Economics'!AR168)</f>
        <v/>
      </c>
      <c r="T168" s="2" t="str">
        <f t="shared" si="4"/>
        <v/>
      </c>
    </row>
    <row r="169" ht="15.75" customHeight="1">
      <c r="A169" s="2" t="str">
        <f>IF('04_Property_Economics'!B169="","",'04_Property_Economics'!B169)</f>
        <v/>
      </c>
      <c r="B169" s="2" t="str">
        <f>IF(A169="","",'04_Property_Economics'!C169)</f>
        <v/>
      </c>
      <c r="C169" s="24" t="str">
        <f>IF(A169="","",'04_Property_Economics'!H169)</f>
        <v/>
      </c>
      <c r="D169" s="24" t="str">
        <f>IF(A169="","",'04_Property_Economics'!S169)</f>
        <v/>
      </c>
      <c r="E169" s="24" t="str">
        <f>IF(A169="","",'04_Property_Economics'!T169)</f>
        <v/>
      </c>
      <c r="F169" s="24" t="str">
        <f>IF(A169="","",'04_Property_Economics'!U169)</f>
        <v/>
      </c>
      <c r="G169" s="24" t="str">
        <f>IF(A169="","",'04_Property_Economics'!W169)</f>
        <v/>
      </c>
      <c r="H169" s="24" t="str">
        <f t="shared" si="1"/>
        <v/>
      </c>
      <c r="I169" s="24" t="str">
        <f>IF(A169="","",'04_Property_Economics'!AD169-'04_Property_Economics'!V169-'04_Property_Economics'!X169-'04_Property_Economics'!AF169)</f>
        <v/>
      </c>
      <c r="J169" s="27" t="str">
        <f t="shared" si="2"/>
        <v/>
      </c>
      <c r="K169" s="24" t="str">
        <f t="shared" si="3"/>
        <v/>
      </c>
      <c r="L169" s="24" t="str">
        <f>IF(A169="","",'04_Property_Economics'!AS169)</f>
        <v/>
      </c>
      <c r="M169" s="24" t="str">
        <f>IF(A169="","",'01_Global_Assumptions'!$B$13)</f>
        <v/>
      </c>
      <c r="N169" s="24" t="str">
        <f>IF(A169="","",'04_Property_Economics'!AM169)</f>
        <v/>
      </c>
      <c r="O169" s="24" t="str">
        <f>IF(A169="","",'04_Property_Economics'!AN169)</f>
        <v/>
      </c>
      <c r="P169" s="24" t="str">
        <f>IF(A169="","",'04_Property_Economics'!AO169)</f>
        <v/>
      </c>
      <c r="Q169" s="24" t="str">
        <f>IF(A169="","",'04_Property_Economics'!AP169)</f>
        <v/>
      </c>
      <c r="R169" s="24" t="str">
        <f>IF(A169="","",'04_Property_Economics'!AQ169)</f>
        <v/>
      </c>
      <c r="S169" s="27" t="str">
        <f>IF(A169="","",'04_Property_Economics'!AR169)</f>
        <v/>
      </c>
      <c r="T169" s="2" t="str">
        <f t="shared" si="4"/>
        <v/>
      </c>
    </row>
    <row r="170" ht="15.75" customHeight="1">
      <c r="A170" s="2" t="str">
        <f>IF('04_Property_Economics'!B170="","",'04_Property_Economics'!B170)</f>
        <v/>
      </c>
      <c r="B170" s="2" t="str">
        <f>IF(A170="","",'04_Property_Economics'!C170)</f>
        <v/>
      </c>
      <c r="C170" s="24" t="str">
        <f>IF(A170="","",'04_Property_Economics'!H170)</f>
        <v/>
      </c>
      <c r="D170" s="24" t="str">
        <f>IF(A170="","",'04_Property_Economics'!S170)</f>
        <v/>
      </c>
      <c r="E170" s="24" t="str">
        <f>IF(A170="","",'04_Property_Economics'!T170)</f>
        <v/>
      </c>
      <c r="F170" s="24" t="str">
        <f>IF(A170="","",'04_Property_Economics'!U170)</f>
        <v/>
      </c>
      <c r="G170" s="24" t="str">
        <f>IF(A170="","",'04_Property_Economics'!W170)</f>
        <v/>
      </c>
      <c r="H170" s="24" t="str">
        <f t="shared" si="1"/>
        <v/>
      </c>
      <c r="I170" s="24" t="str">
        <f>IF(A170="","",'04_Property_Economics'!AD170-'04_Property_Economics'!V170-'04_Property_Economics'!X170-'04_Property_Economics'!AF170)</f>
        <v/>
      </c>
      <c r="J170" s="27" t="str">
        <f t="shared" si="2"/>
        <v/>
      </c>
      <c r="K170" s="24" t="str">
        <f t="shared" si="3"/>
        <v/>
      </c>
      <c r="L170" s="24" t="str">
        <f>IF(A170="","",'04_Property_Economics'!AS170)</f>
        <v/>
      </c>
      <c r="M170" s="24" t="str">
        <f>IF(A170="","",'01_Global_Assumptions'!$B$13)</f>
        <v/>
      </c>
      <c r="N170" s="24" t="str">
        <f>IF(A170="","",'04_Property_Economics'!AM170)</f>
        <v/>
      </c>
      <c r="O170" s="24" t="str">
        <f>IF(A170="","",'04_Property_Economics'!AN170)</f>
        <v/>
      </c>
      <c r="P170" s="24" t="str">
        <f>IF(A170="","",'04_Property_Economics'!AO170)</f>
        <v/>
      </c>
      <c r="Q170" s="24" t="str">
        <f>IF(A170="","",'04_Property_Economics'!AP170)</f>
        <v/>
      </c>
      <c r="R170" s="24" t="str">
        <f>IF(A170="","",'04_Property_Economics'!AQ170)</f>
        <v/>
      </c>
      <c r="S170" s="27" t="str">
        <f>IF(A170="","",'04_Property_Economics'!AR170)</f>
        <v/>
      </c>
      <c r="T170" s="2" t="str">
        <f t="shared" si="4"/>
        <v/>
      </c>
    </row>
    <row r="171" ht="15.75" customHeight="1">
      <c r="A171" s="2" t="str">
        <f>IF('04_Property_Economics'!B171="","",'04_Property_Economics'!B171)</f>
        <v/>
      </c>
      <c r="B171" s="2" t="str">
        <f>IF(A171="","",'04_Property_Economics'!C171)</f>
        <v/>
      </c>
      <c r="C171" s="24" t="str">
        <f>IF(A171="","",'04_Property_Economics'!H171)</f>
        <v/>
      </c>
      <c r="D171" s="24" t="str">
        <f>IF(A171="","",'04_Property_Economics'!S171)</f>
        <v/>
      </c>
      <c r="E171" s="24" t="str">
        <f>IF(A171="","",'04_Property_Economics'!T171)</f>
        <v/>
      </c>
      <c r="F171" s="24" t="str">
        <f>IF(A171="","",'04_Property_Economics'!U171)</f>
        <v/>
      </c>
      <c r="G171" s="24" t="str">
        <f>IF(A171="","",'04_Property_Economics'!W171)</f>
        <v/>
      </c>
      <c r="H171" s="24" t="str">
        <f t="shared" si="1"/>
        <v/>
      </c>
      <c r="I171" s="24" t="str">
        <f>IF(A171="","",'04_Property_Economics'!AD171-'04_Property_Economics'!V171-'04_Property_Economics'!X171-'04_Property_Economics'!AF171)</f>
        <v/>
      </c>
      <c r="J171" s="27" t="str">
        <f t="shared" si="2"/>
        <v/>
      </c>
      <c r="K171" s="24" t="str">
        <f t="shared" si="3"/>
        <v/>
      </c>
      <c r="L171" s="24" t="str">
        <f>IF(A171="","",'04_Property_Economics'!AS171)</f>
        <v/>
      </c>
      <c r="M171" s="24" t="str">
        <f>IF(A171="","",'01_Global_Assumptions'!$B$13)</f>
        <v/>
      </c>
      <c r="N171" s="24" t="str">
        <f>IF(A171="","",'04_Property_Economics'!AM171)</f>
        <v/>
      </c>
      <c r="O171" s="24" t="str">
        <f>IF(A171="","",'04_Property_Economics'!AN171)</f>
        <v/>
      </c>
      <c r="P171" s="24" t="str">
        <f>IF(A171="","",'04_Property_Economics'!AO171)</f>
        <v/>
      </c>
      <c r="Q171" s="24" t="str">
        <f>IF(A171="","",'04_Property_Economics'!AP171)</f>
        <v/>
      </c>
      <c r="R171" s="24" t="str">
        <f>IF(A171="","",'04_Property_Economics'!AQ171)</f>
        <v/>
      </c>
      <c r="S171" s="27" t="str">
        <f>IF(A171="","",'04_Property_Economics'!AR171)</f>
        <v/>
      </c>
      <c r="T171" s="2" t="str">
        <f t="shared" si="4"/>
        <v/>
      </c>
    </row>
    <row r="172" ht="15.75" customHeight="1">
      <c r="A172" s="2" t="str">
        <f>IF('04_Property_Economics'!B172="","",'04_Property_Economics'!B172)</f>
        <v/>
      </c>
      <c r="B172" s="2" t="str">
        <f>IF(A172="","",'04_Property_Economics'!C172)</f>
        <v/>
      </c>
      <c r="C172" s="24" t="str">
        <f>IF(A172="","",'04_Property_Economics'!H172)</f>
        <v/>
      </c>
      <c r="D172" s="24" t="str">
        <f>IF(A172="","",'04_Property_Economics'!S172)</f>
        <v/>
      </c>
      <c r="E172" s="24" t="str">
        <f>IF(A172="","",'04_Property_Economics'!T172)</f>
        <v/>
      </c>
      <c r="F172" s="24" t="str">
        <f>IF(A172="","",'04_Property_Economics'!U172)</f>
        <v/>
      </c>
      <c r="G172" s="24" t="str">
        <f>IF(A172="","",'04_Property_Economics'!W172)</f>
        <v/>
      </c>
      <c r="H172" s="24" t="str">
        <f t="shared" si="1"/>
        <v/>
      </c>
      <c r="I172" s="24" t="str">
        <f>IF(A172="","",'04_Property_Economics'!AD172-'04_Property_Economics'!V172-'04_Property_Economics'!X172-'04_Property_Economics'!AF172)</f>
        <v/>
      </c>
      <c r="J172" s="27" t="str">
        <f t="shared" si="2"/>
        <v/>
      </c>
      <c r="K172" s="24" t="str">
        <f t="shared" si="3"/>
        <v/>
      </c>
      <c r="L172" s="24" t="str">
        <f>IF(A172="","",'04_Property_Economics'!AS172)</f>
        <v/>
      </c>
      <c r="M172" s="24" t="str">
        <f>IF(A172="","",'01_Global_Assumptions'!$B$13)</f>
        <v/>
      </c>
      <c r="N172" s="24" t="str">
        <f>IF(A172="","",'04_Property_Economics'!AM172)</f>
        <v/>
      </c>
      <c r="O172" s="24" t="str">
        <f>IF(A172="","",'04_Property_Economics'!AN172)</f>
        <v/>
      </c>
      <c r="P172" s="24" t="str">
        <f>IF(A172="","",'04_Property_Economics'!AO172)</f>
        <v/>
      </c>
      <c r="Q172" s="24" t="str">
        <f>IF(A172="","",'04_Property_Economics'!AP172)</f>
        <v/>
      </c>
      <c r="R172" s="24" t="str">
        <f>IF(A172="","",'04_Property_Economics'!AQ172)</f>
        <v/>
      </c>
      <c r="S172" s="27" t="str">
        <f>IF(A172="","",'04_Property_Economics'!AR172)</f>
        <v/>
      </c>
      <c r="T172" s="2" t="str">
        <f t="shared" si="4"/>
        <v/>
      </c>
    </row>
    <row r="173" ht="15.75" customHeight="1">
      <c r="A173" s="2" t="str">
        <f>IF('04_Property_Economics'!B173="","",'04_Property_Economics'!B173)</f>
        <v/>
      </c>
      <c r="B173" s="2" t="str">
        <f>IF(A173="","",'04_Property_Economics'!C173)</f>
        <v/>
      </c>
      <c r="C173" s="24" t="str">
        <f>IF(A173="","",'04_Property_Economics'!H173)</f>
        <v/>
      </c>
      <c r="D173" s="24" t="str">
        <f>IF(A173="","",'04_Property_Economics'!S173)</f>
        <v/>
      </c>
      <c r="E173" s="24" t="str">
        <f>IF(A173="","",'04_Property_Economics'!T173)</f>
        <v/>
      </c>
      <c r="F173" s="24" t="str">
        <f>IF(A173="","",'04_Property_Economics'!U173)</f>
        <v/>
      </c>
      <c r="G173" s="24" t="str">
        <f>IF(A173="","",'04_Property_Economics'!W173)</f>
        <v/>
      </c>
      <c r="H173" s="24" t="str">
        <f t="shared" si="1"/>
        <v/>
      </c>
      <c r="I173" s="24" t="str">
        <f>IF(A173="","",'04_Property_Economics'!AD173-'04_Property_Economics'!V173-'04_Property_Economics'!X173-'04_Property_Economics'!AF173)</f>
        <v/>
      </c>
      <c r="J173" s="27" t="str">
        <f t="shared" si="2"/>
        <v/>
      </c>
      <c r="K173" s="24" t="str">
        <f t="shared" si="3"/>
        <v/>
      </c>
      <c r="L173" s="24" t="str">
        <f>IF(A173="","",'04_Property_Economics'!AS173)</f>
        <v/>
      </c>
      <c r="M173" s="24" t="str">
        <f>IF(A173="","",'01_Global_Assumptions'!$B$13)</f>
        <v/>
      </c>
      <c r="N173" s="24" t="str">
        <f>IF(A173="","",'04_Property_Economics'!AM173)</f>
        <v/>
      </c>
      <c r="O173" s="24" t="str">
        <f>IF(A173="","",'04_Property_Economics'!AN173)</f>
        <v/>
      </c>
      <c r="P173" s="24" t="str">
        <f>IF(A173="","",'04_Property_Economics'!AO173)</f>
        <v/>
      </c>
      <c r="Q173" s="24" t="str">
        <f>IF(A173="","",'04_Property_Economics'!AP173)</f>
        <v/>
      </c>
      <c r="R173" s="24" t="str">
        <f>IF(A173="","",'04_Property_Economics'!AQ173)</f>
        <v/>
      </c>
      <c r="S173" s="27" t="str">
        <f>IF(A173="","",'04_Property_Economics'!AR173)</f>
        <v/>
      </c>
      <c r="T173" s="2" t="str">
        <f t="shared" si="4"/>
        <v/>
      </c>
    </row>
    <row r="174" ht="15.75" customHeight="1">
      <c r="A174" s="2" t="str">
        <f>IF('04_Property_Economics'!B174="","",'04_Property_Economics'!B174)</f>
        <v/>
      </c>
      <c r="B174" s="2" t="str">
        <f>IF(A174="","",'04_Property_Economics'!C174)</f>
        <v/>
      </c>
      <c r="C174" s="24" t="str">
        <f>IF(A174="","",'04_Property_Economics'!H174)</f>
        <v/>
      </c>
      <c r="D174" s="24" t="str">
        <f>IF(A174="","",'04_Property_Economics'!S174)</f>
        <v/>
      </c>
      <c r="E174" s="24" t="str">
        <f>IF(A174="","",'04_Property_Economics'!T174)</f>
        <v/>
      </c>
      <c r="F174" s="24" t="str">
        <f>IF(A174="","",'04_Property_Economics'!U174)</f>
        <v/>
      </c>
      <c r="G174" s="24" t="str">
        <f>IF(A174="","",'04_Property_Economics'!W174)</f>
        <v/>
      </c>
      <c r="H174" s="24" t="str">
        <f t="shared" si="1"/>
        <v/>
      </c>
      <c r="I174" s="24" t="str">
        <f>IF(A174="","",'04_Property_Economics'!AD174-'04_Property_Economics'!V174-'04_Property_Economics'!X174-'04_Property_Economics'!AF174)</f>
        <v/>
      </c>
      <c r="J174" s="27" t="str">
        <f t="shared" si="2"/>
        <v/>
      </c>
      <c r="K174" s="24" t="str">
        <f t="shared" si="3"/>
        <v/>
      </c>
      <c r="L174" s="24" t="str">
        <f>IF(A174="","",'04_Property_Economics'!AS174)</f>
        <v/>
      </c>
      <c r="M174" s="24" t="str">
        <f>IF(A174="","",'01_Global_Assumptions'!$B$13)</f>
        <v/>
      </c>
      <c r="N174" s="24" t="str">
        <f>IF(A174="","",'04_Property_Economics'!AM174)</f>
        <v/>
      </c>
      <c r="O174" s="24" t="str">
        <f>IF(A174="","",'04_Property_Economics'!AN174)</f>
        <v/>
      </c>
      <c r="P174" s="24" t="str">
        <f>IF(A174="","",'04_Property_Economics'!AO174)</f>
        <v/>
      </c>
      <c r="Q174" s="24" t="str">
        <f>IF(A174="","",'04_Property_Economics'!AP174)</f>
        <v/>
      </c>
      <c r="R174" s="24" t="str">
        <f>IF(A174="","",'04_Property_Economics'!AQ174)</f>
        <v/>
      </c>
      <c r="S174" s="27" t="str">
        <f>IF(A174="","",'04_Property_Economics'!AR174)</f>
        <v/>
      </c>
      <c r="T174" s="2" t="str">
        <f t="shared" si="4"/>
        <v/>
      </c>
    </row>
    <row r="175" ht="15.75" customHeight="1">
      <c r="A175" s="2" t="str">
        <f>IF('04_Property_Economics'!B175="","",'04_Property_Economics'!B175)</f>
        <v/>
      </c>
      <c r="B175" s="2" t="str">
        <f>IF(A175="","",'04_Property_Economics'!C175)</f>
        <v/>
      </c>
      <c r="C175" s="24" t="str">
        <f>IF(A175="","",'04_Property_Economics'!H175)</f>
        <v/>
      </c>
      <c r="D175" s="24" t="str">
        <f>IF(A175="","",'04_Property_Economics'!S175)</f>
        <v/>
      </c>
      <c r="E175" s="24" t="str">
        <f>IF(A175="","",'04_Property_Economics'!T175)</f>
        <v/>
      </c>
      <c r="F175" s="24" t="str">
        <f>IF(A175="","",'04_Property_Economics'!U175)</f>
        <v/>
      </c>
      <c r="G175" s="24" t="str">
        <f>IF(A175="","",'04_Property_Economics'!W175)</f>
        <v/>
      </c>
      <c r="H175" s="24" t="str">
        <f t="shared" si="1"/>
        <v/>
      </c>
      <c r="I175" s="24" t="str">
        <f>IF(A175="","",'04_Property_Economics'!AD175-'04_Property_Economics'!V175-'04_Property_Economics'!X175-'04_Property_Economics'!AF175)</f>
        <v/>
      </c>
      <c r="J175" s="27" t="str">
        <f t="shared" si="2"/>
        <v/>
      </c>
      <c r="K175" s="24" t="str">
        <f t="shared" si="3"/>
        <v/>
      </c>
      <c r="L175" s="24" t="str">
        <f>IF(A175="","",'04_Property_Economics'!AS175)</f>
        <v/>
      </c>
      <c r="M175" s="24" t="str">
        <f>IF(A175="","",'01_Global_Assumptions'!$B$13)</f>
        <v/>
      </c>
      <c r="N175" s="24" t="str">
        <f>IF(A175="","",'04_Property_Economics'!AM175)</f>
        <v/>
      </c>
      <c r="O175" s="24" t="str">
        <f>IF(A175="","",'04_Property_Economics'!AN175)</f>
        <v/>
      </c>
      <c r="P175" s="24" t="str">
        <f>IF(A175="","",'04_Property_Economics'!AO175)</f>
        <v/>
      </c>
      <c r="Q175" s="24" t="str">
        <f>IF(A175="","",'04_Property_Economics'!AP175)</f>
        <v/>
      </c>
      <c r="R175" s="24" t="str">
        <f>IF(A175="","",'04_Property_Economics'!AQ175)</f>
        <v/>
      </c>
      <c r="S175" s="27" t="str">
        <f>IF(A175="","",'04_Property_Economics'!AR175)</f>
        <v/>
      </c>
      <c r="T175" s="2" t="str">
        <f t="shared" si="4"/>
        <v/>
      </c>
    </row>
    <row r="176" ht="15.75" customHeight="1">
      <c r="A176" s="2" t="str">
        <f>IF('04_Property_Economics'!B176="","",'04_Property_Economics'!B176)</f>
        <v/>
      </c>
      <c r="B176" s="2" t="str">
        <f>IF(A176="","",'04_Property_Economics'!C176)</f>
        <v/>
      </c>
      <c r="C176" s="24" t="str">
        <f>IF(A176="","",'04_Property_Economics'!H176)</f>
        <v/>
      </c>
      <c r="D176" s="24" t="str">
        <f>IF(A176="","",'04_Property_Economics'!S176)</f>
        <v/>
      </c>
      <c r="E176" s="24" t="str">
        <f>IF(A176="","",'04_Property_Economics'!T176)</f>
        <v/>
      </c>
      <c r="F176" s="24" t="str">
        <f>IF(A176="","",'04_Property_Economics'!U176)</f>
        <v/>
      </c>
      <c r="G176" s="24" t="str">
        <f>IF(A176="","",'04_Property_Economics'!W176)</f>
        <v/>
      </c>
      <c r="H176" s="24" t="str">
        <f t="shared" si="1"/>
        <v/>
      </c>
      <c r="I176" s="24" t="str">
        <f>IF(A176="","",'04_Property_Economics'!AD176-'04_Property_Economics'!V176-'04_Property_Economics'!X176-'04_Property_Economics'!AF176)</f>
        <v/>
      </c>
      <c r="J176" s="27" t="str">
        <f t="shared" si="2"/>
        <v/>
      </c>
      <c r="K176" s="24" t="str">
        <f t="shared" si="3"/>
        <v/>
      </c>
      <c r="L176" s="24" t="str">
        <f>IF(A176="","",'04_Property_Economics'!AS176)</f>
        <v/>
      </c>
      <c r="M176" s="24" t="str">
        <f>IF(A176="","",'01_Global_Assumptions'!$B$13)</f>
        <v/>
      </c>
      <c r="N176" s="24" t="str">
        <f>IF(A176="","",'04_Property_Economics'!AM176)</f>
        <v/>
      </c>
      <c r="O176" s="24" t="str">
        <f>IF(A176="","",'04_Property_Economics'!AN176)</f>
        <v/>
      </c>
      <c r="P176" s="24" t="str">
        <f>IF(A176="","",'04_Property_Economics'!AO176)</f>
        <v/>
      </c>
      <c r="Q176" s="24" t="str">
        <f>IF(A176="","",'04_Property_Economics'!AP176)</f>
        <v/>
      </c>
      <c r="R176" s="24" t="str">
        <f>IF(A176="","",'04_Property_Economics'!AQ176)</f>
        <v/>
      </c>
      <c r="S176" s="27" t="str">
        <f>IF(A176="","",'04_Property_Economics'!AR176)</f>
        <v/>
      </c>
      <c r="T176" s="2" t="str">
        <f t="shared" si="4"/>
        <v/>
      </c>
    </row>
    <row r="177" ht="15.75" customHeight="1">
      <c r="A177" s="2" t="str">
        <f>IF('04_Property_Economics'!B177="","",'04_Property_Economics'!B177)</f>
        <v/>
      </c>
      <c r="B177" s="2" t="str">
        <f>IF(A177="","",'04_Property_Economics'!C177)</f>
        <v/>
      </c>
      <c r="C177" s="24" t="str">
        <f>IF(A177="","",'04_Property_Economics'!H177)</f>
        <v/>
      </c>
      <c r="D177" s="24" t="str">
        <f>IF(A177="","",'04_Property_Economics'!S177)</f>
        <v/>
      </c>
      <c r="E177" s="24" t="str">
        <f>IF(A177="","",'04_Property_Economics'!T177)</f>
        <v/>
      </c>
      <c r="F177" s="24" t="str">
        <f>IF(A177="","",'04_Property_Economics'!U177)</f>
        <v/>
      </c>
      <c r="G177" s="24" t="str">
        <f>IF(A177="","",'04_Property_Economics'!W177)</f>
        <v/>
      </c>
      <c r="H177" s="24" t="str">
        <f t="shared" si="1"/>
        <v/>
      </c>
      <c r="I177" s="24" t="str">
        <f>IF(A177="","",'04_Property_Economics'!AD177-'04_Property_Economics'!V177-'04_Property_Economics'!X177-'04_Property_Economics'!AF177)</f>
        <v/>
      </c>
      <c r="J177" s="27" t="str">
        <f t="shared" si="2"/>
        <v/>
      </c>
      <c r="K177" s="24" t="str">
        <f t="shared" si="3"/>
        <v/>
      </c>
      <c r="L177" s="24" t="str">
        <f>IF(A177="","",'04_Property_Economics'!AS177)</f>
        <v/>
      </c>
      <c r="M177" s="24" t="str">
        <f>IF(A177="","",'01_Global_Assumptions'!$B$13)</f>
        <v/>
      </c>
      <c r="N177" s="24" t="str">
        <f>IF(A177="","",'04_Property_Economics'!AM177)</f>
        <v/>
      </c>
      <c r="O177" s="24" t="str">
        <f>IF(A177="","",'04_Property_Economics'!AN177)</f>
        <v/>
      </c>
      <c r="P177" s="24" t="str">
        <f>IF(A177="","",'04_Property_Economics'!AO177)</f>
        <v/>
      </c>
      <c r="Q177" s="24" t="str">
        <f>IF(A177="","",'04_Property_Economics'!AP177)</f>
        <v/>
      </c>
      <c r="R177" s="24" t="str">
        <f>IF(A177="","",'04_Property_Economics'!AQ177)</f>
        <v/>
      </c>
      <c r="S177" s="27" t="str">
        <f>IF(A177="","",'04_Property_Economics'!AR177)</f>
        <v/>
      </c>
      <c r="T177" s="2" t="str">
        <f t="shared" si="4"/>
        <v/>
      </c>
    </row>
    <row r="178" ht="15.75" customHeight="1">
      <c r="A178" s="2" t="str">
        <f>IF('04_Property_Economics'!B178="","",'04_Property_Economics'!B178)</f>
        <v/>
      </c>
      <c r="B178" s="2" t="str">
        <f>IF(A178="","",'04_Property_Economics'!C178)</f>
        <v/>
      </c>
      <c r="C178" s="24" t="str">
        <f>IF(A178="","",'04_Property_Economics'!H178)</f>
        <v/>
      </c>
      <c r="D178" s="24" t="str">
        <f>IF(A178="","",'04_Property_Economics'!S178)</f>
        <v/>
      </c>
      <c r="E178" s="24" t="str">
        <f>IF(A178="","",'04_Property_Economics'!T178)</f>
        <v/>
      </c>
      <c r="F178" s="24" t="str">
        <f>IF(A178="","",'04_Property_Economics'!U178)</f>
        <v/>
      </c>
      <c r="G178" s="24" t="str">
        <f>IF(A178="","",'04_Property_Economics'!W178)</f>
        <v/>
      </c>
      <c r="H178" s="24" t="str">
        <f t="shared" si="1"/>
        <v/>
      </c>
      <c r="I178" s="24" t="str">
        <f>IF(A178="","",'04_Property_Economics'!AD178-'04_Property_Economics'!V178-'04_Property_Economics'!X178-'04_Property_Economics'!AF178)</f>
        <v/>
      </c>
      <c r="J178" s="27" t="str">
        <f t="shared" si="2"/>
        <v/>
      </c>
      <c r="K178" s="24" t="str">
        <f t="shared" si="3"/>
        <v/>
      </c>
      <c r="L178" s="24" t="str">
        <f>IF(A178="","",'04_Property_Economics'!AS178)</f>
        <v/>
      </c>
      <c r="M178" s="24" t="str">
        <f>IF(A178="","",'01_Global_Assumptions'!$B$13)</f>
        <v/>
      </c>
      <c r="N178" s="24" t="str">
        <f>IF(A178="","",'04_Property_Economics'!AM178)</f>
        <v/>
      </c>
      <c r="O178" s="24" t="str">
        <f>IF(A178="","",'04_Property_Economics'!AN178)</f>
        <v/>
      </c>
      <c r="P178" s="24" t="str">
        <f>IF(A178="","",'04_Property_Economics'!AO178)</f>
        <v/>
      </c>
      <c r="Q178" s="24" t="str">
        <f>IF(A178="","",'04_Property_Economics'!AP178)</f>
        <v/>
      </c>
      <c r="R178" s="24" t="str">
        <f>IF(A178="","",'04_Property_Economics'!AQ178)</f>
        <v/>
      </c>
      <c r="S178" s="27" t="str">
        <f>IF(A178="","",'04_Property_Economics'!AR178)</f>
        <v/>
      </c>
      <c r="T178" s="2" t="str">
        <f t="shared" si="4"/>
        <v/>
      </c>
    </row>
    <row r="179" ht="15.75" customHeight="1">
      <c r="A179" s="2" t="str">
        <f>IF('04_Property_Economics'!B179="","",'04_Property_Economics'!B179)</f>
        <v/>
      </c>
      <c r="B179" s="2" t="str">
        <f>IF(A179="","",'04_Property_Economics'!C179)</f>
        <v/>
      </c>
      <c r="C179" s="24" t="str">
        <f>IF(A179="","",'04_Property_Economics'!H179)</f>
        <v/>
      </c>
      <c r="D179" s="24" t="str">
        <f>IF(A179="","",'04_Property_Economics'!S179)</f>
        <v/>
      </c>
      <c r="E179" s="24" t="str">
        <f>IF(A179="","",'04_Property_Economics'!T179)</f>
        <v/>
      </c>
      <c r="F179" s="24" t="str">
        <f>IF(A179="","",'04_Property_Economics'!U179)</f>
        <v/>
      </c>
      <c r="G179" s="24" t="str">
        <f>IF(A179="","",'04_Property_Economics'!W179)</f>
        <v/>
      </c>
      <c r="H179" s="24" t="str">
        <f t="shared" si="1"/>
        <v/>
      </c>
      <c r="I179" s="24" t="str">
        <f>IF(A179="","",'04_Property_Economics'!AD179-'04_Property_Economics'!V179-'04_Property_Economics'!X179-'04_Property_Economics'!AF179)</f>
        <v/>
      </c>
      <c r="J179" s="27" t="str">
        <f t="shared" si="2"/>
        <v/>
      </c>
      <c r="K179" s="24" t="str">
        <f t="shared" si="3"/>
        <v/>
      </c>
      <c r="L179" s="24" t="str">
        <f>IF(A179="","",'04_Property_Economics'!AS179)</f>
        <v/>
      </c>
      <c r="M179" s="24" t="str">
        <f>IF(A179="","",'01_Global_Assumptions'!$B$13)</f>
        <v/>
      </c>
      <c r="N179" s="24" t="str">
        <f>IF(A179="","",'04_Property_Economics'!AM179)</f>
        <v/>
      </c>
      <c r="O179" s="24" t="str">
        <f>IF(A179="","",'04_Property_Economics'!AN179)</f>
        <v/>
      </c>
      <c r="P179" s="24" t="str">
        <f>IF(A179="","",'04_Property_Economics'!AO179)</f>
        <v/>
      </c>
      <c r="Q179" s="24" t="str">
        <f>IF(A179="","",'04_Property_Economics'!AP179)</f>
        <v/>
      </c>
      <c r="R179" s="24" t="str">
        <f>IF(A179="","",'04_Property_Economics'!AQ179)</f>
        <v/>
      </c>
      <c r="S179" s="27" t="str">
        <f>IF(A179="","",'04_Property_Economics'!AR179)</f>
        <v/>
      </c>
      <c r="T179" s="2" t="str">
        <f t="shared" si="4"/>
        <v/>
      </c>
    </row>
    <row r="180" ht="15.75" customHeight="1">
      <c r="A180" s="2" t="str">
        <f>IF('04_Property_Economics'!B180="","",'04_Property_Economics'!B180)</f>
        <v/>
      </c>
      <c r="B180" s="2" t="str">
        <f>IF(A180="","",'04_Property_Economics'!C180)</f>
        <v/>
      </c>
      <c r="C180" s="24" t="str">
        <f>IF(A180="","",'04_Property_Economics'!H180)</f>
        <v/>
      </c>
      <c r="D180" s="24" t="str">
        <f>IF(A180="","",'04_Property_Economics'!S180)</f>
        <v/>
      </c>
      <c r="E180" s="24" t="str">
        <f>IF(A180="","",'04_Property_Economics'!T180)</f>
        <v/>
      </c>
      <c r="F180" s="24" t="str">
        <f>IF(A180="","",'04_Property_Economics'!U180)</f>
        <v/>
      </c>
      <c r="G180" s="24" t="str">
        <f>IF(A180="","",'04_Property_Economics'!W180)</f>
        <v/>
      </c>
      <c r="H180" s="24" t="str">
        <f t="shared" si="1"/>
        <v/>
      </c>
      <c r="I180" s="24" t="str">
        <f>IF(A180="","",'04_Property_Economics'!AD180-'04_Property_Economics'!V180-'04_Property_Economics'!X180-'04_Property_Economics'!AF180)</f>
        <v/>
      </c>
      <c r="J180" s="27" t="str">
        <f t="shared" si="2"/>
        <v/>
      </c>
      <c r="K180" s="24" t="str">
        <f t="shared" si="3"/>
        <v/>
      </c>
      <c r="L180" s="24" t="str">
        <f>IF(A180="","",'04_Property_Economics'!AS180)</f>
        <v/>
      </c>
      <c r="M180" s="24" t="str">
        <f>IF(A180="","",'01_Global_Assumptions'!$B$13)</f>
        <v/>
      </c>
      <c r="N180" s="24" t="str">
        <f>IF(A180="","",'04_Property_Economics'!AM180)</f>
        <v/>
      </c>
      <c r="O180" s="24" t="str">
        <f>IF(A180="","",'04_Property_Economics'!AN180)</f>
        <v/>
      </c>
      <c r="P180" s="24" t="str">
        <f>IF(A180="","",'04_Property_Economics'!AO180)</f>
        <v/>
      </c>
      <c r="Q180" s="24" t="str">
        <f>IF(A180="","",'04_Property_Economics'!AP180)</f>
        <v/>
      </c>
      <c r="R180" s="24" t="str">
        <f>IF(A180="","",'04_Property_Economics'!AQ180)</f>
        <v/>
      </c>
      <c r="S180" s="27" t="str">
        <f>IF(A180="","",'04_Property_Economics'!AR180)</f>
        <v/>
      </c>
      <c r="T180" s="2" t="str">
        <f t="shared" si="4"/>
        <v/>
      </c>
    </row>
    <row r="181" ht="15.75" customHeight="1">
      <c r="A181" s="2" t="str">
        <f>IF('04_Property_Economics'!B181="","",'04_Property_Economics'!B181)</f>
        <v/>
      </c>
      <c r="B181" s="2" t="str">
        <f>IF(A181="","",'04_Property_Economics'!C181)</f>
        <v/>
      </c>
      <c r="C181" s="24" t="str">
        <f>IF(A181="","",'04_Property_Economics'!H181)</f>
        <v/>
      </c>
      <c r="D181" s="24" t="str">
        <f>IF(A181="","",'04_Property_Economics'!S181)</f>
        <v/>
      </c>
      <c r="E181" s="24" t="str">
        <f>IF(A181="","",'04_Property_Economics'!T181)</f>
        <v/>
      </c>
      <c r="F181" s="24" t="str">
        <f>IF(A181="","",'04_Property_Economics'!U181)</f>
        <v/>
      </c>
      <c r="G181" s="24" t="str">
        <f>IF(A181="","",'04_Property_Economics'!W181)</f>
        <v/>
      </c>
      <c r="H181" s="24" t="str">
        <f t="shared" si="1"/>
        <v/>
      </c>
      <c r="I181" s="24" t="str">
        <f>IF(A181="","",'04_Property_Economics'!AD181-'04_Property_Economics'!V181-'04_Property_Economics'!X181-'04_Property_Economics'!AF181)</f>
        <v/>
      </c>
      <c r="J181" s="27" t="str">
        <f t="shared" si="2"/>
        <v/>
      </c>
      <c r="K181" s="24" t="str">
        <f t="shared" si="3"/>
        <v/>
      </c>
      <c r="L181" s="24" t="str">
        <f>IF(A181="","",'04_Property_Economics'!AS181)</f>
        <v/>
      </c>
      <c r="M181" s="24" t="str">
        <f>IF(A181="","",'01_Global_Assumptions'!$B$13)</f>
        <v/>
      </c>
      <c r="N181" s="24" t="str">
        <f>IF(A181="","",'04_Property_Economics'!AM181)</f>
        <v/>
      </c>
      <c r="O181" s="24" t="str">
        <f>IF(A181="","",'04_Property_Economics'!AN181)</f>
        <v/>
      </c>
      <c r="P181" s="24" t="str">
        <f>IF(A181="","",'04_Property_Economics'!AO181)</f>
        <v/>
      </c>
      <c r="Q181" s="24" t="str">
        <f>IF(A181="","",'04_Property_Economics'!AP181)</f>
        <v/>
      </c>
      <c r="R181" s="24" t="str">
        <f>IF(A181="","",'04_Property_Economics'!AQ181)</f>
        <v/>
      </c>
      <c r="S181" s="27" t="str">
        <f>IF(A181="","",'04_Property_Economics'!AR181)</f>
        <v/>
      </c>
      <c r="T181" s="2" t="str">
        <f t="shared" si="4"/>
        <v/>
      </c>
    </row>
    <row r="182" ht="15.75" customHeight="1">
      <c r="A182" s="2" t="str">
        <f>IF('04_Property_Economics'!B182="","",'04_Property_Economics'!B182)</f>
        <v/>
      </c>
      <c r="B182" s="2" t="str">
        <f>IF(A182="","",'04_Property_Economics'!C182)</f>
        <v/>
      </c>
      <c r="C182" s="24" t="str">
        <f>IF(A182="","",'04_Property_Economics'!H182)</f>
        <v/>
      </c>
      <c r="D182" s="24" t="str">
        <f>IF(A182="","",'04_Property_Economics'!S182)</f>
        <v/>
      </c>
      <c r="E182" s="24" t="str">
        <f>IF(A182="","",'04_Property_Economics'!T182)</f>
        <v/>
      </c>
      <c r="F182" s="24" t="str">
        <f>IF(A182="","",'04_Property_Economics'!U182)</f>
        <v/>
      </c>
      <c r="G182" s="24" t="str">
        <f>IF(A182="","",'04_Property_Economics'!W182)</f>
        <v/>
      </c>
      <c r="H182" s="24" t="str">
        <f t="shared" si="1"/>
        <v/>
      </c>
      <c r="I182" s="24" t="str">
        <f>IF(A182="","",'04_Property_Economics'!AD182-'04_Property_Economics'!V182-'04_Property_Economics'!X182-'04_Property_Economics'!AF182)</f>
        <v/>
      </c>
      <c r="J182" s="27" t="str">
        <f t="shared" si="2"/>
        <v/>
      </c>
      <c r="K182" s="24" t="str">
        <f t="shared" si="3"/>
        <v/>
      </c>
      <c r="L182" s="24" t="str">
        <f>IF(A182="","",'04_Property_Economics'!AS182)</f>
        <v/>
      </c>
      <c r="M182" s="24" t="str">
        <f>IF(A182="","",'01_Global_Assumptions'!$B$13)</f>
        <v/>
      </c>
      <c r="N182" s="24" t="str">
        <f>IF(A182="","",'04_Property_Economics'!AM182)</f>
        <v/>
      </c>
      <c r="O182" s="24" t="str">
        <f>IF(A182="","",'04_Property_Economics'!AN182)</f>
        <v/>
      </c>
      <c r="P182" s="24" t="str">
        <f>IF(A182="","",'04_Property_Economics'!AO182)</f>
        <v/>
      </c>
      <c r="Q182" s="24" t="str">
        <f>IF(A182="","",'04_Property_Economics'!AP182)</f>
        <v/>
      </c>
      <c r="R182" s="24" t="str">
        <f>IF(A182="","",'04_Property_Economics'!AQ182)</f>
        <v/>
      </c>
      <c r="S182" s="27" t="str">
        <f>IF(A182="","",'04_Property_Economics'!AR182)</f>
        <v/>
      </c>
      <c r="T182" s="2" t="str">
        <f t="shared" si="4"/>
        <v/>
      </c>
    </row>
    <row r="183" ht="15.75" customHeight="1">
      <c r="A183" s="2" t="str">
        <f>IF('04_Property_Economics'!B183="","",'04_Property_Economics'!B183)</f>
        <v/>
      </c>
      <c r="B183" s="2" t="str">
        <f>IF(A183="","",'04_Property_Economics'!C183)</f>
        <v/>
      </c>
      <c r="C183" s="24" t="str">
        <f>IF(A183="","",'04_Property_Economics'!H183)</f>
        <v/>
      </c>
      <c r="D183" s="24" t="str">
        <f>IF(A183="","",'04_Property_Economics'!S183)</f>
        <v/>
      </c>
      <c r="E183" s="24" t="str">
        <f>IF(A183="","",'04_Property_Economics'!T183)</f>
        <v/>
      </c>
      <c r="F183" s="24" t="str">
        <f>IF(A183="","",'04_Property_Economics'!U183)</f>
        <v/>
      </c>
      <c r="G183" s="24" t="str">
        <f>IF(A183="","",'04_Property_Economics'!W183)</f>
        <v/>
      </c>
      <c r="H183" s="24" t="str">
        <f t="shared" si="1"/>
        <v/>
      </c>
      <c r="I183" s="24" t="str">
        <f>IF(A183="","",'04_Property_Economics'!AD183-'04_Property_Economics'!V183-'04_Property_Economics'!X183-'04_Property_Economics'!AF183)</f>
        <v/>
      </c>
      <c r="J183" s="27" t="str">
        <f t="shared" si="2"/>
        <v/>
      </c>
      <c r="K183" s="24" t="str">
        <f t="shared" si="3"/>
        <v/>
      </c>
      <c r="L183" s="24" t="str">
        <f>IF(A183="","",'04_Property_Economics'!AS183)</f>
        <v/>
      </c>
      <c r="M183" s="24" t="str">
        <f>IF(A183="","",'01_Global_Assumptions'!$B$13)</f>
        <v/>
      </c>
      <c r="N183" s="24" t="str">
        <f>IF(A183="","",'04_Property_Economics'!AM183)</f>
        <v/>
      </c>
      <c r="O183" s="24" t="str">
        <f>IF(A183="","",'04_Property_Economics'!AN183)</f>
        <v/>
      </c>
      <c r="P183" s="24" t="str">
        <f>IF(A183="","",'04_Property_Economics'!AO183)</f>
        <v/>
      </c>
      <c r="Q183" s="24" t="str">
        <f>IF(A183="","",'04_Property_Economics'!AP183)</f>
        <v/>
      </c>
      <c r="R183" s="24" t="str">
        <f>IF(A183="","",'04_Property_Economics'!AQ183)</f>
        <v/>
      </c>
      <c r="S183" s="27" t="str">
        <f>IF(A183="","",'04_Property_Economics'!AR183)</f>
        <v/>
      </c>
      <c r="T183" s="2" t="str">
        <f t="shared" si="4"/>
        <v/>
      </c>
    </row>
    <row r="184" ht="15.75" customHeight="1">
      <c r="A184" s="2" t="str">
        <f>IF('04_Property_Economics'!B184="","",'04_Property_Economics'!B184)</f>
        <v/>
      </c>
      <c r="B184" s="2" t="str">
        <f>IF(A184="","",'04_Property_Economics'!C184)</f>
        <v/>
      </c>
      <c r="C184" s="24" t="str">
        <f>IF(A184="","",'04_Property_Economics'!H184)</f>
        <v/>
      </c>
      <c r="D184" s="24" t="str">
        <f>IF(A184="","",'04_Property_Economics'!S184)</f>
        <v/>
      </c>
      <c r="E184" s="24" t="str">
        <f>IF(A184="","",'04_Property_Economics'!T184)</f>
        <v/>
      </c>
      <c r="F184" s="24" t="str">
        <f>IF(A184="","",'04_Property_Economics'!U184)</f>
        <v/>
      </c>
      <c r="G184" s="24" t="str">
        <f>IF(A184="","",'04_Property_Economics'!W184)</f>
        <v/>
      </c>
      <c r="H184" s="24" t="str">
        <f t="shared" si="1"/>
        <v/>
      </c>
      <c r="I184" s="24" t="str">
        <f>IF(A184="","",'04_Property_Economics'!AD184-'04_Property_Economics'!V184-'04_Property_Economics'!X184-'04_Property_Economics'!AF184)</f>
        <v/>
      </c>
      <c r="J184" s="27" t="str">
        <f t="shared" si="2"/>
        <v/>
      </c>
      <c r="K184" s="24" t="str">
        <f t="shared" si="3"/>
        <v/>
      </c>
      <c r="L184" s="24" t="str">
        <f>IF(A184="","",'04_Property_Economics'!AS184)</f>
        <v/>
      </c>
      <c r="M184" s="24" t="str">
        <f>IF(A184="","",'01_Global_Assumptions'!$B$13)</f>
        <v/>
      </c>
      <c r="N184" s="24" t="str">
        <f>IF(A184="","",'04_Property_Economics'!AM184)</f>
        <v/>
      </c>
      <c r="O184" s="24" t="str">
        <f>IF(A184="","",'04_Property_Economics'!AN184)</f>
        <v/>
      </c>
      <c r="P184" s="24" t="str">
        <f>IF(A184="","",'04_Property_Economics'!AO184)</f>
        <v/>
      </c>
      <c r="Q184" s="24" t="str">
        <f>IF(A184="","",'04_Property_Economics'!AP184)</f>
        <v/>
      </c>
      <c r="R184" s="24" t="str">
        <f>IF(A184="","",'04_Property_Economics'!AQ184)</f>
        <v/>
      </c>
      <c r="S184" s="27" t="str">
        <f>IF(A184="","",'04_Property_Economics'!AR184)</f>
        <v/>
      </c>
      <c r="T184" s="2" t="str">
        <f t="shared" si="4"/>
        <v/>
      </c>
    </row>
    <row r="185" ht="15.75" customHeight="1">
      <c r="A185" s="2" t="str">
        <f>IF('04_Property_Economics'!B185="","",'04_Property_Economics'!B185)</f>
        <v/>
      </c>
      <c r="B185" s="2" t="str">
        <f>IF(A185="","",'04_Property_Economics'!C185)</f>
        <v/>
      </c>
      <c r="C185" s="24" t="str">
        <f>IF(A185="","",'04_Property_Economics'!H185)</f>
        <v/>
      </c>
      <c r="D185" s="24" t="str">
        <f>IF(A185="","",'04_Property_Economics'!S185)</f>
        <v/>
      </c>
      <c r="E185" s="24" t="str">
        <f>IF(A185="","",'04_Property_Economics'!T185)</f>
        <v/>
      </c>
      <c r="F185" s="24" t="str">
        <f>IF(A185="","",'04_Property_Economics'!U185)</f>
        <v/>
      </c>
      <c r="G185" s="24" t="str">
        <f>IF(A185="","",'04_Property_Economics'!W185)</f>
        <v/>
      </c>
      <c r="H185" s="24" t="str">
        <f t="shared" si="1"/>
        <v/>
      </c>
      <c r="I185" s="24" t="str">
        <f>IF(A185="","",'04_Property_Economics'!AD185-'04_Property_Economics'!V185-'04_Property_Economics'!X185-'04_Property_Economics'!AF185)</f>
        <v/>
      </c>
      <c r="J185" s="27" t="str">
        <f t="shared" si="2"/>
        <v/>
      </c>
      <c r="K185" s="24" t="str">
        <f t="shared" si="3"/>
        <v/>
      </c>
      <c r="L185" s="24" t="str">
        <f>IF(A185="","",'04_Property_Economics'!AS185)</f>
        <v/>
      </c>
      <c r="M185" s="24" t="str">
        <f>IF(A185="","",'01_Global_Assumptions'!$B$13)</f>
        <v/>
      </c>
      <c r="N185" s="24" t="str">
        <f>IF(A185="","",'04_Property_Economics'!AM185)</f>
        <v/>
      </c>
      <c r="O185" s="24" t="str">
        <f>IF(A185="","",'04_Property_Economics'!AN185)</f>
        <v/>
      </c>
      <c r="P185" s="24" t="str">
        <f>IF(A185="","",'04_Property_Economics'!AO185)</f>
        <v/>
      </c>
      <c r="Q185" s="24" t="str">
        <f>IF(A185="","",'04_Property_Economics'!AP185)</f>
        <v/>
      </c>
      <c r="R185" s="24" t="str">
        <f>IF(A185="","",'04_Property_Economics'!AQ185)</f>
        <v/>
      </c>
      <c r="S185" s="27" t="str">
        <f>IF(A185="","",'04_Property_Economics'!AR185)</f>
        <v/>
      </c>
      <c r="T185" s="2" t="str">
        <f t="shared" si="4"/>
        <v/>
      </c>
    </row>
    <row r="186" ht="15.75" customHeight="1">
      <c r="A186" s="2" t="str">
        <f>IF('04_Property_Economics'!B186="","",'04_Property_Economics'!B186)</f>
        <v/>
      </c>
      <c r="B186" s="2" t="str">
        <f>IF(A186="","",'04_Property_Economics'!C186)</f>
        <v/>
      </c>
      <c r="C186" s="24" t="str">
        <f>IF(A186="","",'04_Property_Economics'!H186)</f>
        <v/>
      </c>
      <c r="D186" s="24" t="str">
        <f>IF(A186="","",'04_Property_Economics'!S186)</f>
        <v/>
      </c>
      <c r="E186" s="24" t="str">
        <f>IF(A186="","",'04_Property_Economics'!T186)</f>
        <v/>
      </c>
      <c r="F186" s="24" t="str">
        <f>IF(A186="","",'04_Property_Economics'!U186)</f>
        <v/>
      </c>
      <c r="G186" s="24" t="str">
        <f>IF(A186="","",'04_Property_Economics'!W186)</f>
        <v/>
      </c>
      <c r="H186" s="24" t="str">
        <f t="shared" si="1"/>
        <v/>
      </c>
      <c r="I186" s="24" t="str">
        <f>IF(A186="","",'04_Property_Economics'!AD186-'04_Property_Economics'!V186-'04_Property_Economics'!X186-'04_Property_Economics'!AF186)</f>
        <v/>
      </c>
      <c r="J186" s="27" t="str">
        <f t="shared" si="2"/>
        <v/>
      </c>
      <c r="K186" s="24" t="str">
        <f t="shared" si="3"/>
        <v/>
      </c>
      <c r="L186" s="24" t="str">
        <f>IF(A186="","",'04_Property_Economics'!AS186)</f>
        <v/>
      </c>
      <c r="M186" s="24" t="str">
        <f>IF(A186="","",'01_Global_Assumptions'!$B$13)</f>
        <v/>
      </c>
      <c r="N186" s="24" t="str">
        <f>IF(A186="","",'04_Property_Economics'!AM186)</f>
        <v/>
      </c>
      <c r="O186" s="24" t="str">
        <f>IF(A186="","",'04_Property_Economics'!AN186)</f>
        <v/>
      </c>
      <c r="P186" s="24" t="str">
        <f>IF(A186="","",'04_Property_Economics'!AO186)</f>
        <v/>
      </c>
      <c r="Q186" s="24" t="str">
        <f>IF(A186="","",'04_Property_Economics'!AP186)</f>
        <v/>
      </c>
      <c r="R186" s="24" t="str">
        <f>IF(A186="","",'04_Property_Economics'!AQ186)</f>
        <v/>
      </c>
      <c r="S186" s="27" t="str">
        <f>IF(A186="","",'04_Property_Economics'!AR186)</f>
        <v/>
      </c>
      <c r="T186" s="2" t="str">
        <f t="shared" si="4"/>
        <v/>
      </c>
    </row>
    <row r="187" ht="15.75" customHeight="1">
      <c r="A187" s="2" t="str">
        <f>IF('04_Property_Economics'!B187="","",'04_Property_Economics'!B187)</f>
        <v/>
      </c>
      <c r="B187" s="2" t="str">
        <f>IF(A187="","",'04_Property_Economics'!C187)</f>
        <v/>
      </c>
      <c r="C187" s="24" t="str">
        <f>IF(A187="","",'04_Property_Economics'!H187)</f>
        <v/>
      </c>
      <c r="D187" s="24" t="str">
        <f>IF(A187="","",'04_Property_Economics'!S187)</f>
        <v/>
      </c>
      <c r="E187" s="24" t="str">
        <f>IF(A187="","",'04_Property_Economics'!T187)</f>
        <v/>
      </c>
      <c r="F187" s="24" t="str">
        <f>IF(A187="","",'04_Property_Economics'!U187)</f>
        <v/>
      </c>
      <c r="G187" s="24" t="str">
        <f>IF(A187="","",'04_Property_Economics'!W187)</f>
        <v/>
      </c>
      <c r="H187" s="24" t="str">
        <f t="shared" si="1"/>
        <v/>
      </c>
      <c r="I187" s="24" t="str">
        <f>IF(A187="","",'04_Property_Economics'!AD187-'04_Property_Economics'!V187-'04_Property_Economics'!X187-'04_Property_Economics'!AF187)</f>
        <v/>
      </c>
      <c r="J187" s="27" t="str">
        <f t="shared" si="2"/>
        <v/>
      </c>
      <c r="K187" s="24" t="str">
        <f t="shared" si="3"/>
        <v/>
      </c>
      <c r="L187" s="24" t="str">
        <f>IF(A187="","",'04_Property_Economics'!AS187)</f>
        <v/>
      </c>
      <c r="M187" s="24" t="str">
        <f>IF(A187="","",'01_Global_Assumptions'!$B$13)</f>
        <v/>
      </c>
      <c r="N187" s="24" t="str">
        <f>IF(A187="","",'04_Property_Economics'!AM187)</f>
        <v/>
      </c>
      <c r="O187" s="24" t="str">
        <f>IF(A187="","",'04_Property_Economics'!AN187)</f>
        <v/>
      </c>
      <c r="P187" s="24" t="str">
        <f>IF(A187="","",'04_Property_Economics'!AO187)</f>
        <v/>
      </c>
      <c r="Q187" s="24" t="str">
        <f>IF(A187="","",'04_Property_Economics'!AP187)</f>
        <v/>
      </c>
      <c r="R187" s="24" t="str">
        <f>IF(A187="","",'04_Property_Economics'!AQ187)</f>
        <v/>
      </c>
      <c r="S187" s="27" t="str">
        <f>IF(A187="","",'04_Property_Economics'!AR187)</f>
        <v/>
      </c>
      <c r="T187" s="2" t="str">
        <f t="shared" si="4"/>
        <v/>
      </c>
    </row>
    <row r="188" ht="15.75" customHeight="1">
      <c r="A188" s="2" t="str">
        <f>IF('04_Property_Economics'!B188="","",'04_Property_Economics'!B188)</f>
        <v/>
      </c>
      <c r="B188" s="2" t="str">
        <f>IF(A188="","",'04_Property_Economics'!C188)</f>
        <v/>
      </c>
      <c r="C188" s="24" t="str">
        <f>IF(A188="","",'04_Property_Economics'!H188)</f>
        <v/>
      </c>
      <c r="D188" s="24" t="str">
        <f>IF(A188="","",'04_Property_Economics'!S188)</f>
        <v/>
      </c>
      <c r="E188" s="24" t="str">
        <f>IF(A188="","",'04_Property_Economics'!T188)</f>
        <v/>
      </c>
      <c r="F188" s="24" t="str">
        <f>IF(A188="","",'04_Property_Economics'!U188)</f>
        <v/>
      </c>
      <c r="G188" s="24" t="str">
        <f>IF(A188="","",'04_Property_Economics'!W188)</f>
        <v/>
      </c>
      <c r="H188" s="24" t="str">
        <f t="shared" si="1"/>
        <v/>
      </c>
      <c r="I188" s="24" t="str">
        <f>IF(A188="","",'04_Property_Economics'!AD188-'04_Property_Economics'!V188-'04_Property_Economics'!X188-'04_Property_Economics'!AF188)</f>
        <v/>
      </c>
      <c r="J188" s="27" t="str">
        <f t="shared" si="2"/>
        <v/>
      </c>
      <c r="K188" s="24" t="str">
        <f t="shared" si="3"/>
        <v/>
      </c>
      <c r="L188" s="24" t="str">
        <f>IF(A188="","",'04_Property_Economics'!AS188)</f>
        <v/>
      </c>
      <c r="M188" s="24" t="str">
        <f>IF(A188="","",'01_Global_Assumptions'!$B$13)</f>
        <v/>
      </c>
      <c r="N188" s="24" t="str">
        <f>IF(A188="","",'04_Property_Economics'!AM188)</f>
        <v/>
      </c>
      <c r="O188" s="24" t="str">
        <f>IF(A188="","",'04_Property_Economics'!AN188)</f>
        <v/>
      </c>
      <c r="P188" s="24" t="str">
        <f>IF(A188="","",'04_Property_Economics'!AO188)</f>
        <v/>
      </c>
      <c r="Q188" s="24" t="str">
        <f>IF(A188="","",'04_Property_Economics'!AP188)</f>
        <v/>
      </c>
      <c r="R188" s="24" t="str">
        <f>IF(A188="","",'04_Property_Economics'!AQ188)</f>
        <v/>
      </c>
      <c r="S188" s="27" t="str">
        <f>IF(A188="","",'04_Property_Economics'!AR188)</f>
        <v/>
      </c>
      <c r="T188" s="2" t="str">
        <f t="shared" si="4"/>
        <v/>
      </c>
    </row>
    <row r="189" ht="15.75" customHeight="1">
      <c r="A189" s="2" t="str">
        <f>IF('04_Property_Economics'!B189="","",'04_Property_Economics'!B189)</f>
        <v/>
      </c>
      <c r="B189" s="2" t="str">
        <f>IF(A189="","",'04_Property_Economics'!C189)</f>
        <v/>
      </c>
      <c r="C189" s="24" t="str">
        <f>IF(A189="","",'04_Property_Economics'!H189)</f>
        <v/>
      </c>
      <c r="D189" s="24" t="str">
        <f>IF(A189="","",'04_Property_Economics'!S189)</f>
        <v/>
      </c>
      <c r="E189" s="24" t="str">
        <f>IF(A189="","",'04_Property_Economics'!T189)</f>
        <v/>
      </c>
      <c r="F189" s="24" t="str">
        <f>IF(A189="","",'04_Property_Economics'!U189)</f>
        <v/>
      </c>
      <c r="G189" s="24" t="str">
        <f>IF(A189="","",'04_Property_Economics'!W189)</f>
        <v/>
      </c>
      <c r="H189" s="24" t="str">
        <f t="shared" si="1"/>
        <v/>
      </c>
      <c r="I189" s="24" t="str">
        <f>IF(A189="","",'04_Property_Economics'!AD189-'04_Property_Economics'!V189-'04_Property_Economics'!X189-'04_Property_Economics'!AF189)</f>
        <v/>
      </c>
      <c r="J189" s="27" t="str">
        <f t="shared" si="2"/>
        <v/>
      </c>
      <c r="K189" s="24" t="str">
        <f t="shared" si="3"/>
        <v/>
      </c>
      <c r="L189" s="24" t="str">
        <f>IF(A189="","",'04_Property_Economics'!AS189)</f>
        <v/>
      </c>
      <c r="M189" s="24" t="str">
        <f>IF(A189="","",'01_Global_Assumptions'!$B$13)</f>
        <v/>
      </c>
      <c r="N189" s="24" t="str">
        <f>IF(A189="","",'04_Property_Economics'!AM189)</f>
        <v/>
      </c>
      <c r="O189" s="24" t="str">
        <f>IF(A189="","",'04_Property_Economics'!AN189)</f>
        <v/>
      </c>
      <c r="P189" s="24" t="str">
        <f>IF(A189="","",'04_Property_Economics'!AO189)</f>
        <v/>
      </c>
      <c r="Q189" s="24" t="str">
        <f>IF(A189="","",'04_Property_Economics'!AP189)</f>
        <v/>
      </c>
      <c r="R189" s="24" t="str">
        <f>IF(A189="","",'04_Property_Economics'!AQ189)</f>
        <v/>
      </c>
      <c r="S189" s="27" t="str">
        <f>IF(A189="","",'04_Property_Economics'!AR189)</f>
        <v/>
      </c>
      <c r="T189" s="2" t="str">
        <f t="shared" si="4"/>
        <v/>
      </c>
    </row>
    <row r="190" ht="15.75" customHeight="1">
      <c r="A190" s="2" t="str">
        <f>IF('04_Property_Economics'!B190="","",'04_Property_Economics'!B190)</f>
        <v/>
      </c>
      <c r="B190" s="2" t="str">
        <f>IF(A190="","",'04_Property_Economics'!C190)</f>
        <v/>
      </c>
      <c r="C190" s="24" t="str">
        <f>IF(A190="","",'04_Property_Economics'!H190)</f>
        <v/>
      </c>
      <c r="D190" s="24" t="str">
        <f>IF(A190="","",'04_Property_Economics'!S190)</f>
        <v/>
      </c>
      <c r="E190" s="24" t="str">
        <f>IF(A190="","",'04_Property_Economics'!T190)</f>
        <v/>
      </c>
      <c r="F190" s="24" t="str">
        <f>IF(A190="","",'04_Property_Economics'!U190)</f>
        <v/>
      </c>
      <c r="G190" s="24" t="str">
        <f>IF(A190="","",'04_Property_Economics'!W190)</f>
        <v/>
      </c>
      <c r="H190" s="24" t="str">
        <f t="shared" si="1"/>
        <v/>
      </c>
      <c r="I190" s="24" t="str">
        <f>IF(A190="","",'04_Property_Economics'!AD190-'04_Property_Economics'!V190-'04_Property_Economics'!X190-'04_Property_Economics'!AF190)</f>
        <v/>
      </c>
      <c r="J190" s="27" t="str">
        <f t="shared" si="2"/>
        <v/>
      </c>
      <c r="K190" s="24" t="str">
        <f t="shared" si="3"/>
        <v/>
      </c>
      <c r="L190" s="24" t="str">
        <f>IF(A190="","",'04_Property_Economics'!AS190)</f>
        <v/>
      </c>
      <c r="M190" s="24" t="str">
        <f>IF(A190="","",'01_Global_Assumptions'!$B$13)</f>
        <v/>
      </c>
      <c r="N190" s="24" t="str">
        <f>IF(A190="","",'04_Property_Economics'!AM190)</f>
        <v/>
      </c>
      <c r="O190" s="24" t="str">
        <f>IF(A190="","",'04_Property_Economics'!AN190)</f>
        <v/>
      </c>
      <c r="P190" s="24" t="str">
        <f>IF(A190="","",'04_Property_Economics'!AO190)</f>
        <v/>
      </c>
      <c r="Q190" s="24" t="str">
        <f>IF(A190="","",'04_Property_Economics'!AP190)</f>
        <v/>
      </c>
      <c r="R190" s="24" t="str">
        <f>IF(A190="","",'04_Property_Economics'!AQ190)</f>
        <v/>
      </c>
      <c r="S190" s="27" t="str">
        <f>IF(A190="","",'04_Property_Economics'!AR190)</f>
        <v/>
      </c>
      <c r="T190" s="2" t="str">
        <f t="shared" si="4"/>
        <v/>
      </c>
    </row>
    <row r="191" ht="15.75" customHeight="1">
      <c r="A191" s="2" t="str">
        <f>IF('04_Property_Economics'!B191="","",'04_Property_Economics'!B191)</f>
        <v/>
      </c>
      <c r="B191" s="2" t="str">
        <f>IF(A191="","",'04_Property_Economics'!C191)</f>
        <v/>
      </c>
      <c r="C191" s="24" t="str">
        <f>IF(A191="","",'04_Property_Economics'!H191)</f>
        <v/>
      </c>
      <c r="D191" s="24" t="str">
        <f>IF(A191="","",'04_Property_Economics'!S191)</f>
        <v/>
      </c>
      <c r="E191" s="24" t="str">
        <f>IF(A191="","",'04_Property_Economics'!T191)</f>
        <v/>
      </c>
      <c r="F191" s="24" t="str">
        <f>IF(A191="","",'04_Property_Economics'!U191)</f>
        <v/>
      </c>
      <c r="G191" s="24" t="str">
        <f>IF(A191="","",'04_Property_Economics'!W191)</f>
        <v/>
      </c>
      <c r="H191" s="24" t="str">
        <f t="shared" si="1"/>
        <v/>
      </c>
      <c r="I191" s="24" t="str">
        <f>IF(A191="","",'04_Property_Economics'!AD191-'04_Property_Economics'!V191-'04_Property_Economics'!X191-'04_Property_Economics'!AF191)</f>
        <v/>
      </c>
      <c r="J191" s="27" t="str">
        <f t="shared" si="2"/>
        <v/>
      </c>
      <c r="K191" s="24" t="str">
        <f t="shared" si="3"/>
        <v/>
      </c>
      <c r="L191" s="24" t="str">
        <f>IF(A191="","",'04_Property_Economics'!AS191)</f>
        <v/>
      </c>
      <c r="M191" s="24" t="str">
        <f>IF(A191="","",'01_Global_Assumptions'!$B$13)</f>
        <v/>
      </c>
      <c r="N191" s="24" t="str">
        <f>IF(A191="","",'04_Property_Economics'!AM191)</f>
        <v/>
      </c>
      <c r="O191" s="24" t="str">
        <f>IF(A191="","",'04_Property_Economics'!AN191)</f>
        <v/>
      </c>
      <c r="P191" s="24" t="str">
        <f>IF(A191="","",'04_Property_Economics'!AO191)</f>
        <v/>
      </c>
      <c r="Q191" s="24" t="str">
        <f>IF(A191="","",'04_Property_Economics'!AP191)</f>
        <v/>
      </c>
      <c r="R191" s="24" t="str">
        <f>IF(A191="","",'04_Property_Economics'!AQ191)</f>
        <v/>
      </c>
      <c r="S191" s="27" t="str">
        <f>IF(A191="","",'04_Property_Economics'!AR191)</f>
        <v/>
      </c>
      <c r="T191" s="2" t="str">
        <f t="shared" si="4"/>
        <v/>
      </c>
    </row>
    <row r="192" ht="15.75" customHeight="1">
      <c r="A192" s="2" t="str">
        <f>IF('04_Property_Economics'!B192="","",'04_Property_Economics'!B192)</f>
        <v/>
      </c>
      <c r="B192" s="2" t="str">
        <f>IF(A192="","",'04_Property_Economics'!C192)</f>
        <v/>
      </c>
      <c r="C192" s="24" t="str">
        <f>IF(A192="","",'04_Property_Economics'!H192)</f>
        <v/>
      </c>
      <c r="D192" s="24" t="str">
        <f>IF(A192="","",'04_Property_Economics'!S192)</f>
        <v/>
      </c>
      <c r="E192" s="24" t="str">
        <f>IF(A192="","",'04_Property_Economics'!T192)</f>
        <v/>
      </c>
      <c r="F192" s="24" t="str">
        <f>IF(A192="","",'04_Property_Economics'!U192)</f>
        <v/>
      </c>
      <c r="G192" s="24" t="str">
        <f>IF(A192="","",'04_Property_Economics'!W192)</f>
        <v/>
      </c>
      <c r="H192" s="24" t="str">
        <f t="shared" si="1"/>
        <v/>
      </c>
      <c r="I192" s="24" t="str">
        <f>IF(A192="","",'04_Property_Economics'!AD192-'04_Property_Economics'!V192-'04_Property_Economics'!X192-'04_Property_Economics'!AF192)</f>
        <v/>
      </c>
      <c r="J192" s="27" t="str">
        <f t="shared" si="2"/>
        <v/>
      </c>
      <c r="K192" s="24" t="str">
        <f t="shared" si="3"/>
        <v/>
      </c>
      <c r="L192" s="24" t="str">
        <f>IF(A192="","",'04_Property_Economics'!AS192)</f>
        <v/>
      </c>
      <c r="M192" s="24" t="str">
        <f>IF(A192="","",'01_Global_Assumptions'!$B$13)</f>
        <v/>
      </c>
      <c r="N192" s="24" t="str">
        <f>IF(A192="","",'04_Property_Economics'!AM192)</f>
        <v/>
      </c>
      <c r="O192" s="24" t="str">
        <f>IF(A192="","",'04_Property_Economics'!AN192)</f>
        <v/>
      </c>
      <c r="P192" s="24" t="str">
        <f>IF(A192="","",'04_Property_Economics'!AO192)</f>
        <v/>
      </c>
      <c r="Q192" s="24" t="str">
        <f>IF(A192="","",'04_Property_Economics'!AP192)</f>
        <v/>
      </c>
      <c r="R192" s="24" t="str">
        <f>IF(A192="","",'04_Property_Economics'!AQ192)</f>
        <v/>
      </c>
      <c r="S192" s="27" t="str">
        <f>IF(A192="","",'04_Property_Economics'!AR192)</f>
        <v/>
      </c>
      <c r="T192" s="2" t="str">
        <f t="shared" si="4"/>
        <v/>
      </c>
    </row>
    <row r="193" ht="15.75" customHeight="1">
      <c r="A193" s="2" t="str">
        <f>IF('04_Property_Economics'!B193="","",'04_Property_Economics'!B193)</f>
        <v/>
      </c>
      <c r="B193" s="2" t="str">
        <f>IF(A193="","",'04_Property_Economics'!C193)</f>
        <v/>
      </c>
      <c r="C193" s="24" t="str">
        <f>IF(A193="","",'04_Property_Economics'!H193)</f>
        <v/>
      </c>
      <c r="D193" s="24" t="str">
        <f>IF(A193="","",'04_Property_Economics'!S193)</f>
        <v/>
      </c>
      <c r="E193" s="24" t="str">
        <f>IF(A193="","",'04_Property_Economics'!T193)</f>
        <v/>
      </c>
      <c r="F193" s="24" t="str">
        <f>IF(A193="","",'04_Property_Economics'!U193)</f>
        <v/>
      </c>
      <c r="G193" s="24" t="str">
        <f>IF(A193="","",'04_Property_Economics'!W193)</f>
        <v/>
      </c>
      <c r="H193" s="24" t="str">
        <f t="shared" si="1"/>
        <v/>
      </c>
      <c r="I193" s="24" t="str">
        <f>IF(A193="","",'04_Property_Economics'!AD193-'04_Property_Economics'!V193-'04_Property_Economics'!X193-'04_Property_Economics'!AF193)</f>
        <v/>
      </c>
      <c r="J193" s="27" t="str">
        <f t="shared" si="2"/>
        <v/>
      </c>
      <c r="K193" s="24" t="str">
        <f t="shared" si="3"/>
        <v/>
      </c>
      <c r="L193" s="24" t="str">
        <f>IF(A193="","",'04_Property_Economics'!AS193)</f>
        <v/>
      </c>
      <c r="M193" s="24" t="str">
        <f>IF(A193="","",'01_Global_Assumptions'!$B$13)</f>
        <v/>
      </c>
      <c r="N193" s="24" t="str">
        <f>IF(A193="","",'04_Property_Economics'!AM193)</f>
        <v/>
      </c>
      <c r="O193" s="24" t="str">
        <f>IF(A193="","",'04_Property_Economics'!AN193)</f>
        <v/>
      </c>
      <c r="P193" s="24" t="str">
        <f>IF(A193="","",'04_Property_Economics'!AO193)</f>
        <v/>
      </c>
      <c r="Q193" s="24" t="str">
        <f>IF(A193="","",'04_Property_Economics'!AP193)</f>
        <v/>
      </c>
      <c r="R193" s="24" t="str">
        <f>IF(A193="","",'04_Property_Economics'!AQ193)</f>
        <v/>
      </c>
      <c r="S193" s="27" t="str">
        <f>IF(A193="","",'04_Property_Economics'!AR193)</f>
        <v/>
      </c>
      <c r="T193" s="2" t="str">
        <f t="shared" si="4"/>
        <v/>
      </c>
    </row>
    <row r="194" ht="15.75" customHeight="1">
      <c r="A194" s="2" t="str">
        <f>IF('04_Property_Economics'!B194="","",'04_Property_Economics'!B194)</f>
        <v/>
      </c>
      <c r="B194" s="2" t="str">
        <f>IF(A194="","",'04_Property_Economics'!C194)</f>
        <v/>
      </c>
      <c r="C194" s="24" t="str">
        <f>IF(A194="","",'04_Property_Economics'!H194)</f>
        <v/>
      </c>
      <c r="D194" s="24" t="str">
        <f>IF(A194="","",'04_Property_Economics'!S194)</f>
        <v/>
      </c>
      <c r="E194" s="24" t="str">
        <f>IF(A194="","",'04_Property_Economics'!T194)</f>
        <v/>
      </c>
      <c r="F194" s="24" t="str">
        <f>IF(A194="","",'04_Property_Economics'!U194)</f>
        <v/>
      </c>
      <c r="G194" s="24" t="str">
        <f>IF(A194="","",'04_Property_Economics'!W194)</f>
        <v/>
      </c>
      <c r="H194" s="24" t="str">
        <f t="shared" si="1"/>
        <v/>
      </c>
      <c r="I194" s="24" t="str">
        <f>IF(A194="","",'04_Property_Economics'!AD194-'04_Property_Economics'!V194-'04_Property_Economics'!X194-'04_Property_Economics'!AF194)</f>
        <v/>
      </c>
      <c r="J194" s="27" t="str">
        <f t="shared" si="2"/>
        <v/>
      </c>
      <c r="K194" s="24" t="str">
        <f t="shared" si="3"/>
        <v/>
      </c>
      <c r="L194" s="24" t="str">
        <f>IF(A194="","",'04_Property_Economics'!AS194)</f>
        <v/>
      </c>
      <c r="M194" s="24" t="str">
        <f>IF(A194="","",'01_Global_Assumptions'!$B$13)</f>
        <v/>
      </c>
      <c r="N194" s="24" t="str">
        <f>IF(A194="","",'04_Property_Economics'!AM194)</f>
        <v/>
      </c>
      <c r="O194" s="24" t="str">
        <f>IF(A194="","",'04_Property_Economics'!AN194)</f>
        <v/>
      </c>
      <c r="P194" s="24" t="str">
        <f>IF(A194="","",'04_Property_Economics'!AO194)</f>
        <v/>
      </c>
      <c r="Q194" s="24" t="str">
        <f>IF(A194="","",'04_Property_Economics'!AP194)</f>
        <v/>
      </c>
      <c r="R194" s="24" t="str">
        <f>IF(A194="","",'04_Property_Economics'!AQ194)</f>
        <v/>
      </c>
      <c r="S194" s="27" t="str">
        <f>IF(A194="","",'04_Property_Economics'!AR194)</f>
        <v/>
      </c>
      <c r="T194" s="2" t="str">
        <f t="shared" si="4"/>
        <v/>
      </c>
    </row>
    <row r="195" ht="15.75" customHeight="1">
      <c r="A195" s="2" t="str">
        <f>IF('04_Property_Economics'!B195="","",'04_Property_Economics'!B195)</f>
        <v/>
      </c>
      <c r="B195" s="2" t="str">
        <f>IF(A195="","",'04_Property_Economics'!C195)</f>
        <v/>
      </c>
      <c r="C195" s="24" t="str">
        <f>IF(A195="","",'04_Property_Economics'!H195)</f>
        <v/>
      </c>
      <c r="D195" s="24" t="str">
        <f>IF(A195="","",'04_Property_Economics'!S195)</f>
        <v/>
      </c>
      <c r="E195" s="24" t="str">
        <f>IF(A195="","",'04_Property_Economics'!T195)</f>
        <v/>
      </c>
      <c r="F195" s="24" t="str">
        <f>IF(A195="","",'04_Property_Economics'!U195)</f>
        <v/>
      </c>
      <c r="G195" s="24" t="str">
        <f>IF(A195="","",'04_Property_Economics'!W195)</f>
        <v/>
      </c>
      <c r="H195" s="24" t="str">
        <f t="shared" si="1"/>
        <v/>
      </c>
      <c r="I195" s="24" t="str">
        <f>IF(A195="","",'04_Property_Economics'!AD195-'04_Property_Economics'!V195-'04_Property_Economics'!X195-'04_Property_Economics'!AF195)</f>
        <v/>
      </c>
      <c r="J195" s="27" t="str">
        <f t="shared" si="2"/>
        <v/>
      </c>
      <c r="K195" s="24" t="str">
        <f t="shared" si="3"/>
        <v/>
      </c>
      <c r="L195" s="24" t="str">
        <f>IF(A195="","",'04_Property_Economics'!AS195)</f>
        <v/>
      </c>
      <c r="M195" s="24" t="str">
        <f>IF(A195="","",'01_Global_Assumptions'!$B$13)</f>
        <v/>
      </c>
      <c r="N195" s="24" t="str">
        <f>IF(A195="","",'04_Property_Economics'!AM195)</f>
        <v/>
      </c>
      <c r="O195" s="24" t="str">
        <f>IF(A195="","",'04_Property_Economics'!AN195)</f>
        <v/>
      </c>
      <c r="P195" s="24" t="str">
        <f>IF(A195="","",'04_Property_Economics'!AO195)</f>
        <v/>
      </c>
      <c r="Q195" s="24" t="str">
        <f>IF(A195="","",'04_Property_Economics'!AP195)</f>
        <v/>
      </c>
      <c r="R195" s="24" t="str">
        <f>IF(A195="","",'04_Property_Economics'!AQ195)</f>
        <v/>
      </c>
      <c r="S195" s="27" t="str">
        <f>IF(A195="","",'04_Property_Economics'!AR195)</f>
        <v/>
      </c>
      <c r="T195" s="2" t="str">
        <f t="shared" si="4"/>
        <v/>
      </c>
    </row>
    <row r="196" ht="15.75" customHeight="1">
      <c r="A196" s="2" t="str">
        <f>IF('04_Property_Economics'!B196="","",'04_Property_Economics'!B196)</f>
        <v/>
      </c>
      <c r="B196" s="2" t="str">
        <f>IF(A196="","",'04_Property_Economics'!C196)</f>
        <v/>
      </c>
      <c r="C196" s="24" t="str">
        <f>IF(A196="","",'04_Property_Economics'!H196)</f>
        <v/>
      </c>
      <c r="D196" s="24" t="str">
        <f>IF(A196="","",'04_Property_Economics'!S196)</f>
        <v/>
      </c>
      <c r="E196" s="24" t="str">
        <f>IF(A196="","",'04_Property_Economics'!T196)</f>
        <v/>
      </c>
      <c r="F196" s="24" t="str">
        <f>IF(A196="","",'04_Property_Economics'!U196)</f>
        <v/>
      </c>
      <c r="G196" s="24" t="str">
        <f>IF(A196="","",'04_Property_Economics'!W196)</f>
        <v/>
      </c>
      <c r="H196" s="24" t="str">
        <f t="shared" si="1"/>
        <v/>
      </c>
      <c r="I196" s="24" t="str">
        <f>IF(A196="","",'04_Property_Economics'!AD196-'04_Property_Economics'!V196-'04_Property_Economics'!X196-'04_Property_Economics'!AF196)</f>
        <v/>
      </c>
      <c r="J196" s="27" t="str">
        <f t="shared" si="2"/>
        <v/>
      </c>
      <c r="K196" s="24" t="str">
        <f t="shared" si="3"/>
        <v/>
      </c>
      <c r="L196" s="24" t="str">
        <f>IF(A196="","",'04_Property_Economics'!AS196)</f>
        <v/>
      </c>
      <c r="M196" s="24" t="str">
        <f>IF(A196="","",'01_Global_Assumptions'!$B$13)</f>
        <v/>
      </c>
      <c r="N196" s="24" t="str">
        <f>IF(A196="","",'04_Property_Economics'!AM196)</f>
        <v/>
      </c>
      <c r="O196" s="24" t="str">
        <f>IF(A196="","",'04_Property_Economics'!AN196)</f>
        <v/>
      </c>
      <c r="P196" s="24" t="str">
        <f>IF(A196="","",'04_Property_Economics'!AO196)</f>
        <v/>
      </c>
      <c r="Q196" s="24" t="str">
        <f>IF(A196="","",'04_Property_Economics'!AP196)</f>
        <v/>
      </c>
      <c r="R196" s="24" t="str">
        <f>IF(A196="","",'04_Property_Economics'!AQ196)</f>
        <v/>
      </c>
      <c r="S196" s="27" t="str">
        <f>IF(A196="","",'04_Property_Economics'!AR196)</f>
        <v/>
      </c>
      <c r="T196" s="2" t="str">
        <f t="shared" si="4"/>
        <v/>
      </c>
    </row>
    <row r="197" ht="15.75" customHeight="1">
      <c r="A197" s="2" t="str">
        <f>IF('04_Property_Economics'!B197="","",'04_Property_Economics'!B197)</f>
        <v/>
      </c>
      <c r="B197" s="2" t="str">
        <f>IF(A197="","",'04_Property_Economics'!C197)</f>
        <v/>
      </c>
      <c r="C197" s="24" t="str">
        <f>IF(A197="","",'04_Property_Economics'!H197)</f>
        <v/>
      </c>
      <c r="D197" s="24" t="str">
        <f>IF(A197="","",'04_Property_Economics'!S197)</f>
        <v/>
      </c>
      <c r="E197" s="24" t="str">
        <f>IF(A197="","",'04_Property_Economics'!T197)</f>
        <v/>
      </c>
      <c r="F197" s="24" t="str">
        <f>IF(A197="","",'04_Property_Economics'!U197)</f>
        <v/>
      </c>
      <c r="G197" s="24" t="str">
        <f>IF(A197="","",'04_Property_Economics'!W197)</f>
        <v/>
      </c>
      <c r="H197" s="24" t="str">
        <f t="shared" si="1"/>
        <v/>
      </c>
      <c r="I197" s="24" t="str">
        <f>IF(A197="","",'04_Property_Economics'!AD197-'04_Property_Economics'!V197-'04_Property_Economics'!X197-'04_Property_Economics'!AF197)</f>
        <v/>
      </c>
      <c r="J197" s="27" t="str">
        <f t="shared" si="2"/>
        <v/>
      </c>
      <c r="K197" s="24" t="str">
        <f t="shared" si="3"/>
        <v/>
      </c>
      <c r="L197" s="24" t="str">
        <f>IF(A197="","",'04_Property_Economics'!AS197)</f>
        <v/>
      </c>
      <c r="M197" s="24" t="str">
        <f>IF(A197="","",'01_Global_Assumptions'!$B$13)</f>
        <v/>
      </c>
      <c r="N197" s="24" t="str">
        <f>IF(A197="","",'04_Property_Economics'!AM197)</f>
        <v/>
      </c>
      <c r="O197" s="24" t="str">
        <f>IF(A197="","",'04_Property_Economics'!AN197)</f>
        <v/>
      </c>
      <c r="P197" s="24" t="str">
        <f>IF(A197="","",'04_Property_Economics'!AO197)</f>
        <v/>
      </c>
      <c r="Q197" s="24" t="str">
        <f>IF(A197="","",'04_Property_Economics'!AP197)</f>
        <v/>
      </c>
      <c r="R197" s="24" t="str">
        <f>IF(A197="","",'04_Property_Economics'!AQ197)</f>
        <v/>
      </c>
      <c r="S197" s="27" t="str">
        <f>IF(A197="","",'04_Property_Economics'!AR197)</f>
        <v/>
      </c>
      <c r="T197" s="2" t="str">
        <f t="shared" si="4"/>
        <v/>
      </c>
    </row>
    <row r="198" ht="15.75" customHeight="1">
      <c r="A198" s="2" t="str">
        <f>IF('04_Property_Economics'!B198="","",'04_Property_Economics'!B198)</f>
        <v/>
      </c>
      <c r="B198" s="2" t="str">
        <f>IF(A198="","",'04_Property_Economics'!C198)</f>
        <v/>
      </c>
      <c r="C198" s="24" t="str">
        <f>IF(A198="","",'04_Property_Economics'!H198)</f>
        <v/>
      </c>
      <c r="D198" s="24" t="str">
        <f>IF(A198="","",'04_Property_Economics'!S198)</f>
        <v/>
      </c>
      <c r="E198" s="24" t="str">
        <f>IF(A198="","",'04_Property_Economics'!T198)</f>
        <v/>
      </c>
      <c r="F198" s="24" t="str">
        <f>IF(A198="","",'04_Property_Economics'!U198)</f>
        <v/>
      </c>
      <c r="G198" s="24" t="str">
        <f>IF(A198="","",'04_Property_Economics'!W198)</f>
        <v/>
      </c>
      <c r="H198" s="24" t="str">
        <f t="shared" si="1"/>
        <v/>
      </c>
      <c r="I198" s="24" t="str">
        <f>IF(A198="","",'04_Property_Economics'!AD198-'04_Property_Economics'!V198-'04_Property_Economics'!X198-'04_Property_Economics'!AF198)</f>
        <v/>
      </c>
      <c r="J198" s="27" t="str">
        <f t="shared" si="2"/>
        <v/>
      </c>
      <c r="K198" s="24" t="str">
        <f t="shared" si="3"/>
        <v/>
      </c>
      <c r="L198" s="24" t="str">
        <f>IF(A198="","",'04_Property_Economics'!AS198)</f>
        <v/>
      </c>
      <c r="M198" s="24" t="str">
        <f>IF(A198="","",'01_Global_Assumptions'!$B$13)</f>
        <v/>
      </c>
      <c r="N198" s="24" t="str">
        <f>IF(A198="","",'04_Property_Economics'!AM198)</f>
        <v/>
      </c>
      <c r="O198" s="24" t="str">
        <f>IF(A198="","",'04_Property_Economics'!AN198)</f>
        <v/>
      </c>
      <c r="P198" s="24" t="str">
        <f>IF(A198="","",'04_Property_Economics'!AO198)</f>
        <v/>
      </c>
      <c r="Q198" s="24" t="str">
        <f>IF(A198="","",'04_Property_Economics'!AP198)</f>
        <v/>
      </c>
      <c r="R198" s="24" t="str">
        <f>IF(A198="","",'04_Property_Economics'!AQ198)</f>
        <v/>
      </c>
      <c r="S198" s="27" t="str">
        <f>IF(A198="","",'04_Property_Economics'!AR198)</f>
        <v/>
      </c>
      <c r="T198" s="2" t="str">
        <f t="shared" si="4"/>
        <v/>
      </c>
    </row>
    <row r="199" ht="15.75" customHeight="1">
      <c r="A199" s="2" t="str">
        <f>IF('04_Property_Economics'!B199="","",'04_Property_Economics'!B199)</f>
        <v/>
      </c>
      <c r="B199" s="2" t="str">
        <f>IF(A199="","",'04_Property_Economics'!C199)</f>
        <v/>
      </c>
      <c r="C199" s="24" t="str">
        <f>IF(A199="","",'04_Property_Economics'!H199)</f>
        <v/>
      </c>
      <c r="D199" s="24" t="str">
        <f>IF(A199="","",'04_Property_Economics'!S199)</f>
        <v/>
      </c>
      <c r="E199" s="24" t="str">
        <f>IF(A199="","",'04_Property_Economics'!T199)</f>
        <v/>
      </c>
      <c r="F199" s="24" t="str">
        <f>IF(A199="","",'04_Property_Economics'!U199)</f>
        <v/>
      </c>
      <c r="G199" s="24" t="str">
        <f>IF(A199="","",'04_Property_Economics'!W199)</f>
        <v/>
      </c>
      <c r="H199" s="24" t="str">
        <f t="shared" si="1"/>
        <v/>
      </c>
      <c r="I199" s="24" t="str">
        <f>IF(A199="","",'04_Property_Economics'!AD199-'04_Property_Economics'!V199-'04_Property_Economics'!X199-'04_Property_Economics'!AF199)</f>
        <v/>
      </c>
      <c r="J199" s="27" t="str">
        <f t="shared" si="2"/>
        <v/>
      </c>
      <c r="K199" s="24" t="str">
        <f t="shared" si="3"/>
        <v/>
      </c>
      <c r="L199" s="24" t="str">
        <f>IF(A199="","",'04_Property_Economics'!AS199)</f>
        <v/>
      </c>
      <c r="M199" s="24" t="str">
        <f>IF(A199="","",'01_Global_Assumptions'!$B$13)</f>
        <v/>
      </c>
      <c r="N199" s="24" t="str">
        <f>IF(A199="","",'04_Property_Economics'!AM199)</f>
        <v/>
      </c>
      <c r="O199" s="24" t="str">
        <f>IF(A199="","",'04_Property_Economics'!AN199)</f>
        <v/>
      </c>
      <c r="P199" s="24" t="str">
        <f>IF(A199="","",'04_Property_Economics'!AO199)</f>
        <v/>
      </c>
      <c r="Q199" s="24" t="str">
        <f>IF(A199="","",'04_Property_Economics'!AP199)</f>
        <v/>
      </c>
      <c r="R199" s="24" t="str">
        <f>IF(A199="","",'04_Property_Economics'!AQ199)</f>
        <v/>
      </c>
      <c r="S199" s="27" t="str">
        <f>IF(A199="","",'04_Property_Economics'!AR199)</f>
        <v/>
      </c>
      <c r="T199" s="2" t="str">
        <f t="shared" si="4"/>
        <v/>
      </c>
    </row>
    <row r="200" ht="15.75" customHeight="1">
      <c r="A200" s="2" t="str">
        <f>IF('04_Property_Economics'!B200="","",'04_Property_Economics'!B200)</f>
        <v/>
      </c>
      <c r="B200" s="2" t="str">
        <f>IF(A200="","",'04_Property_Economics'!C200)</f>
        <v/>
      </c>
      <c r="C200" s="24" t="str">
        <f>IF(A200="","",'04_Property_Economics'!H200)</f>
        <v/>
      </c>
      <c r="D200" s="24" t="str">
        <f>IF(A200="","",'04_Property_Economics'!S200)</f>
        <v/>
      </c>
      <c r="E200" s="24" t="str">
        <f>IF(A200="","",'04_Property_Economics'!T200)</f>
        <v/>
      </c>
      <c r="F200" s="24" t="str">
        <f>IF(A200="","",'04_Property_Economics'!U200)</f>
        <v/>
      </c>
      <c r="G200" s="24" t="str">
        <f>IF(A200="","",'04_Property_Economics'!W200)</f>
        <v/>
      </c>
      <c r="H200" s="24" t="str">
        <f t="shared" si="1"/>
        <v/>
      </c>
      <c r="I200" s="24" t="str">
        <f>IF(A200="","",'04_Property_Economics'!AD200-'04_Property_Economics'!V200-'04_Property_Economics'!X200-'04_Property_Economics'!AF200)</f>
        <v/>
      </c>
      <c r="J200" s="27" t="str">
        <f t="shared" si="2"/>
        <v/>
      </c>
      <c r="K200" s="24" t="str">
        <f t="shared" si="3"/>
        <v/>
      </c>
      <c r="L200" s="24" t="str">
        <f>IF(A200="","",'04_Property_Economics'!AS200)</f>
        <v/>
      </c>
      <c r="M200" s="24" t="str">
        <f>IF(A200="","",'01_Global_Assumptions'!$B$13)</f>
        <v/>
      </c>
      <c r="N200" s="24" t="str">
        <f>IF(A200="","",'04_Property_Economics'!AM200)</f>
        <v/>
      </c>
      <c r="O200" s="24" t="str">
        <f>IF(A200="","",'04_Property_Economics'!AN200)</f>
        <v/>
      </c>
      <c r="P200" s="24" t="str">
        <f>IF(A200="","",'04_Property_Economics'!AO200)</f>
        <v/>
      </c>
      <c r="Q200" s="24" t="str">
        <f>IF(A200="","",'04_Property_Economics'!AP200)</f>
        <v/>
      </c>
      <c r="R200" s="24" t="str">
        <f>IF(A200="","",'04_Property_Economics'!AQ200)</f>
        <v/>
      </c>
      <c r="S200" s="27" t="str">
        <f>IF(A200="","",'04_Property_Economics'!AR200)</f>
        <v/>
      </c>
      <c r="T200" s="2" t="str">
        <f t="shared" si="4"/>
        <v/>
      </c>
    </row>
    <row r="201" ht="15.75" customHeight="1">
      <c r="A201" s="2" t="str">
        <f>IF('04_Property_Economics'!B201="","",'04_Property_Economics'!B201)</f>
        <v/>
      </c>
      <c r="B201" s="2" t="str">
        <f>IF(A201="","",'04_Property_Economics'!C201)</f>
        <v/>
      </c>
      <c r="C201" s="24" t="str">
        <f>IF(A201="","",'04_Property_Economics'!H201)</f>
        <v/>
      </c>
      <c r="D201" s="24" t="str">
        <f>IF(A201="","",'04_Property_Economics'!S201)</f>
        <v/>
      </c>
      <c r="E201" s="24" t="str">
        <f>IF(A201="","",'04_Property_Economics'!T201)</f>
        <v/>
      </c>
      <c r="F201" s="24" t="str">
        <f>IF(A201="","",'04_Property_Economics'!U201)</f>
        <v/>
      </c>
      <c r="G201" s="24" t="str">
        <f>IF(A201="","",'04_Property_Economics'!W201)</f>
        <v/>
      </c>
      <c r="H201" s="24" t="str">
        <f t="shared" si="1"/>
        <v/>
      </c>
      <c r="I201" s="24" t="str">
        <f>IF(A201="","",'04_Property_Economics'!AD201-'04_Property_Economics'!V201-'04_Property_Economics'!X201-'04_Property_Economics'!AF201)</f>
        <v/>
      </c>
      <c r="J201" s="27" t="str">
        <f t="shared" si="2"/>
        <v/>
      </c>
      <c r="K201" s="24" t="str">
        <f t="shared" si="3"/>
        <v/>
      </c>
      <c r="L201" s="24" t="str">
        <f>IF(A201="","",'04_Property_Economics'!AS201)</f>
        <v/>
      </c>
      <c r="M201" s="24" t="str">
        <f>IF(A201="","",'01_Global_Assumptions'!$B$13)</f>
        <v/>
      </c>
      <c r="N201" s="24" t="str">
        <f>IF(A201="","",'04_Property_Economics'!AM201)</f>
        <v/>
      </c>
      <c r="O201" s="24" t="str">
        <f>IF(A201="","",'04_Property_Economics'!AN201)</f>
        <v/>
      </c>
      <c r="P201" s="24" t="str">
        <f>IF(A201="","",'04_Property_Economics'!AO201)</f>
        <v/>
      </c>
      <c r="Q201" s="24" t="str">
        <f>IF(A201="","",'04_Property_Economics'!AP201)</f>
        <v/>
      </c>
      <c r="R201" s="24" t="str">
        <f>IF(A201="","",'04_Property_Economics'!AQ201)</f>
        <v/>
      </c>
      <c r="S201" s="27" t="str">
        <f>IF(A201="","",'04_Property_Economics'!AR201)</f>
        <v/>
      </c>
      <c r="T201" s="2" t="str">
        <f t="shared" si="4"/>
        <v/>
      </c>
    </row>
    <row r="202" ht="15.75" customHeight="1">
      <c r="A202" s="2" t="str">
        <f>IF('04_Property_Economics'!B202="","",'04_Property_Economics'!B202)</f>
        <v/>
      </c>
      <c r="B202" s="2" t="str">
        <f>IF(A202="","",'04_Property_Economics'!C202)</f>
        <v/>
      </c>
      <c r="C202" s="24" t="str">
        <f>IF(A202="","",'04_Property_Economics'!H202)</f>
        <v/>
      </c>
      <c r="D202" s="24" t="str">
        <f>IF(A202="","",'04_Property_Economics'!S202)</f>
        <v/>
      </c>
      <c r="E202" s="24" t="str">
        <f>IF(A202="","",'04_Property_Economics'!T202)</f>
        <v/>
      </c>
      <c r="F202" s="24" t="str">
        <f>IF(A202="","",'04_Property_Economics'!U202)</f>
        <v/>
      </c>
      <c r="G202" s="24" t="str">
        <f>IF(A202="","",'04_Property_Economics'!W202)</f>
        <v/>
      </c>
      <c r="H202" s="24" t="str">
        <f t="shared" si="1"/>
        <v/>
      </c>
      <c r="I202" s="24" t="str">
        <f>IF(A202="","",'04_Property_Economics'!AD202-'04_Property_Economics'!V202-'04_Property_Economics'!X202-'04_Property_Economics'!AF202)</f>
        <v/>
      </c>
      <c r="J202" s="27" t="str">
        <f t="shared" si="2"/>
        <v/>
      </c>
      <c r="K202" s="24" t="str">
        <f t="shared" si="3"/>
        <v/>
      </c>
      <c r="L202" s="24" t="str">
        <f>IF(A202="","",'04_Property_Economics'!AS202)</f>
        <v/>
      </c>
      <c r="M202" s="24" t="str">
        <f>IF(A202="","",'01_Global_Assumptions'!$B$13)</f>
        <v/>
      </c>
      <c r="N202" s="24" t="str">
        <f>IF(A202="","",'04_Property_Economics'!AM202)</f>
        <v/>
      </c>
      <c r="O202" s="24" t="str">
        <f>IF(A202="","",'04_Property_Economics'!AN202)</f>
        <v/>
      </c>
      <c r="P202" s="24" t="str">
        <f>IF(A202="","",'04_Property_Economics'!AO202)</f>
        <v/>
      </c>
      <c r="Q202" s="24" t="str">
        <f>IF(A202="","",'04_Property_Economics'!AP202)</f>
        <v/>
      </c>
      <c r="R202" s="24" t="str">
        <f>IF(A202="","",'04_Property_Economics'!AQ202)</f>
        <v/>
      </c>
      <c r="S202" s="27" t="str">
        <f>IF(A202="","",'04_Property_Economics'!AR202)</f>
        <v/>
      </c>
      <c r="T202" s="2" t="str">
        <f t="shared" si="4"/>
        <v/>
      </c>
    </row>
    <row r="203" ht="15.75" customHeight="1">
      <c r="A203" s="2" t="str">
        <f>IF('04_Property_Economics'!B203="","",'04_Property_Economics'!B203)</f>
        <v/>
      </c>
      <c r="B203" s="2" t="str">
        <f>IF(A203="","",'04_Property_Economics'!C203)</f>
        <v/>
      </c>
      <c r="C203" s="24" t="str">
        <f>IF(A203="","",'04_Property_Economics'!H203)</f>
        <v/>
      </c>
      <c r="D203" s="24" t="str">
        <f>IF(A203="","",'04_Property_Economics'!S203)</f>
        <v/>
      </c>
      <c r="E203" s="24" t="str">
        <f>IF(A203="","",'04_Property_Economics'!T203)</f>
        <v/>
      </c>
      <c r="F203" s="24" t="str">
        <f>IF(A203="","",'04_Property_Economics'!U203)</f>
        <v/>
      </c>
      <c r="G203" s="24" t="str">
        <f>IF(A203="","",'04_Property_Economics'!W203)</f>
        <v/>
      </c>
      <c r="H203" s="24" t="str">
        <f t="shared" si="1"/>
        <v/>
      </c>
      <c r="I203" s="24" t="str">
        <f>IF(A203="","",'04_Property_Economics'!AD203-'04_Property_Economics'!V203-'04_Property_Economics'!X203-'04_Property_Economics'!AF203)</f>
        <v/>
      </c>
      <c r="J203" s="27" t="str">
        <f t="shared" si="2"/>
        <v/>
      </c>
      <c r="K203" s="24" t="str">
        <f t="shared" si="3"/>
        <v/>
      </c>
      <c r="L203" s="24" t="str">
        <f>IF(A203="","",'04_Property_Economics'!AS203)</f>
        <v/>
      </c>
      <c r="M203" s="24" t="str">
        <f>IF(A203="","",'01_Global_Assumptions'!$B$13)</f>
        <v/>
      </c>
      <c r="N203" s="24" t="str">
        <f>IF(A203="","",'04_Property_Economics'!AM203)</f>
        <v/>
      </c>
      <c r="O203" s="24" t="str">
        <f>IF(A203="","",'04_Property_Economics'!AN203)</f>
        <v/>
      </c>
      <c r="P203" s="24" t="str">
        <f>IF(A203="","",'04_Property_Economics'!AO203)</f>
        <v/>
      </c>
      <c r="Q203" s="24" t="str">
        <f>IF(A203="","",'04_Property_Economics'!AP203)</f>
        <v/>
      </c>
      <c r="R203" s="24" t="str">
        <f>IF(A203="","",'04_Property_Economics'!AQ203)</f>
        <v/>
      </c>
      <c r="S203" s="27" t="str">
        <f>IF(A203="","",'04_Property_Economics'!AR203)</f>
        <v/>
      </c>
      <c r="T203" s="2" t="str">
        <f t="shared" si="4"/>
        <v/>
      </c>
    </row>
    <row r="204" ht="15.75" customHeight="1">
      <c r="A204" s="2" t="str">
        <f>IF('04_Property_Economics'!B204="","",'04_Property_Economics'!B204)</f>
        <v/>
      </c>
      <c r="B204" s="2" t="str">
        <f>IF(A204="","",'04_Property_Economics'!C204)</f>
        <v/>
      </c>
      <c r="C204" s="24" t="str">
        <f>IF(A204="","",'04_Property_Economics'!H204)</f>
        <v/>
      </c>
      <c r="D204" s="24" t="str">
        <f>IF(A204="","",'04_Property_Economics'!S204)</f>
        <v/>
      </c>
      <c r="E204" s="24" t="str">
        <f>IF(A204="","",'04_Property_Economics'!T204)</f>
        <v/>
      </c>
      <c r="F204" s="24" t="str">
        <f>IF(A204="","",'04_Property_Economics'!U204)</f>
        <v/>
      </c>
      <c r="G204" s="24" t="str">
        <f>IF(A204="","",'04_Property_Economics'!W204)</f>
        <v/>
      </c>
      <c r="H204" s="24" t="str">
        <f t="shared" si="1"/>
        <v/>
      </c>
      <c r="I204" s="24" t="str">
        <f>IF(A204="","",'04_Property_Economics'!AD204-'04_Property_Economics'!V204-'04_Property_Economics'!X204-'04_Property_Economics'!AF204)</f>
        <v/>
      </c>
      <c r="J204" s="27" t="str">
        <f t="shared" si="2"/>
        <v/>
      </c>
      <c r="K204" s="24" t="str">
        <f t="shared" si="3"/>
        <v/>
      </c>
      <c r="L204" s="24" t="str">
        <f>IF(A204="","",'04_Property_Economics'!AS204)</f>
        <v/>
      </c>
      <c r="M204" s="24" t="str">
        <f>IF(A204="","",'01_Global_Assumptions'!$B$13)</f>
        <v/>
      </c>
      <c r="N204" s="24" t="str">
        <f>IF(A204="","",'04_Property_Economics'!AM204)</f>
        <v/>
      </c>
      <c r="O204" s="24" t="str">
        <f>IF(A204="","",'04_Property_Economics'!AN204)</f>
        <v/>
      </c>
      <c r="P204" s="24" t="str">
        <f>IF(A204="","",'04_Property_Economics'!AO204)</f>
        <v/>
      </c>
      <c r="Q204" s="24" t="str">
        <f>IF(A204="","",'04_Property_Economics'!AP204)</f>
        <v/>
      </c>
      <c r="R204" s="24" t="str">
        <f>IF(A204="","",'04_Property_Economics'!AQ204)</f>
        <v/>
      </c>
      <c r="S204" s="27" t="str">
        <f>IF(A204="","",'04_Property_Economics'!AR204)</f>
        <v/>
      </c>
      <c r="T204" s="2" t="str">
        <f t="shared" si="4"/>
        <v/>
      </c>
    </row>
    <row r="205" ht="15.75" customHeight="1">
      <c r="A205" s="2" t="str">
        <f>IF('04_Property_Economics'!B205="","",'04_Property_Economics'!B205)</f>
        <v/>
      </c>
      <c r="B205" s="2" t="str">
        <f>IF(A205="","",'04_Property_Economics'!C205)</f>
        <v/>
      </c>
      <c r="C205" s="24" t="str">
        <f>IF(A205="","",'04_Property_Economics'!H205)</f>
        <v/>
      </c>
      <c r="D205" s="24" t="str">
        <f>IF(A205="","",'04_Property_Economics'!S205)</f>
        <v/>
      </c>
      <c r="E205" s="24" t="str">
        <f>IF(A205="","",'04_Property_Economics'!T205)</f>
        <v/>
      </c>
      <c r="F205" s="24" t="str">
        <f>IF(A205="","",'04_Property_Economics'!U205)</f>
        <v/>
      </c>
      <c r="G205" s="24" t="str">
        <f>IF(A205="","",'04_Property_Economics'!W205)</f>
        <v/>
      </c>
      <c r="H205" s="24" t="str">
        <f t="shared" si="1"/>
        <v/>
      </c>
      <c r="I205" s="24" t="str">
        <f>IF(A205="","",'04_Property_Economics'!AD205-'04_Property_Economics'!V205-'04_Property_Economics'!X205-'04_Property_Economics'!AF205)</f>
        <v/>
      </c>
      <c r="J205" s="27" t="str">
        <f t="shared" si="2"/>
        <v/>
      </c>
      <c r="K205" s="24" t="str">
        <f t="shared" si="3"/>
        <v/>
      </c>
      <c r="L205" s="24" t="str">
        <f>IF(A205="","",'04_Property_Economics'!AS205)</f>
        <v/>
      </c>
      <c r="M205" s="24" t="str">
        <f>IF(A205="","",'01_Global_Assumptions'!$B$13)</f>
        <v/>
      </c>
      <c r="N205" s="24" t="str">
        <f>IF(A205="","",'04_Property_Economics'!AM205)</f>
        <v/>
      </c>
      <c r="O205" s="24" t="str">
        <f>IF(A205="","",'04_Property_Economics'!AN205)</f>
        <v/>
      </c>
      <c r="P205" s="24" t="str">
        <f>IF(A205="","",'04_Property_Economics'!AO205)</f>
        <v/>
      </c>
      <c r="Q205" s="24" t="str">
        <f>IF(A205="","",'04_Property_Economics'!AP205)</f>
        <v/>
      </c>
      <c r="R205" s="24" t="str">
        <f>IF(A205="","",'04_Property_Economics'!AQ205)</f>
        <v/>
      </c>
      <c r="S205" s="27" t="str">
        <f>IF(A205="","",'04_Property_Economics'!AR205)</f>
        <v/>
      </c>
      <c r="T205" s="2" t="str">
        <f t="shared" si="4"/>
        <v/>
      </c>
    </row>
    <row r="206" ht="15.75" customHeight="1">
      <c r="A206" s="2" t="str">
        <f>IF('04_Property_Economics'!B206="","",'04_Property_Economics'!B206)</f>
        <v/>
      </c>
      <c r="B206" s="2" t="str">
        <f>IF(A206="","",'04_Property_Economics'!C206)</f>
        <v/>
      </c>
      <c r="C206" s="24" t="str">
        <f>IF(A206="","",'04_Property_Economics'!H206)</f>
        <v/>
      </c>
      <c r="D206" s="24" t="str">
        <f>IF(A206="","",'04_Property_Economics'!S206)</f>
        <v/>
      </c>
      <c r="E206" s="24" t="str">
        <f>IF(A206="","",'04_Property_Economics'!T206)</f>
        <v/>
      </c>
      <c r="F206" s="24" t="str">
        <f>IF(A206="","",'04_Property_Economics'!U206)</f>
        <v/>
      </c>
      <c r="G206" s="24" t="str">
        <f>IF(A206="","",'04_Property_Economics'!W206)</f>
        <v/>
      </c>
      <c r="H206" s="24" t="str">
        <f t="shared" si="1"/>
        <v/>
      </c>
      <c r="I206" s="24" t="str">
        <f>IF(A206="","",'04_Property_Economics'!AD206-'04_Property_Economics'!V206-'04_Property_Economics'!X206-'04_Property_Economics'!AF206)</f>
        <v/>
      </c>
      <c r="J206" s="27" t="str">
        <f t="shared" si="2"/>
        <v/>
      </c>
      <c r="K206" s="24" t="str">
        <f t="shared" si="3"/>
        <v/>
      </c>
      <c r="L206" s="24" t="str">
        <f>IF(A206="","",'04_Property_Economics'!AS206)</f>
        <v/>
      </c>
      <c r="M206" s="24" t="str">
        <f>IF(A206="","",'01_Global_Assumptions'!$B$13)</f>
        <v/>
      </c>
      <c r="N206" s="24" t="str">
        <f>IF(A206="","",'04_Property_Economics'!AM206)</f>
        <v/>
      </c>
      <c r="O206" s="24" t="str">
        <f>IF(A206="","",'04_Property_Economics'!AN206)</f>
        <v/>
      </c>
      <c r="P206" s="24" t="str">
        <f>IF(A206="","",'04_Property_Economics'!AO206)</f>
        <v/>
      </c>
      <c r="Q206" s="24" t="str">
        <f>IF(A206="","",'04_Property_Economics'!AP206)</f>
        <v/>
      </c>
      <c r="R206" s="24" t="str">
        <f>IF(A206="","",'04_Property_Economics'!AQ206)</f>
        <v/>
      </c>
      <c r="S206" s="27" t="str">
        <f>IF(A206="","",'04_Property_Economics'!AR206)</f>
        <v/>
      </c>
      <c r="T206" s="2" t="str">
        <f t="shared" si="4"/>
        <v/>
      </c>
    </row>
    <row r="207" ht="15.75" customHeight="1">
      <c r="A207" s="2" t="str">
        <f>IF('04_Property_Economics'!B207="","",'04_Property_Economics'!B207)</f>
        <v/>
      </c>
      <c r="B207" s="2" t="str">
        <f>IF(A207="","",'04_Property_Economics'!C207)</f>
        <v/>
      </c>
      <c r="C207" s="24" t="str">
        <f>IF(A207="","",'04_Property_Economics'!H207)</f>
        <v/>
      </c>
      <c r="D207" s="24" t="str">
        <f>IF(A207="","",'04_Property_Economics'!S207)</f>
        <v/>
      </c>
      <c r="E207" s="24" t="str">
        <f>IF(A207="","",'04_Property_Economics'!T207)</f>
        <v/>
      </c>
      <c r="F207" s="24" t="str">
        <f>IF(A207="","",'04_Property_Economics'!U207)</f>
        <v/>
      </c>
      <c r="G207" s="24" t="str">
        <f>IF(A207="","",'04_Property_Economics'!W207)</f>
        <v/>
      </c>
      <c r="H207" s="24" t="str">
        <f t="shared" si="1"/>
        <v/>
      </c>
      <c r="I207" s="24" t="str">
        <f>IF(A207="","",'04_Property_Economics'!AD207-'04_Property_Economics'!V207-'04_Property_Economics'!X207-'04_Property_Economics'!AF207)</f>
        <v/>
      </c>
      <c r="J207" s="27" t="str">
        <f t="shared" si="2"/>
        <v/>
      </c>
      <c r="K207" s="24" t="str">
        <f t="shared" si="3"/>
        <v/>
      </c>
      <c r="L207" s="24" t="str">
        <f>IF(A207="","",'04_Property_Economics'!AS207)</f>
        <v/>
      </c>
      <c r="M207" s="24" t="str">
        <f>IF(A207="","",'01_Global_Assumptions'!$B$13)</f>
        <v/>
      </c>
      <c r="N207" s="24" t="str">
        <f>IF(A207="","",'04_Property_Economics'!AM207)</f>
        <v/>
      </c>
      <c r="O207" s="24" t="str">
        <f>IF(A207="","",'04_Property_Economics'!AN207)</f>
        <v/>
      </c>
      <c r="P207" s="24" t="str">
        <f>IF(A207="","",'04_Property_Economics'!AO207)</f>
        <v/>
      </c>
      <c r="Q207" s="24" t="str">
        <f>IF(A207="","",'04_Property_Economics'!AP207)</f>
        <v/>
      </c>
      <c r="R207" s="24" t="str">
        <f>IF(A207="","",'04_Property_Economics'!AQ207)</f>
        <v/>
      </c>
      <c r="S207" s="27" t="str">
        <f>IF(A207="","",'04_Property_Economics'!AR207)</f>
        <v/>
      </c>
      <c r="T207" s="2" t="str">
        <f t="shared" si="4"/>
        <v/>
      </c>
    </row>
    <row r="208" ht="15.75" customHeight="1">
      <c r="A208" s="2" t="str">
        <f>IF('04_Property_Economics'!B208="","",'04_Property_Economics'!B208)</f>
        <v/>
      </c>
      <c r="B208" s="2" t="str">
        <f>IF(A208="","",'04_Property_Economics'!C208)</f>
        <v/>
      </c>
      <c r="C208" s="24" t="str">
        <f>IF(A208="","",'04_Property_Economics'!H208)</f>
        <v/>
      </c>
      <c r="D208" s="24" t="str">
        <f>IF(A208="","",'04_Property_Economics'!S208)</f>
        <v/>
      </c>
      <c r="E208" s="24" t="str">
        <f>IF(A208="","",'04_Property_Economics'!T208)</f>
        <v/>
      </c>
      <c r="F208" s="24" t="str">
        <f>IF(A208="","",'04_Property_Economics'!U208)</f>
        <v/>
      </c>
      <c r="G208" s="24" t="str">
        <f>IF(A208="","",'04_Property_Economics'!W208)</f>
        <v/>
      </c>
      <c r="H208" s="24" t="str">
        <f t="shared" si="1"/>
        <v/>
      </c>
      <c r="I208" s="24" t="str">
        <f>IF(A208="","",'04_Property_Economics'!AD208-'04_Property_Economics'!V208-'04_Property_Economics'!X208-'04_Property_Economics'!AF208)</f>
        <v/>
      </c>
      <c r="J208" s="27" t="str">
        <f t="shared" si="2"/>
        <v/>
      </c>
      <c r="K208" s="24" t="str">
        <f t="shared" si="3"/>
        <v/>
      </c>
      <c r="L208" s="24" t="str">
        <f>IF(A208="","",'04_Property_Economics'!AS208)</f>
        <v/>
      </c>
      <c r="M208" s="24" t="str">
        <f>IF(A208="","",'01_Global_Assumptions'!$B$13)</f>
        <v/>
      </c>
      <c r="N208" s="24" t="str">
        <f>IF(A208="","",'04_Property_Economics'!AM208)</f>
        <v/>
      </c>
      <c r="O208" s="24" t="str">
        <f>IF(A208="","",'04_Property_Economics'!AN208)</f>
        <v/>
      </c>
      <c r="P208" s="24" t="str">
        <f>IF(A208="","",'04_Property_Economics'!AO208)</f>
        <v/>
      </c>
      <c r="Q208" s="24" t="str">
        <f>IF(A208="","",'04_Property_Economics'!AP208)</f>
        <v/>
      </c>
      <c r="R208" s="24" t="str">
        <f>IF(A208="","",'04_Property_Economics'!AQ208)</f>
        <v/>
      </c>
      <c r="S208" s="27" t="str">
        <f>IF(A208="","",'04_Property_Economics'!AR208)</f>
        <v/>
      </c>
      <c r="T208" s="2" t="str">
        <f t="shared" si="4"/>
        <v/>
      </c>
    </row>
    <row r="209" ht="15.75" customHeight="1">
      <c r="A209" s="2" t="str">
        <f>IF('04_Property_Economics'!B209="","",'04_Property_Economics'!B209)</f>
        <v/>
      </c>
      <c r="B209" s="2" t="str">
        <f>IF(A209="","",'04_Property_Economics'!C209)</f>
        <v/>
      </c>
      <c r="C209" s="24" t="str">
        <f>IF(A209="","",'04_Property_Economics'!H209)</f>
        <v/>
      </c>
      <c r="D209" s="24" t="str">
        <f>IF(A209="","",'04_Property_Economics'!S209)</f>
        <v/>
      </c>
      <c r="E209" s="24" t="str">
        <f>IF(A209="","",'04_Property_Economics'!T209)</f>
        <v/>
      </c>
      <c r="F209" s="24" t="str">
        <f>IF(A209="","",'04_Property_Economics'!U209)</f>
        <v/>
      </c>
      <c r="G209" s="24" t="str">
        <f>IF(A209="","",'04_Property_Economics'!W209)</f>
        <v/>
      </c>
      <c r="H209" s="24" t="str">
        <f t="shared" si="1"/>
        <v/>
      </c>
      <c r="I209" s="24" t="str">
        <f>IF(A209="","",'04_Property_Economics'!AD209-'04_Property_Economics'!V209-'04_Property_Economics'!X209-'04_Property_Economics'!AF209)</f>
        <v/>
      </c>
      <c r="J209" s="27" t="str">
        <f t="shared" si="2"/>
        <v/>
      </c>
      <c r="K209" s="24" t="str">
        <f t="shared" si="3"/>
        <v/>
      </c>
      <c r="L209" s="24" t="str">
        <f>IF(A209="","",'04_Property_Economics'!AS209)</f>
        <v/>
      </c>
      <c r="M209" s="24" t="str">
        <f>IF(A209="","",'01_Global_Assumptions'!$B$13)</f>
        <v/>
      </c>
      <c r="N209" s="24" t="str">
        <f>IF(A209="","",'04_Property_Economics'!AM209)</f>
        <v/>
      </c>
      <c r="O209" s="24" t="str">
        <f>IF(A209="","",'04_Property_Economics'!AN209)</f>
        <v/>
      </c>
      <c r="P209" s="24" t="str">
        <f>IF(A209="","",'04_Property_Economics'!AO209)</f>
        <v/>
      </c>
      <c r="Q209" s="24" t="str">
        <f>IF(A209="","",'04_Property_Economics'!AP209)</f>
        <v/>
      </c>
      <c r="R209" s="24" t="str">
        <f>IF(A209="","",'04_Property_Economics'!AQ209)</f>
        <v/>
      </c>
      <c r="S209" s="27" t="str">
        <f>IF(A209="","",'04_Property_Economics'!AR209)</f>
        <v/>
      </c>
      <c r="T209" s="2" t="str">
        <f t="shared" si="4"/>
        <v/>
      </c>
    </row>
    <row r="210" ht="15.75" customHeight="1">
      <c r="A210" s="2" t="str">
        <f>IF('04_Property_Economics'!B210="","",'04_Property_Economics'!B210)</f>
        <v/>
      </c>
      <c r="B210" s="2" t="str">
        <f>IF(A210="","",'04_Property_Economics'!C210)</f>
        <v/>
      </c>
      <c r="C210" s="24" t="str">
        <f>IF(A210="","",'04_Property_Economics'!H210)</f>
        <v/>
      </c>
      <c r="D210" s="24" t="str">
        <f>IF(A210="","",'04_Property_Economics'!S210)</f>
        <v/>
      </c>
      <c r="E210" s="24" t="str">
        <f>IF(A210="","",'04_Property_Economics'!T210)</f>
        <v/>
      </c>
      <c r="F210" s="24" t="str">
        <f>IF(A210="","",'04_Property_Economics'!U210)</f>
        <v/>
      </c>
      <c r="G210" s="24" t="str">
        <f>IF(A210="","",'04_Property_Economics'!W210)</f>
        <v/>
      </c>
      <c r="H210" s="24" t="str">
        <f t="shared" si="1"/>
        <v/>
      </c>
      <c r="I210" s="24" t="str">
        <f>IF(A210="","",'04_Property_Economics'!AD210-'04_Property_Economics'!V210-'04_Property_Economics'!X210-'04_Property_Economics'!AF210)</f>
        <v/>
      </c>
      <c r="J210" s="27" t="str">
        <f t="shared" si="2"/>
        <v/>
      </c>
      <c r="K210" s="24" t="str">
        <f t="shared" si="3"/>
        <v/>
      </c>
      <c r="L210" s="24" t="str">
        <f>IF(A210="","",'04_Property_Economics'!AS210)</f>
        <v/>
      </c>
      <c r="M210" s="24" t="str">
        <f>IF(A210="","",'01_Global_Assumptions'!$B$13)</f>
        <v/>
      </c>
      <c r="N210" s="24" t="str">
        <f>IF(A210="","",'04_Property_Economics'!AM210)</f>
        <v/>
      </c>
      <c r="O210" s="24" t="str">
        <f>IF(A210="","",'04_Property_Economics'!AN210)</f>
        <v/>
      </c>
      <c r="P210" s="24" t="str">
        <f>IF(A210="","",'04_Property_Economics'!AO210)</f>
        <v/>
      </c>
      <c r="Q210" s="24" t="str">
        <f>IF(A210="","",'04_Property_Economics'!AP210)</f>
        <v/>
      </c>
      <c r="R210" s="24" t="str">
        <f>IF(A210="","",'04_Property_Economics'!AQ210)</f>
        <v/>
      </c>
      <c r="S210" s="27" t="str">
        <f>IF(A210="","",'04_Property_Economics'!AR210)</f>
        <v/>
      </c>
      <c r="T210" s="2" t="str">
        <f t="shared" si="4"/>
        <v/>
      </c>
    </row>
    <row r="211" ht="15.75" customHeight="1">
      <c r="A211" s="2" t="str">
        <f>IF('04_Property_Economics'!B211="","",'04_Property_Economics'!B211)</f>
        <v/>
      </c>
      <c r="B211" s="2" t="str">
        <f>IF(A211="","",'04_Property_Economics'!C211)</f>
        <v/>
      </c>
      <c r="C211" s="24" t="str">
        <f>IF(A211="","",'04_Property_Economics'!H211)</f>
        <v/>
      </c>
      <c r="D211" s="24" t="str">
        <f>IF(A211="","",'04_Property_Economics'!S211)</f>
        <v/>
      </c>
      <c r="E211" s="24" t="str">
        <f>IF(A211="","",'04_Property_Economics'!T211)</f>
        <v/>
      </c>
      <c r="F211" s="24" t="str">
        <f>IF(A211="","",'04_Property_Economics'!U211)</f>
        <v/>
      </c>
      <c r="G211" s="24" t="str">
        <f>IF(A211="","",'04_Property_Economics'!W211)</f>
        <v/>
      </c>
      <c r="H211" s="24" t="str">
        <f t="shared" si="1"/>
        <v/>
      </c>
      <c r="I211" s="24" t="str">
        <f>IF(A211="","",'04_Property_Economics'!AD211-'04_Property_Economics'!V211-'04_Property_Economics'!X211-'04_Property_Economics'!AF211)</f>
        <v/>
      </c>
      <c r="J211" s="27" t="str">
        <f t="shared" si="2"/>
        <v/>
      </c>
      <c r="K211" s="24" t="str">
        <f t="shared" si="3"/>
        <v/>
      </c>
      <c r="L211" s="24" t="str">
        <f>IF(A211="","",'04_Property_Economics'!AS211)</f>
        <v/>
      </c>
      <c r="M211" s="24" t="str">
        <f>IF(A211="","",'01_Global_Assumptions'!$B$13)</f>
        <v/>
      </c>
      <c r="N211" s="24" t="str">
        <f>IF(A211="","",'04_Property_Economics'!AM211)</f>
        <v/>
      </c>
      <c r="O211" s="24" t="str">
        <f>IF(A211="","",'04_Property_Economics'!AN211)</f>
        <v/>
      </c>
      <c r="P211" s="24" t="str">
        <f>IF(A211="","",'04_Property_Economics'!AO211)</f>
        <v/>
      </c>
      <c r="Q211" s="24" t="str">
        <f>IF(A211="","",'04_Property_Economics'!AP211)</f>
        <v/>
      </c>
      <c r="R211" s="24" t="str">
        <f>IF(A211="","",'04_Property_Economics'!AQ211)</f>
        <v/>
      </c>
      <c r="S211" s="27" t="str">
        <f>IF(A211="","",'04_Property_Economics'!AR211)</f>
        <v/>
      </c>
      <c r="T211" s="2" t="str">
        <f t="shared" si="4"/>
        <v/>
      </c>
    </row>
    <row r="212" ht="15.75" customHeight="1">
      <c r="A212" s="2" t="str">
        <f>IF('04_Property_Economics'!B212="","",'04_Property_Economics'!B212)</f>
        <v/>
      </c>
      <c r="B212" s="2" t="str">
        <f>IF(A212="","",'04_Property_Economics'!C212)</f>
        <v/>
      </c>
      <c r="C212" s="24" t="str">
        <f>IF(A212="","",'04_Property_Economics'!H212)</f>
        <v/>
      </c>
      <c r="D212" s="24" t="str">
        <f>IF(A212="","",'04_Property_Economics'!S212)</f>
        <v/>
      </c>
      <c r="E212" s="24" t="str">
        <f>IF(A212="","",'04_Property_Economics'!T212)</f>
        <v/>
      </c>
      <c r="F212" s="24" t="str">
        <f>IF(A212="","",'04_Property_Economics'!U212)</f>
        <v/>
      </c>
      <c r="G212" s="24" t="str">
        <f>IF(A212="","",'04_Property_Economics'!W212)</f>
        <v/>
      </c>
      <c r="H212" s="24" t="str">
        <f t="shared" si="1"/>
        <v/>
      </c>
      <c r="I212" s="24" t="str">
        <f>IF(A212="","",'04_Property_Economics'!AD212-'04_Property_Economics'!V212-'04_Property_Economics'!X212-'04_Property_Economics'!AF212)</f>
        <v/>
      </c>
      <c r="J212" s="27" t="str">
        <f t="shared" si="2"/>
        <v/>
      </c>
      <c r="K212" s="24" t="str">
        <f t="shared" si="3"/>
        <v/>
      </c>
      <c r="L212" s="24" t="str">
        <f>IF(A212="","",'04_Property_Economics'!AS212)</f>
        <v/>
      </c>
      <c r="M212" s="24" t="str">
        <f>IF(A212="","",'01_Global_Assumptions'!$B$13)</f>
        <v/>
      </c>
      <c r="N212" s="24" t="str">
        <f>IF(A212="","",'04_Property_Economics'!AM212)</f>
        <v/>
      </c>
      <c r="O212" s="24" t="str">
        <f>IF(A212="","",'04_Property_Economics'!AN212)</f>
        <v/>
      </c>
      <c r="P212" s="24" t="str">
        <f>IF(A212="","",'04_Property_Economics'!AO212)</f>
        <v/>
      </c>
      <c r="Q212" s="24" t="str">
        <f>IF(A212="","",'04_Property_Economics'!AP212)</f>
        <v/>
      </c>
      <c r="R212" s="24" t="str">
        <f>IF(A212="","",'04_Property_Economics'!AQ212)</f>
        <v/>
      </c>
      <c r="S212" s="27" t="str">
        <f>IF(A212="","",'04_Property_Economics'!AR212)</f>
        <v/>
      </c>
      <c r="T212" s="2" t="str">
        <f t="shared" si="4"/>
        <v/>
      </c>
    </row>
    <row r="213" ht="15.75" customHeight="1">
      <c r="A213" s="2" t="str">
        <f>IF('04_Property_Economics'!B213="","",'04_Property_Economics'!B213)</f>
        <v/>
      </c>
      <c r="B213" s="2" t="str">
        <f>IF(A213="","",'04_Property_Economics'!C213)</f>
        <v/>
      </c>
      <c r="C213" s="24" t="str">
        <f>IF(A213="","",'04_Property_Economics'!H213)</f>
        <v/>
      </c>
      <c r="D213" s="24" t="str">
        <f>IF(A213="","",'04_Property_Economics'!S213)</f>
        <v/>
      </c>
      <c r="E213" s="24" t="str">
        <f>IF(A213="","",'04_Property_Economics'!T213)</f>
        <v/>
      </c>
      <c r="F213" s="24" t="str">
        <f>IF(A213="","",'04_Property_Economics'!U213)</f>
        <v/>
      </c>
      <c r="G213" s="24" t="str">
        <f>IF(A213="","",'04_Property_Economics'!W213)</f>
        <v/>
      </c>
      <c r="H213" s="24" t="str">
        <f t="shared" si="1"/>
        <v/>
      </c>
      <c r="I213" s="24" t="str">
        <f>IF(A213="","",'04_Property_Economics'!AD213-'04_Property_Economics'!V213-'04_Property_Economics'!X213-'04_Property_Economics'!AF213)</f>
        <v/>
      </c>
      <c r="J213" s="27" t="str">
        <f t="shared" si="2"/>
        <v/>
      </c>
      <c r="K213" s="24" t="str">
        <f t="shared" si="3"/>
        <v/>
      </c>
      <c r="L213" s="24" t="str">
        <f>IF(A213="","",'04_Property_Economics'!AS213)</f>
        <v/>
      </c>
      <c r="M213" s="24" t="str">
        <f>IF(A213="","",'01_Global_Assumptions'!$B$13)</f>
        <v/>
      </c>
      <c r="N213" s="24" t="str">
        <f>IF(A213="","",'04_Property_Economics'!AM213)</f>
        <v/>
      </c>
      <c r="O213" s="24" t="str">
        <f>IF(A213="","",'04_Property_Economics'!AN213)</f>
        <v/>
      </c>
      <c r="P213" s="24" t="str">
        <f>IF(A213="","",'04_Property_Economics'!AO213)</f>
        <v/>
      </c>
      <c r="Q213" s="24" t="str">
        <f>IF(A213="","",'04_Property_Economics'!AP213)</f>
        <v/>
      </c>
      <c r="R213" s="24" t="str">
        <f>IF(A213="","",'04_Property_Economics'!AQ213)</f>
        <v/>
      </c>
      <c r="S213" s="27" t="str">
        <f>IF(A213="","",'04_Property_Economics'!AR213)</f>
        <v/>
      </c>
      <c r="T213" s="2" t="str">
        <f t="shared" si="4"/>
        <v/>
      </c>
    </row>
    <row r="214" ht="15.75" customHeight="1">
      <c r="A214" s="2" t="str">
        <f>IF('04_Property_Economics'!B214="","",'04_Property_Economics'!B214)</f>
        <v/>
      </c>
      <c r="B214" s="2" t="str">
        <f>IF(A214="","",'04_Property_Economics'!C214)</f>
        <v/>
      </c>
      <c r="C214" s="24" t="str">
        <f>IF(A214="","",'04_Property_Economics'!H214)</f>
        <v/>
      </c>
      <c r="D214" s="24" t="str">
        <f>IF(A214="","",'04_Property_Economics'!S214)</f>
        <v/>
      </c>
      <c r="E214" s="24" t="str">
        <f>IF(A214="","",'04_Property_Economics'!T214)</f>
        <v/>
      </c>
      <c r="F214" s="24" t="str">
        <f>IF(A214="","",'04_Property_Economics'!U214)</f>
        <v/>
      </c>
      <c r="G214" s="24" t="str">
        <f>IF(A214="","",'04_Property_Economics'!W214)</f>
        <v/>
      </c>
      <c r="H214" s="24" t="str">
        <f t="shared" si="1"/>
        <v/>
      </c>
      <c r="I214" s="24" t="str">
        <f>IF(A214="","",'04_Property_Economics'!AD214-'04_Property_Economics'!V214-'04_Property_Economics'!X214-'04_Property_Economics'!AF214)</f>
        <v/>
      </c>
      <c r="J214" s="27" t="str">
        <f t="shared" si="2"/>
        <v/>
      </c>
      <c r="K214" s="24" t="str">
        <f t="shared" si="3"/>
        <v/>
      </c>
      <c r="L214" s="24" t="str">
        <f>IF(A214="","",'04_Property_Economics'!AS214)</f>
        <v/>
      </c>
      <c r="M214" s="24" t="str">
        <f>IF(A214="","",'01_Global_Assumptions'!$B$13)</f>
        <v/>
      </c>
      <c r="N214" s="24" t="str">
        <f>IF(A214="","",'04_Property_Economics'!AM214)</f>
        <v/>
      </c>
      <c r="O214" s="24" t="str">
        <f>IF(A214="","",'04_Property_Economics'!AN214)</f>
        <v/>
      </c>
      <c r="P214" s="24" t="str">
        <f>IF(A214="","",'04_Property_Economics'!AO214)</f>
        <v/>
      </c>
      <c r="Q214" s="24" t="str">
        <f>IF(A214="","",'04_Property_Economics'!AP214)</f>
        <v/>
      </c>
      <c r="R214" s="24" t="str">
        <f>IF(A214="","",'04_Property_Economics'!AQ214)</f>
        <v/>
      </c>
      <c r="S214" s="27" t="str">
        <f>IF(A214="","",'04_Property_Economics'!AR214)</f>
        <v/>
      </c>
      <c r="T214" s="2" t="str">
        <f t="shared" si="4"/>
        <v/>
      </c>
    </row>
    <row r="215" ht="15.75" customHeight="1">
      <c r="A215" s="2" t="str">
        <f>IF('04_Property_Economics'!B215="","",'04_Property_Economics'!B215)</f>
        <v/>
      </c>
      <c r="B215" s="2" t="str">
        <f>IF(A215="","",'04_Property_Economics'!C215)</f>
        <v/>
      </c>
      <c r="C215" s="24" t="str">
        <f>IF(A215="","",'04_Property_Economics'!H215)</f>
        <v/>
      </c>
      <c r="D215" s="24" t="str">
        <f>IF(A215="","",'04_Property_Economics'!S215)</f>
        <v/>
      </c>
      <c r="E215" s="24" t="str">
        <f>IF(A215="","",'04_Property_Economics'!T215)</f>
        <v/>
      </c>
      <c r="F215" s="24" t="str">
        <f>IF(A215="","",'04_Property_Economics'!U215)</f>
        <v/>
      </c>
      <c r="G215" s="24" t="str">
        <f>IF(A215="","",'04_Property_Economics'!W215)</f>
        <v/>
      </c>
      <c r="H215" s="24" t="str">
        <f t="shared" si="1"/>
        <v/>
      </c>
      <c r="I215" s="24" t="str">
        <f>IF(A215="","",'04_Property_Economics'!AD215-'04_Property_Economics'!V215-'04_Property_Economics'!X215-'04_Property_Economics'!AF215)</f>
        <v/>
      </c>
      <c r="J215" s="27" t="str">
        <f t="shared" si="2"/>
        <v/>
      </c>
      <c r="K215" s="24" t="str">
        <f t="shared" si="3"/>
        <v/>
      </c>
      <c r="L215" s="24" t="str">
        <f>IF(A215="","",'04_Property_Economics'!AS215)</f>
        <v/>
      </c>
      <c r="M215" s="24" t="str">
        <f>IF(A215="","",'01_Global_Assumptions'!$B$13)</f>
        <v/>
      </c>
      <c r="N215" s="24" t="str">
        <f>IF(A215="","",'04_Property_Economics'!AM215)</f>
        <v/>
      </c>
      <c r="O215" s="24" t="str">
        <f>IF(A215="","",'04_Property_Economics'!AN215)</f>
        <v/>
      </c>
      <c r="P215" s="24" t="str">
        <f>IF(A215="","",'04_Property_Economics'!AO215)</f>
        <v/>
      </c>
      <c r="Q215" s="24" t="str">
        <f>IF(A215="","",'04_Property_Economics'!AP215)</f>
        <v/>
      </c>
      <c r="R215" s="24" t="str">
        <f>IF(A215="","",'04_Property_Economics'!AQ215)</f>
        <v/>
      </c>
      <c r="S215" s="27" t="str">
        <f>IF(A215="","",'04_Property_Economics'!AR215)</f>
        <v/>
      </c>
      <c r="T215" s="2" t="str">
        <f t="shared" si="4"/>
        <v/>
      </c>
    </row>
    <row r="216" ht="15.75" customHeight="1">
      <c r="A216" s="2" t="str">
        <f>IF('04_Property_Economics'!B216="","",'04_Property_Economics'!B216)</f>
        <v/>
      </c>
      <c r="B216" s="2" t="str">
        <f>IF(A216="","",'04_Property_Economics'!C216)</f>
        <v/>
      </c>
      <c r="C216" s="24" t="str">
        <f>IF(A216="","",'04_Property_Economics'!H216)</f>
        <v/>
      </c>
      <c r="D216" s="24" t="str">
        <f>IF(A216="","",'04_Property_Economics'!S216)</f>
        <v/>
      </c>
      <c r="E216" s="24" t="str">
        <f>IF(A216="","",'04_Property_Economics'!T216)</f>
        <v/>
      </c>
      <c r="F216" s="24" t="str">
        <f>IF(A216="","",'04_Property_Economics'!U216)</f>
        <v/>
      </c>
      <c r="G216" s="24" t="str">
        <f>IF(A216="","",'04_Property_Economics'!W216)</f>
        <v/>
      </c>
      <c r="H216" s="24" t="str">
        <f t="shared" si="1"/>
        <v/>
      </c>
      <c r="I216" s="24" t="str">
        <f>IF(A216="","",'04_Property_Economics'!AD216-'04_Property_Economics'!V216-'04_Property_Economics'!X216-'04_Property_Economics'!AF216)</f>
        <v/>
      </c>
      <c r="J216" s="27" t="str">
        <f t="shared" si="2"/>
        <v/>
      </c>
      <c r="K216" s="24" t="str">
        <f t="shared" si="3"/>
        <v/>
      </c>
      <c r="L216" s="24" t="str">
        <f>IF(A216="","",'04_Property_Economics'!AS216)</f>
        <v/>
      </c>
      <c r="M216" s="24" t="str">
        <f>IF(A216="","",'01_Global_Assumptions'!$B$13)</f>
        <v/>
      </c>
      <c r="N216" s="24" t="str">
        <f>IF(A216="","",'04_Property_Economics'!AM216)</f>
        <v/>
      </c>
      <c r="O216" s="24" t="str">
        <f>IF(A216="","",'04_Property_Economics'!AN216)</f>
        <v/>
      </c>
      <c r="P216" s="24" t="str">
        <f>IF(A216="","",'04_Property_Economics'!AO216)</f>
        <v/>
      </c>
      <c r="Q216" s="24" t="str">
        <f>IF(A216="","",'04_Property_Economics'!AP216)</f>
        <v/>
      </c>
      <c r="R216" s="24" t="str">
        <f>IF(A216="","",'04_Property_Economics'!AQ216)</f>
        <v/>
      </c>
      <c r="S216" s="27" t="str">
        <f>IF(A216="","",'04_Property_Economics'!AR216)</f>
        <v/>
      </c>
      <c r="T216" s="2" t="str">
        <f t="shared" si="4"/>
        <v/>
      </c>
    </row>
    <row r="217" ht="15.75" customHeight="1">
      <c r="A217" s="2" t="str">
        <f>IF('04_Property_Economics'!B217="","",'04_Property_Economics'!B217)</f>
        <v/>
      </c>
      <c r="B217" s="2" t="str">
        <f>IF(A217="","",'04_Property_Economics'!C217)</f>
        <v/>
      </c>
      <c r="C217" s="24" t="str">
        <f>IF(A217="","",'04_Property_Economics'!H217)</f>
        <v/>
      </c>
      <c r="D217" s="24" t="str">
        <f>IF(A217="","",'04_Property_Economics'!S217)</f>
        <v/>
      </c>
      <c r="E217" s="24" t="str">
        <f>IF(A217="","",'04_Property_Economics'!T217)</f>
        <v/>
      </c>
      <c r="F217" s="24" t="str">
        <f>IF(A217="","",'04_Property_Economics'!U217)</f>
        <v/>
      </c>
      <c r="G217" s="24" t="str">
        <f>IF(A217="","",'04_Property_Economics'!W217)</f>
        <v/>
      </c>
      <c r="H217" s="24" t="str">
        <f t="shared" si="1"/>
        <v/>
      </c>
      <c r="I217" s="24" t="str">
        <f>IF(A217="","",'04_Property_Economics'!AD217-'04_Property_Economics'!V217-'04_Property_Economics'!X217-'04_Property_Economics'!AF217)</f>
        <v/>
      </c>
      <c r="J217" s="27" t="str">
        <f t="shared" si="2"/>
        <v/>
      </c>
      <c r="K217" s="24" t="str">
        <f t="shared" si="3"/>
        <v/>
      </c>
      <c r="L217" s="24" t="str">
        <f>IF(A217="","",'04_Property_Economics'!AS217)</f>
        <v/>
      </c>
      <c r="M217" s="24" t="str">
        <f>IF(A217="","",'01_Global_Assumptions'!$B$13)</f>
        <v/>
      </c>
      <c r="N217" s="24" t="str">
        <f>IF(A217="","",'04_Property_Economics'!AM217)</f>
        <v/>
      </c>
      <c r="O217" s="24" t="str">
        <f>IF(A217="","",'04_Property_Economics'!AN217)</f>
        <v/>
      </c>
      <c r="P217" s="24" t="str">
        <f>IF(A217="","",'04_Property_Economics'!AO217)</f>
        <v/>
      </c>
      <c r="Q217" s="24" t="str">
        <f>IF(A217="","",'04_Property_Economics'!AP217)</f>
        <v/>
      </c>
      <c r="R217" s="24" t="str">
        <f>IF(A217="","",'04_Property_Economics'!AQ217)</f>
        <v/>
      </c>
      <c r="S217" s="27" t="str">
        <f>IF(A217="","",'04_Property_Economics'!AR217)</f>
        <v/>
      </c>
      <c r="T217" s="2" t="str">
        <f t="shared" si="4"/>
        <v/>
      </c>
    </row>
    <row r="218" ht="15.75" customHeight="1">
      <c r="A218" s="2" t="str">
        <f>IF('04_Property_Economics'!B218="","",'04_Property_Economics'!B218)</f>
        <v/>
      </c>
      <c r="B218" s="2" t="str">
        <f>IF(A218="","",'04_Property_Economics'!C218)</f>
        <v/>
      </c>
      <c r="C218" s="24" t="str">
        <f>IF(A218="","",'04_Property_Economics'!H218)</f>
        <v/>
      </c>
      <c r="D218" s="24" t="str">
        <f>IF(A218="","",'04_Property_Economics'!S218)</f>
        <v/>
      </c>
      <c r="E218" s="24" t="str">
        <f>IF(A218="","",'04_Property_Economics'!T218)</f>
        <v/>
      </c>
      <c r="F218" s="24" t="str">
        <f>IF(A218="","",'04_Property_Economics'!U218)</f>
        <v/>
      </c>
      <c r="G218" s="24" t="str">
        <f>IF(A218="","",'04_Property_Economics'!W218)</f>
        <v/>
      </c>
      <c r="H218" s="24" t="str">
        <f t="shared" si="1"/>
        <v/>
      </c>
      <c r="I218" s="24" t="str">
        <f>IF(A218="","",'04_Property_Economics'!AD218-'04_Property_Economics'!V218-'04_Property_Economics'!X218-'04_Property_Economics'!AF218)</f>
        <v/>
      </c>
      <c r="J218" s="27" t="str">
        <f t="shared" si="2"/>
        <v/>
      </c>
      <c r="K218" s="24" t="str">
        <f t="shared" si="3"/>
        <v/>
      </c>
      <c r="L218" s="24" t="str">
        <f>IF(A218="","",'04_Property_Economics'!AS218)</f>
        <v/>
      </c>
      <c r="M218" s="24" t="str">
        <f>IF(A218="","",'01_Global_Assumptions'!$B$13)</f>
        <v/>
      </c>
      <c r="N218" s="24" t="str">
        <f>IF(A218="","",'04_Property_Economics'!AM218)</f>
        <v/>
      </c>
      <c r="O218" s="24" t="str">
        <f>IF(A218="","",'04_Property_Economics'!AN218)</f>
        <v/>
      </c>
      <c r="P218" s="24" t="str">
        <f>IF(A218="","",'04_Property_Economics'!AO218)</f>
        <v/>
      </c>
      <c r="Q218" s="24" t="str">
        <f>IF(A218="","",'04_Property_Economics'!AP218)</f>
        <v/>
      </c>
      <c r="R218" s="24" t="str">
        <f>IF(A218="","",'04_Property_Economics'!AQ218)</f>
        <v/>
      </c>
      <c r="S218" s="27" t="str">
        <f>IF(A218="","",'04_Property_Economics'!AR218)</f>
        <v/>
      </c>
      <c r="T218" s="2" t="str">
        <f t="shared" si="4"/>
        <v/>
      </c>
    </row>
    <row r="219" ht="15.75" customHeight="1">
      <c r="A219" s="2" t="str">
        <f>IF('04_Property_Economics'!B219="","",'04_Property_Economics'!B219)</f>
        <v/>
      </c>
      <c r="B219" s="2" t="str">
        <f>IF(A219="","",'04_Property_Economics'!C219)</f>
        <v/>
      </c>
      <c r="C219" s="24" t="str">
        <f>IF(A219="","",'04_Property_Economics'!H219)</f>
        <v/>
      </c>
      <c r="D219" s="24" t="str">
        <f>IF(A219="","",'04_Property_Economics'!S219)</f>
        <v/>
      </c>
      <c r="E219" s="24" t="str">
        <f>IF(A219="","",'04_Property_Economics'!T219)</f>
        <v/>
      </c>
      <c r="F219" s="24" t="str">
        <f>IF(A219="","",'04_Property_Economics'!U219)</f>
        <v/>
      </c>
      <c r="G219" s="24" t="str">
        <f>IF(A219="","",'04_Property_Economics'!W219)</f>
        <v/>
      </c>
      <c r="H219" s="24" t="str">
        <f t="shared" si="1"/>
        <v/>
      </c>
      <c r="I219" s="24" t="str">
        <f>IF(A219="","",'04_Property_Economics'!AD219-'04_Property_Economics'!V219-'04_Property_Economics'!X219-'04_Property_Economics'!AF219)</f>
        <v/>
      </c>
      <c r="J219" s="27" t="str">
        <f t="shared" si="2"/>
        <v/>
      </c>
      <c r="K219" s="24" t="str">
        <f t="shared" si="3"/>
        <v/>
      </c>
      <c r="L219" s="24" t="str">
        <f>IF(A219="","",'04_Property_Economics'!AS219)</f>
        <v/>
      </c>
      <c r="M219" s="24" t="str">
        <f>IF(A219="","",'01_Global_Assumptions'!$B$13)</f>
        <v/>
      </c>
      <c r="N219" s="24" t="str">
        <f>IF(A219="","",'04_Property_Economics'!AM219)</f>
        <v/>
      </c>
      <c r="O219" s="24" t="str">
        <f>IF(A219="","",'04_Property_Economics'!AN219)</f>
        <v/>
      </c>
      <c r="P219" s="24" t="str">
        <f>IF(A219="","",'04_Property_Economics'!AO219)</f>
        <v/>
      </c>
      <c r="Q219" s="24" t="str">
        <f>IF(A219="","",'04_Property_Economics'!AP219)</f>
        <v/>
      </c>
      <c r="R219" s="24" t="str">
        <f>IF(A219="","",'04_Property_Economics'!AQ219)</f>
        <v/>
      </c>
      <c r="S219" s="27" t="str">
        <f>IF(A219="","",'04_Property_Economics'!AR219)</f>
        <v/>
      </c>
      <c r="T219" s="2" t="str">
        <f t="shared" si="4"/>
        <v/>
      </c>
    </row>
    <row r="220" ht="15.75" customHeight="1">
      <c r="A220" s="2" t="str">
        <f>IF('04_Property_Economics'!B220="","",'04_Property_Economics'!B220)</f>
        <v/>
      </c>
      <c r="B220" s="2" t="str">
        <f>IF(A220="","",'04_Property_Economics'!C220)</f>
        <v/>
      </c>
      <c r="C220" s="24" t="str">
        <f>IF(A220="","",'04_Property_Economics'!H220)</f>
        <v/>
      </c>
      <c r="D220" s="24" t="str">
        <f>IF(A220="","",'04_Property_Economics'!S220)</f>
        <v/>
      </c>
      <c r="E220" s="24" t="str">
        <f>IF(A220="","",'04_Property_Economics'!T220)</f>
        <v/>
      </c>
      <c r="F220" s="24" t="str">
        <f>IF(A220="","",'04_Property_Economics'!U220)</f>
        <v/>
      </c>
      <c r="G220" s="24" t="str">
        <f>IF(A220="","",'04_Property_Economics'!W220)</f>
        <v/>
      </c>
      <c r="H220" s="24" t="str">
        <f t="shared" si="1"/>
        <v/>
      </c>
      <c r="I220" s="24" t="str">
        <f>IF(A220="","",'04_Property_Economics'!AD220-'04_Property_Economics'!V220-'04_Property_Economics'!X220-'04_Property_Economics'!AF220)</f>
        <v/>
      </c>
      <c r="J220" s="27" t="str">
        <f t="shared" si="2"/>
        <v/>
      </c>
      <c r="K220" s="24" t="str">
        <f t="shared" si="3"/>
        <v/>
      </c>
      <c r="L220" s="24" t="str">
        <f>IF(A220="","",'04_Property_Economics'!AS220)</f>
        <v/>
      </c>
      <c r="M220" s="24" t="str">
        <f>IF(A220="","",'01_Global_Assumptions'!$B$13)</f>
        <v/>
      </c>
      <c r="N220" s="24" t="str">
        <f>IF(A220="","",'04_Property_Economics'!AM220)</f>
        <v/>
      </c>
      <c r="O220" s="24" t="str">
        <f>IF(A220="","",'04_Property_Economics'!AN220)</f>
        <v/>
      </c>
      <c r="P220" s="24" t="str">
        <f>IF(A220="","",'04_Property_Economics'!AO220)</f>
        <v/>
      </c>
      <c r="Q220" s="24" t="str">
        <f>IF(A220="","",'04_Property_Economics'!AP220)</f>
        <v/>
      </c>
      <c r="R220" s="24" t="str">
        <f>IF(A220="","",'04_Property_Economics'!AQ220)</f>
        <v/>
      </c>
      <c r="S220" s="27" t="str">
        <f>IF(A220="","",'04_Property_Economics'!AR220)</f>
        <v/>
      </c>
      <c r="T220" s="2" t="str">
        <f t="shared" si="4"/>
        <v/>
      </c>
    </row>
    <row r="221" ht="15.75" customHeight="1">
      <c r="A221" s="2" t="str">
        <f>IF('04_Property_Economics'!B221="","",'04_Property_Economics'!B221)</f>
        <v/>
      </c>
      <c r="B221" s="2" t="str">
        <f>IF(A221="","",'04_Property_Economics'!C221)</f>
        <v/>
      </c>
      <c r="C221" s="24" t="str">
        <f>IF(A221="","",'04_Property_Economics'!H221)</f>
        <v/>
      </c>
      <c r="D221" s="24" t="str">
        <f>IF(A221="","",'04_Property_Economics'!S221)</f>
        <v/>
      </c>
      <c r="E221" s="24" t="str">
        <f>IF(A221="","",'04_Property_Economics'!T221)</f>
        <v/>
      </c>
      <c r="F221" s="24" t="str">
        <f>IF(A221="","",'04_Property_Economics'!U221)</f>
        <v/>
      </c>
      <c r="G221" s="24" t="str">
        <f>IF(A221="","",'04_Property_Economics'!W221)</f>
        <v/>
      </c>
      <c r="H221" s="24" t="str">
        <f t="shared" si="1"/>
        <v/>
      </c>
      <c r="I221" s="24" t="str">
        <f>IF(A221="","",'04_Property_Economics'!AD221-'04_Property_Economics'!V221-'04_Property_Economics'!X221-'04_Property_Economics'!AF221)</f>
        <v/>
      </c>
      <c r="J221" s="27" t="str">
        <f t="shared" si="2"/>
        <v/>
      </c>
      <c r="K221" s="24" t="str">
        <f t="shared" si="3"/>
        <v/>
      </c>
      <c r="L221" s="24" t="str">
        <f>IF(A221="","",'04_Property_Economics'!AS221)</f>
        <v/>
      </c>
      <c r="M221" s="24" t="str">
        <f>IF(A221="","",'01_Global_Assumptions'!$B$13)</f>
        <v/>
      </c>
      <c r="N221" s="24" t="str">
        <f>IF(A221="","",'04_Property_Economics'!AM221)</f>
        <v/>
      </c>
      <c r="O221" s="24" t="str">
        <f>IF(A221="","",'04_Property_Economics'!AN221)</f>
        <v/>
      </c>
      <c r="P221" s="24" t="str">
        <f>IF(A221="","",'04_Property_Economics'!AO221)</f>
        <v/>
      </c>
      <c r="Q221" s="24" t="str">
        <f>IF(A221="","",'04_Property_Economics'!AP221)</f>
        <v/>
      </c>
      <c r="R221" s="24" t="str">
        <f>IF(A221="","",'04_Property_Economics'!AQ221)</f>
        <v/>
      </c>
      <c r="S221" s="27" t="str">
        <f>IF(A221="","",'04_Property_Economics'!AR221)</f>
        <v/>
      </c>
      <c r="T221" s="2" t="str">
        <f t="shared" si="4"/>
        <v/>
      </c>
    </row>
    <row r="222" ht="15.75" customHeight="1">
      <c r="A222" s="2" t="str">
        <f>IF('04_Property_Economics'!B222="","",'04_Property_Economics'!B222)</f>
        <v/>
      </c>
      <c r="B222" s="2" t="str">
        <f>IF(A222="","",'04_Property_Economics'!C222)</f>
        <v/>
      </c>
      <c r="C222" s="24" t="str">
        <f>IF(A222="","",'04_Property_Economics'!H222)</f>
        <v/>
      </c>
      <c r="D222" s="24" t="str">
        <f>IF(A222="","",'04_Property_Economics'!S222)</f>
        <v/>
      </c>
      <c r="E222" s="24" t="str">
        <f>IF(A222="","",'04_Property_Economics'!T222)</f>
        <v/>
      </c>
      <c r="F222" s="24" t="str">
        <f>IF(A222="","",'04_Property_Economics'!U222)</f>
        <v/>
      </c>
      <c r="G222" s="24" t="str">
        <f>IF(A222="","",'04_Property_Economics'!W222)</f>
        <v/>
      </c>
      <c r="H222" s="24" t="str">
        <f t="shared" si="1"/>
        <v/>
      </c>
      <c r="I222" s="24" t="str">
        <f>IF(A222="","",'04_Property_Economics'!AD222-'04_Property_Economics'!V222-'04_Property_Economics'!X222-'04_Property_Economics'!AF222)</f>
        <v/>
      </c>
      <c r="J222" s="27" t="str">
        <f t="shared" si="2"/>
        <v/>
      </c>
      <c r="K222" s="24" t="str">
        <f t="shared" si="3"/>
        <v/>
      </c>
      <c r="L222" s="24" t="str">
        <f>IF(A222="","",'04_Property_Economics'!AS222)</f>
        <v/>
      </c>
      <c r="M222" s="24" t="str">
        <f>IF(A222="","",'01_Global_Assumptions'!$B$13)</f>
        <v/>
      </c>
      <c r="N222" s="24" t="str">
        <f>IF(A222="","",'04_Property_Economics'!AM222)</f>
        <v/>
      </c>
      <c r="O222" s="24" t="str">
        <f>IF(A222="","",'04_Property_Economics'!AN222)</f>
        <v/>
      </c>
      <c r="P222" s="24" t="str">
        <f>IF(A222="","",'04_Property_Economics'!AO222)</f>
        <v/>
      </c>
      <c r="Q222" s="24" t="str">
        <f>IF(A222="","",'04_Property_Economics'!AP222)</f>
        <v/>
      </c>
      <c r="R222" s="24" t="str">
        <f>IF(A222="","",'04_Property_Economics'!AQ222)</f>
        <v/>
      </c>
      <c r="S222" s="27" t="str">
        <f>IF(A222="","",'04_Property_Economics'!AR222)</f>
        <v/>
      </c>
      <c r="T222" s="2" t="str">
        <f t="shared" si="4"/>
        <v/>
      </c>
    </row>
    <row r="223" ht="15.75" customHeight="1">
      <c r="A223" s="2" t="str">
        <f>IF('04_Property_Economics'!B223="","",'04_Property_Economics'!B223)</f>
        <v/>
      </c>
      <c r="B223" s="2" t="str">
        <f>IF(A223="","",'04_Property_Economics'!C223)</f>
        <v/>
      </c>
      <c r="C223" s="24" t="str">
        <f>IF(A223="","",'04_Property_Economics'!H223)</f>
        <v/>
      </c>
      <c r="D223" s="24" t="str">
        <f>IF(A223="","",'04_Property_Economics'!S223)</f>
        <v/>
      </c>
      <c r="E223" s="24" t="str">
        <f>IF(A223="","",'04_Property_Economics'!T223)</f>
        <v/>
      </c>
      <c r="F223" s="24" t="str">
        <f>IF(A223="","",'04_Property_Economics'!U223)</f>
        <v/>
      </c>
      <c r="G223" s="24" t="str">
        <f>IF(A223="","",'04_Property_Economics'!W223)</f>
        <v/>
      </c>
      <c r="H223" s="24" t="str">
        <f t="shared" si="1"/>
        <v/>
      </c>
      <c r="I223" s="24" t="str">
        <f>IF(A223="","",'04_Property_Economics'!AD223-'04_Property_Economics'!V223-'04_Property_Economics'!X223-'04_Property_Economics'!AF223)</f>
        <v/>
      </c>
      <c r="J223" s="27" t="str">
        <f t="shared" si="2"/>
        <v/>
      </c>
      <c r="K223" s="24" t="str">
        <f t="shared" si="3"/>
        <v/>
      </c>
      <c r="L223" s="24" t="str">
        <f>IF(A223="","",'04_Property_Economics'!AS223)</f>
        <v/>
      </c>
      <c r="M223" s="24" t="str">
        <f>IF(A223="","",'01_Global_Assumptions'!$B$13)</f>
        <v/>
      </c>
      <c r="N223" s="24" t="str">
        <f>IF(A223="","",'04_Property_Economics'!AM223)</f>
        <v/>
      </c>
      <c r="O223" s="24" t="str">
        <f>IF(A223="","",'04_Property_Economics'!AN223)</f>
        <v/>
      </c>
      <c r="P223" s="24" t="str">
        <f>IF(A223="","",'04_Property_Economics'!AO223)</f>
        <v/>
      </c>
      <c r="Q223" s="24" t="str">
        <f>IF(A223="","",'04_Property_Economics'!AP223)</f>
        <v/>
      </c>
      <c r="R223" s="24" t="str">
        <f>IF(A223="","",'04_Property_Economics'!AQ223)</f>
        <v/>
      </c>
      <c r="S223" s="27" t="str">
        <f>IF(A223="","",'04_Property_Economics'!AR223)</f>
        <v/>
      </c>
      <c r="T223" s="2" t="str">
        <f t="shared" si="4"/>
        <v/>
      </c>
    </row>
    <row r="224" ht="15.75" customHeight="1">
      <c r="A224" s="2" t="str">
        <f>IF('04_Property_Economics'!B224="","",'04_Property_Economics'!B224)</f>
        <v/>
      </c>
      <c r="B224" s="2" t="str">
        <f>IF(A224="","",'04_Property_Economics'!C224)</f>
        <v/>
      </c>
      <c r="C224" s="24" t="str">
        <f>IF(A224="","",'04_Property_Economics'!H224)</f>
        <v/>
      </c>
      <c r="D224" s="24" t="str">
        <f>IF(A224="","",'04_Property_Economics'!S224)</f>
        <v/>
      </c>
      <c r="E224" s="24" t="str">
        <f>IF(A224="","",'04_Property_Economics'!T224)</f>
        <v/>
      </c>
      <c r="F224" s="24" t="str">
        <f>IF(A224="","",'04_Property_Economics'!U224)</f>
        <v/>
      </c>
      <c r="G224" s="24" t="str">
        <f>IF(A224="","",'04_Property_Economics'!W224)</f>
        <v/>
      </c>
      <c r="H224" s="24" t="str">
        <f t="shared" si="1"/>
        <v/>
      </c>
      <c r="I224" s="24" t="str">
        <f>IF(A224="","",'04_Property_Economics'!AD224-'04_Property_Economics'!V224-'04_Property_Economics'!X224-'04_Property_Economics'!AF224)</f>
        <v/>
      </c>
      <c r="J224" s="27" t="str">
        <f t="shared" si="2"/>
        <v/>
      </c>
      <c r="K224" s="24" t="str">
        <f t="shared" si="3"/>
        <v/>
      </c>
      <c r="L224" s="24" t="str">
        <f>IF(A224="","",'04_Property_Economics'!AS224)</f>
        <v/>
      </c>
      <c r="M224" s="24" t="str">
        <f>IF(A224="","",'01_Global_Assumptions'!$B$13)</f>
        <v/>
      </c>
      <c r="N224" s="24" t="str">
        <f>IF(A224="","",'04_Property_Economics'!AM224)</f>
        <v/>
      </c>
      <c r="O224" s="24" t="str">
        <f>IF(A224="","",'04_Property_Economics'!AN224)</f>
        <v/>
      </c>
      <c r="P224" s="24" t="str">
        <f>IF(A224="","",'04_Property_Economics'!AO224)</f>
        <v/>
      </c>
      <c r="Q224" s="24" t="str">
        <f>IF(A224="","",'04_Property_Economics'!AP224)</f>
        <v/>
      </c>
      <c r="R224" s="24" t="str">
        <f>IF(A224="","",'04_Property_Economics'!AQ224)</f>
        <v/>
      </c>
      <c r="S224" s="27" t="str">
        <f>IF(A224="","",'04_Property_Economics'!AR224)</f>
        <v/>
      </c>
      <c r="T224" s="2" t="str">
        <f t="shared" si="4"/>
        <v/>
      </c>
    </row>
    <row r="225" ht="15.75" customHeight="1">
      <c r="A225" s="2" t="str">
        <f>IF('04_Property_Economics'!B225="","",'04_Property_Economics'!B225)</f>
        <v/>
      </c>
      <c r="B225" s="2" t="str">
        <f>IF(A225="","",'04_Property_Economics'!C225)</f>
        <v/>
      </c>
      <c r="C225" s="24" t="str">
        <f>IF(A225="","",'04_Property_Economics'!H225)</f>
        <v/>
      </c>
      <c r="D225" s="24" t="str">
        <f>IF(A225="","",'04_Property_Economics'!S225)</f>
        <v/>
      </c>
      <c r="E225" s="24" t="str">
        <f>IF(A225="","",'04_Property_Economics'!T225)</f>
        <v/>
      </c>
      <c r="F225" s="24" t="str">
        <f>IF(A225="","",'04_Property_Economics'!U225)</f>
        <v/>
      </c>
      <c r="G225" s="24" t="str">
        <f>IF(A225="","",'04_Property_Economics'!W225)</f>
        <v/>
      </c>
      <c r="H225" s="24" t="str">
        <f t="shared" si="1"/>
        <v/>
      </c>
      <c r="I225" s="24" t="str">
        <f>IF(A225="","",'04_Property_Economics'!AD225-'04_Property_Economics'!V225-'04_Property_Economics'!X225-'04_Property_Economics'!AF225)</f>
        <v/>
      </c>
      <c r="J225" s="27" t="str">
        <f t="shared" si="2"/>
        <v/>
      </c>
      <c r="K225" s="24" t="str">
        <f t="shared" si="3"/>
        <v/>
      </c>
      <c r="L225" s="24" t="str">
        <f>IF(A225="","",'04_Property_Economics'!AS225)</f>
        <v/>
      </c>
      <c r="M225" s="24" t="str">
        <f>IF(A225="","",'01_Global_Assumptions'!$B$13)</f>
        <v/>
      </c>
      <c r="N225" s="24" t="str">
        <f>IF(A225="","",'04_Property_Economics'!AM225)</f>
        <v/>
      </c>
      <c r="O225" s="24" t="str">
        <f>IF(A225="","",'04_Property_Economics'!AN225)</f>
        <v/>
      </c>
      <c r="P225" s="24" t="str">
        <f>IF(A225="","",'04_Property_Economics'!AO225)</f>
        <v/>
      </c>
      <c r="Q225" s="24" t="str">
        <f>IF(A225="","",'04_Property_Economics'!AP225)</f>
        <v/>
      </c>
      <c r="R225" s="24" t="str">
        <f>IF(A225="","",'04_Property_Economics'!AQ225)</f>
        <v/>
      </c>
      <c r="S225" s="27" t="str">
        <f>IF(A225="","",'04_Property_Economics'!AR225)</f>
        <v/>
      </c>
      <c r="T225" s="2" t="str">
        <f t="shared" si="4"/>
        <v/>
      </c>
    </row>
    <row r="226" ht="15.75" customHeight="1">
      <c r="A226" s="2" t="str">
        <f>IF('04_Property_Economics'!B226="","",'04_Property_Economics'!B226)</f>
        <v/>
      </c>
      <c r="B226" s="2" t="str">
        <f>IF(A226="","",'04_Property_Economics'!C226)</f>
        <v/>
      </c>
      <c r="C226" s="24" t="str">
        <f>IF(A226="","",'04_Property_Economics'!H226)</f>
        <v/>
      </c>
      <c r="D226" s="24" t="str">
        <f>IF(A226="","",'04_Property_Economics'!S226)</f>
        <v/>
      </c>
      <c r="E226" s="24" t="str">
        <f>IF(A226="","",'04_Property_Economics'!T226)</f>
        <v/>
      </c>
      <c r="F226" s="24" t="str">
        <f>IF(A226="","",'04_Property_Economics'!U226)</f>
        <v/>
      </c>
      <c r="G226" s="24" t="str">
        <f>IF(A226="","",'04_Property_Economics'!W226)</f>
        <v/>
      </c>
      <c r="H226" s="24" t="str">
        <f t="shared" si="1"/>
        <v/>
      </c>
      <c r="I226" s="24" t="str">
        <f>IF(A226="","",'04_Property_Economics'!AD226-'04_Property_Economics'!V226-'04_Property_Economics'!X226-'04_Property_Economics'!AF226)</f>
        <v/>
      </c>
      <c r="J226" s="27" t="str">
        <f t="shared" si="2"/>
        <v/>
      </c>
      <c r="K226" s="24" t="str">
        <f t="shared" si="3"/>
        <v/>
      </c>
      <c r="L226" s="24" t="str">
        <f>IF(A226="","",'04_Property_Economics'!AS226)</f>
        <v/>
      </c>
      <c r="M226" s="24" t="str">
        <f>IF(A226="","",'01_Global_Assumptions'!$B$13)</f>
        <v/>
      </c>
      <c r="N226" s="24" t="str">
        <f>IF(A226="","",'04_Property_Economics'!AM226)</f>
        <v/>
      </c>
      <c r="O226" s="24" t="str">
        <f>IF(A226="","",'04_Property_Economics'!AN226)</f>
        <v/>
      </c>
      <c r="P226" s="24" t="str">
        <f>IF(A226="","",'04_Property_Economics'!AO226)</f>
        <v/>
      </c>
      <c r="Q226" s="24" t="str">
        <f>IF(A226="","",'04_Property_Economics'!AP226)</f>
        <v/>
      </c>
      <c r="R226" s="24" t="str">
        <f>IF(A226="","",'04_Property_Economics'!AQ226)</f>
        <v/>
      </c>
      <c r="S226" s="27" t="str">
        <f>IF(A226="","",'04_Property_Economics'!AR226)</f>
        <v/>
      </c>
      <c r="T226" s="2" t="str">
        <f t="shared" si="4"/>
        <v/>
      </c>
    </row>
    <row r="227" ht="15.75" customHeight="1">
      <c r="A227" s="2" t="str">
        <f>IF('04_Property_Economics'!B227="","",'04_Property_Economics'!B227)</f>
        <v/>
      </c>
      <c r="B227" s="2" t="str">
        <f>IF(A227="","",'04_Property_Economics'!C227)</f>
        <v/>
      </c>
      <c r="C227" s="24" t="str">
        <f>IF(A227="","",'04_Property_Economics'!H227)</f>
        <v/>
      </c>
      <c r="D227" s="24" t="str">
        <f>IF(A227="","",'04_Property_Economics'!S227)</f>
        <v/>
      </c>
      <c r="E227" s="24" t="str">
        <f>IF(A227="","",'04_Property_Economics'!T227)</f>
        <v/>
      </c>
      <c r="F227" s="24" t="str">
        <f>IF(A227="","",'04_Property_Economics'!U227)</f>
        <v/>
      </c>
      <c r="G227" s="24" t="str">
        <f>IF(A227="","",'04_Property_Economics'!W227)</f>
        <v/>
      </c>
      <c r="H227" s="24" t="str">
        <f t="shared" si="1"/>
        <v/>
      </c>
      <c r="I227" s="24" t="str">
        <f>IF(A227="","",'04_Property_Economics'!AD227-'04_Property_Economics'!V227-'04_Property_Economics'!X227-'04_Property_Economics'!AF227)</f>
        <v/>
      </c>
      <c r="J227" s="27" t="str">
        <f t="shared" si="2"/>
        <v/>
      </c>
      <c r="K227" s="24" t="str">
        <f t="shared" si="3"/>
        <v/>
      </c>
      <c r="L227" s="24" t="str">
        <f>IF(A227="","",'04_Property_Economics'!AS227)</f>
        <v/>
      </c>
      <c r="M227" s="24" t="str">
        <f>IF(A227="","",'01_Global_Assumptions'!$B$13)</f>
        <v/>
      </c>
      <c r="N227" s="24" t="str">
        <f>IF(A227="","",'04_Property_Economics'!AM227)</f>
        <v/>
      </c>
      <c r="O227" s="24" t="str">
        <f>IF(A227="","",'04_Property_Economics'!AN227)</f>
        <v/>
      </c>
      <c r="P227" s="24" t="str">
        <f>IF(A227="","",'04_Property_Economics'!AO227)</f>
        <v/>
      </c>
      <c r="Q227" s="24" t="str">
        <f>IF(A227="","",'04_Property_Economics'!AP227)</f>
        <v/>
      </c>
      <c r="R227" s="24" t="str">
        <f>IF(A227="","",'04_Property_Economics'!AQ227)</f>
        <v/>
      </c>
      <c r="S227" s="27" t="str">
        <f>IF(A227="","",'04_Property_Economics'!AR227)</f>
        <v/>
      </c>
      <c r="T227" s="2" t="str">
        <f t="shared" si="4"/>
        <v/>
      </c>
    </row>
    <row r="228" ht="15.75" customHeight="1">
      <c r="A228" s="2" t="str">
        <f>IF('04_Property_Economics'!B228="","",'04_Property_Economics'!B228)</f>
        <v/>
      </c>
      <c r="B228" s="2" t="str">
        <f>IF(A228="","",'04_Property_Economics'!C228)</f>
        <v/>
      </c>
      <c r="C228" s="24" t="str">
        <f>IF(A228="","",'04_Property_Economics'!H228)</f>
        <v/>
      </c>
      <c r="D228" s="24" t="str">
        <f>IF(A228="","",'04_Property_Economics'!S228)</f>
        <v/>
      </c>
      <c r="E228" s="24" t="str">
        <f>IF(A228="","",'04_Property_Economics'!T228)</f>
        <v/>
      </c>
      <c r="F228" s="24" t="str">
        <f>IF(A228="","",'04_Property_Economics'!U228)</f>
        <v/>
      </c>
      <c r="G228" s="24" t="str">
        <f>IF(A228="","",'04_Property_Economics'!W228)</f>
        <v/>
      </c>
      <c r="H228" s="24" t="str">
        <f t="shared" si="1"/>
        <v/>
      </c>
      <c r="I228" s="24" t="str">
        <f>IF(A228="","",'04_Property_Economics'!AD228-'04_Property_Economics'!V228-'04_Property_Economics'!X228-'04_Property_Economics'!AF228)</f>
        <v/>
      </c>
      <c r="J228" s="27" t="str">
        <f t="shared" si="2"/>
        <v/>
      </c>
      <c r="K228" s="24" t="str">
        <f t="shared" si="3"/>
        <v/>
      </c>
      <c r="L228" s="24" t="str">
        <f>IF(A228="","",'04_Property_Economics'!AS228)</f>
        <v/>
      </c>
      <c r="M228" s="24" t="str">
        <f>IF(A228="","",'01_Global_Assumptions'!$B$13)</f>
        <v/>
      </c>
      <c r="N228" s="24" t="str">
        <f>IF(A228="","",'04_Property_Economics'!AM228)</f>
        <v/>
      </c>
      <c r="O228" s="24" t="str">
        <f>IF(A228="","",'04_Property_Economics'!AN228)</f>
        <v/>
      </c>
      <c r="P228" s="24" t="str">
        <f>IF(A228="","",'04_Property_Economics'!AO228)</f>
        <v/>
      </c>
      <c r="Q228" s="24" t="str">
        <f>IF(A228="","",'04_Property_Economics'!AP228)</f>
        <v/>
      </c>
      <c r="R228" s="24" t="str">
        <f>IF(A228="","",'04_Property_Economics'!AQ228)</f>
        <v/>
      </c>
      <c r="S228" s="27" t="str">
        <f>IF(A228="","",'04_Property_Economics'!AR228)</f>
        <v/>
      </c>
      <c r="T228" s="2" t="str">
        <f t="shared" si="4"/>
        <v/>
      </c>
    </row>
    <row r="229" ht="15.75" customHeight="1">
      <c r="A229" s="2" t="str">
        <f>IF('04_Property_Economics'!B229="","",'04_Property_Economics'!B229)</f>
        <v/>
      </c>
      <c r="B229" s="2" t="str">
        <f>IF(A229="","",'04_Property_Economics'!C229)</f>
        <v/>
      </c>
      <c r="C229" s="24" t="str">
        <f>IF(A229="","",'04_Property_Economics'!H229)</f>
        <v/>
      </c>
      <c r="D229" s="24" t="str">
        <f>IF(A229="","",'04_Property_Economics'!S229)</f>
        <v/>
      </c>
      <c r="E229" s="24" t="str">
        <f>IF(A229="","",'04_Property_Economics'!T229)</f>
        <v/>
      </c>
      <c r="F229" s="24" t="str">
        <f>IF(A229="","",'04_Property_Economics'!U229)</f>
        <v/>
      </c>
      <c r="G229" s="24" t="str">
        <f>IF(A229="","",'04_Property_Economics'!W229)</f>
        <v/>
      </c>
      <c r="H229" s="24" t="str">
        <f t="shared" si="1"/>
        <v/>
      </c>
      <c r="I229" s="24" t="str">
        <f>IF(A229="","",'04_Property_Economics'!AD229-'04_Property_Economics'!V229-'04_Property_Economics'!X229-'04_Property_Economics'!AF229)</f>
        <v/>
      </c>
      <c r="J229" s="27" t="str">
        <f t="shared" si="2"/>
        <v/>
      </c>
      <c r="K229" s="24" t="str">
        <f t="shared" si="3"/>
        <v/>
      </c>
      <c r="L229" s="24" t="str">
        <f>IF(A229="","",'04_Property_Economics'!AS229)</f>
        <v/>
      </c>
      <c r="M229" s="24" t="str">
        <f>IF(A229="","",'01_Global_Assumptions'!$B$13)</f>
        <v/>
      </c>
      <c r="N229" s="24" t="str">
        <f>IF(A229="","",'04_Property_Economics'!AM229)</f>
        <v/>
      </c>
      <c r="O229" s="24" t="str">
        <f>IF(A229="","",'04_Property_Economics'!AN229)</f>
        <v/>
      </c>
      <c r="P229" s="24" t="str">
        <f>IF(A229="","",'04_Property_Economics'!AO229)</f>
        <v/>
      </c>
      <c r="Q229" s="24" t="str">
        <f>IF(A229="","",'04_Property_Economics'!AP229)</f>
        <v/>
      </c>
      <c r="R229" s="24" t="str">
        <f>IF(A229="","",'04_Property_Economics'!AQ229)</f>
        <v/>
      </c>
      <c r="S229" s="27" t="str">
        <f>IF(A229="","",'04_Property_Economics'!AR229)</f>
        <v/>
      </c>
      <c r="T229" s="2" t="str">
        <f t="shared" si="4"/>
        <v/>
      </c>
    </row>
    <row r="230" ht="15.75" customHeight="1">
      <c r="A230" s="2" t="str">
        <f>IF('04_Property_Economics'!B230="","",'04_Property_Economics'!B230)</f>
        <v/>
      </c>
      <c r="B230" s="2" t="str">
        <f>IF(A230="","",'04_Property_Economics'!C230)</f>
        <v/>
      </c>
      <c r="C230" s="24" t="str">
        <f>IF(A230="","",'04_Property_Economics'!H230)</f>
        <v/>
      </c>
      <c r="D230" s="24" t="str">
        <f>IF(A230="","",'04_Property_Economics'!S230)</f>
        <v/>
      </c>
      <c r="E230" s="24" t="str">
        <f>IF(A230="","",'04_Property_Economics'!T230)</f>
        <v/>
      </c>
      <c r="F230" s="24" t="str">
        <f>IF(A230="","",'04_Property_Economics'!U230)</f>
        <v/>
      </c>
      <c r="G230" s="24" t="str">
        <f>IF(A230="","",'04_Property_Economics'!W230)</f>
        <v/>
      </c>
      <c r="H230" s="24" t="str">
        <f t="shared" si="1"/>
        <v/>
      </c>
      <c r="I230" s="24" t="str">
        <f>IF(A230="","",'04_Property_Economics'!AD230-'04_Property_Economics'!V230-'04_Property_Economics'!X230-'04_Property_Economics'!AF230)</f>
        <v/>
      </c>
      <c r="J230" s="27" t="str">
        <f t="shared" si="2"/>
        <v/>
      </c>
      <c r="K230" s="24" t="str">
        <f t="shared" si="3"/>
        <v/>
      </c>
      <c r="L230" s="24" t="str">
        <f>IF(A230="","",'04_Property_Economics'!AS230)</f>
        <v/>
      </c>
      <c r="M230" s="24" t="str">
        <f>IF(A230="","",'01_Global_Assumptions'!$B$13)</f>
        <v/>
      </c>
      <c r="N230" s="24" t="str">
        <f>IF(A230="","",'04_Property_Economics'!AM230)</f>
        <v/>
      </c>
      <c r="O230" s="24" t="str">
        <f>IF(A230="","",'04_Property_Economics'!AN230)</f>
        <v/>
      </c>
      <c r="P230" s="24" t="str">
        <f>IF(A230="","",'04_Property_Economics'!AO230)</f>
        <v/>
      </c>
      <c r="Q230" s="24" t="str">
        <f>IF(A230="","",'04_Property_Economics'!AP230)</f>
        <v/>
      </c>
      <c r="R230" s="24" t="str">
        <f>IF(A230="","",'04_Property_Economics'!AQ230)</f>
        <v/>
      </c>
      <c r="S230" s="27" t="str">
        <f>IF(A230="","",'04_Property_Economics'!AR230)</f>
        <v/>
      </c>
      <c r="T230" s="2" t="str">
        <f t="shared" si="4"/>
        <v/>
      </c>
    </row>
    <row r="231" ht="15.75" customHeight="1">
      <c r="A231" s="2" t="str">
        <f>IF('04_Property_Economics'!B231="","",'04_Property_Economics'!B231)</f>
        <v/>
      </c>
      <c r="B231" s="2" t="str">
        <f>IF(A231="","",'04_Property_Economics'!C231)</f>
        <v/>
      </c>
      <c r="C231" s="24" t="str">
        <f>IF(A231="","",'04_Property_Economics'!H231)</f>
        <v/>
      </c>
      <c r="D231" s="24" t="str">
        <f>IF(A231="","",'04_Property_Economics'!S231)</f>
        <v/>
      </c>
      <c r="E231" s="24" t="str">
        <f>IF(A231="","",'04_Property_Economics'!T231)</f>
        <v/>
      </c>
      <c r="F231" s="24" t="str">
        <f>IF(A231="","",'04_Property_Economics'!U231)</f>
        <v/>
      </c>
      <c r="G231" s="24" t="str">
        <f>IF(A231="","",'04_Property_Economics'!W231)</f>
        <v/>
      </c>
      <c r="H231" s="24" t="str">
        <f t="shared" si="1"/>
        <v/>
      </c>
      <c r="I231" s="24" t="str">
        <f>IF(A231="","",'04_Property_Economics'!AD231-'04_Property_Economics'!V231-'04_Property_Economics'!X231-'04_Property_Economics'!AF231)</f>
        <v/>
      </c>
      <c r="J231" s="27" t="str">
        <f t="shared" si="2"/>
        <v/>
      </c>
      <c r="K231" s="24" t="str">
        <f t="shared" si="3"/>
        <v/>
      </c>
      <c r="L231" s="24" t="str">
        <f>IF(A231="","",'04_Property_Economics'!AS231)</f>
        <v/>
      </c>
      <c r="M231" s="24" t="str">
        <f>IF(A231="","",'01_Global_Assumptions'!$B$13)</f>
        <v/>
      </c>
      <c r="N231" s="24" t="str">
        <f>IF(A231="","",'04_Property_Economics'!AM231)</f>
        <v/>
      </c>
      <c r="O231" s="24" t="str">
        <f>IF(A231="","",'04_Property_Economics'!AN231)</f>
        <v/>
      </c>
      <c r="P231" s="24" t="str">
        <f>IF(A231="","",'04_Property_Economics'!AO231)</f>
        <v/>
      </c>
      <c r="Q231" s="24" t="str">
        <f>IF(A231="","",'04_Property_Economics'!AP231)</f>
        <v/>
      </c>
      <c r="R231" s="24" t="str">
        <f>IF(A231="","",'04_Property_Economics'!AQ231)</f>
        <v/>
      </c>
      <c r="S231" s="27" t="str">
        <f>IF(A231="","",'04_Property_Economics'!AR231)</f>
        <v/>
      </c>
      <c r="T231" s="2" t="str">
        <f t="shared" si="4"/>
        <v/>
      </c>
    </row>
    <row r="232" ht="15.75" customHeight="1">
      <c r="A232" s="2" t="str">
        <f>IF('04_Property_Economics'!B232="","",'04_Property_Economics'!B232)</f>
        <v/>
      </c>
      <c r="B232" s="2" t="str">
        <f>IF(A232="","",'04_Property_Economics'!C232)</f>
        <v/>
      </c>
      <c r="C232" s="24" t="str">
        <f>IF(A232="","",'04_Property_Economics'!H232)</f>
        <v/>
      </c>
      <c r="D232" s="24" t="str">
        <f>IF(A232="","",'04_Property_Economics'!S232)</f>
        <v/>
      </c>
      <c r="E232" s="24" t="str">
        <f>IF(A232="","",'04_Property_Economics'!T232)</f>
        <v/>
      </c>
      <c r="F232" s="24" t="str">
        <f>IF(A232="","",'04_Property_Economics'!U232)</f>
        <v/>
      </c>
      <c r="G232" s="24" t="str">
        <f>IF(A232="","",'04_Property_Economics'!W232)</f>
        <v/>
      </c>
      <c r="H232" s="24" t="str">
        <f t="shared" si="1"/>
        <v/>
      </c>
      <c r="I232" s="24" t="str">
        <f>IF(A232="","",'04_Property_Economics'!AD232-'04_Property_Economics'!V232-'04_Property_Economics'!X232-'04_Property_Economics'!AF232)</f>
        <v/>
      </c>
      <c r="J232" s="27" t="str">
        <f t="shared" si="2"/>
        <v/>
      </c>
      <c r="K232" s="24" t="str">
        <f t="shared" si="3"/>
        <v/>
      </c>
      <c r="L232" s="24" t="str">
        <f>IF(A232="","",'04_Property_Economics'!AS232)</f>
        <v/>
      </c>
      <c r="M232" s="24" t="str">
        <f>IF(A232="","",'01_Global_Assumptions'!$B$13)</f>
        <v/>
      </c>
      <c r="N232" s="24" t="str">
        <f>IF(A232="","",'04_Property_Economics'!AM232)</f>
        <v/>
      </c>
      <c r="O232" s="24" t="str">
        <f>IF(A232="","",'04_Property_Economics'!AN232)</f>
        <v/>
      </c>
      <c r="P232" s="24" t="str">
        <f>IF(A232="","",'04_Property_Economics'!AO232)</f>
        <v/>
      </c>
      <c r="Q232" s="24" t="str">
        <f>IF(A232="","",'04_Property_Economics'!AP232)</f>
        <v/>
      </c>
      <c r="R232" s="24" t="str">
        <f>IF(A232="","",'04_Property_Economics'!AQ232)</f>
        <v/>
      </c>
      <c r="S232" s="27" t="str">
        <f>IF(A232="","",'04_Property_Economics'!AR232)</f>
        <v/>
      </c>
      <c r="T232" s="2" t="str">
        <f t="shared" si="4"/>
        <v/>
      </c>
    </row>
    <row r="233" ht="15.75" customHeight="1">
      <c r="A233" s="2" t="str">
        <f>IF('04_Property_Economics'!B233="","",'04_Property_Economics'!B233)</f>
        <v/>
      </c>
      <c r="B233" s="2" t="str">
        <f>IF(A233="","",'04_Property_Economics'!C233)</f>
        <v/>
      </c>
      <c r="C233" s="24" t="str">
        <f>IF(A233="","",'04_Property_Economics'!H233)</f>
        <v/>
      </c>
      <c r="D233" s="24" t="str">
        <f>IF(A233="","",'04_Property_Economics'!S233)</f>
        <v/>
      </c>
      <c r="E233" s="24" t="str">
        <f>IF(A233="","",'04_Property_Economics'!T233)</f>
        <v/>
      </c>
      <c r="F233" s="24" t="str">
        <f>IF(A233="","",'04_Property_Economics'!U233)</f>
        <v/>
      </c>
      <c r="G233" s="24" t="str">
        <f>IF(A233="","",'04_Property_Economics'!W233)</f>
        <v/>
      </c>
      <c r="H233" s="24" t="str">
        <f t="shared" si="1"/>
        <v/>
      </c>
      <c r="I233" s="24" t="str">
        <f>IF(A233="","",'04_Property_Economics'!AD233-'04_Property_Economics'!V233-'04_Property_Economics'!X233-'04_Property_Economics'!AF233)</f>
        <v/>
      </c>
      <c r="J233" s="27" t="str">
        <f t="shared" si="2"/>
        <v/>
      </c>
      <c r="K233" s="24" t="str">
        <f t="shared" si="3"/>
        <v/>
      </c>
      <c r="L233" s="24" t="str">
        <f>IF(A233="","",'04_Property_Economics'!AS233)</f>
        <v/>
      </c>
      <c r="M233" s="24" t="str">
        <f>IF(A233="","",'01_Global_Assumptions'!$B$13)</f>
        <v/>
      </c>
      <c r="N233" s="24" t="str">
        <f>IF(A233="","",'04_Property_Economics'!AM233)</f>
        <v/>
      </c>
      <c r="O233" s="24" t="str">
        <f>IF(A233="","",'04_Property_Economics'!AN233)</f>
        <v/>
      </c>
      <c r="P233" s="24" t="str">
        <f>IF(A233="","",'04_Property_Economics'!AO233)</f>
        <v/>
      </c>
      <c r="Q233" s="24" t="str">
        <f>IF(A233="","",'04_Property_Economics'!AP233)</f>
        <v/>
      </c>
      <c r="R233" s="24" t="str">
        <f>IF(A233="","",'04_Property_Economics'!AQ233)</f>
        <v/>
      </c>
      <c r="S233" s="27" t="str">
        <f>IF(A233="","",'04_Property_Economics'!AR233)</f>
        <v/>
      </c>
      <c r="T233" s="2" t="str">
        <f t="shared" si="4"/>
        <v/>
      </c>
    </row>
    <row r="234" ht="15.75" customHeight="1">
      <c r="A234" s="2" t="str">
        <f>IF('04_Property_Economics'!B234="","",'04_Property_Economics'!B234)</f>
        <v/>
      </c>
      <c r="B234" s="2" t="str">
        <f>IF(A234="","",'04_Property_Economics'!C234)</f>
        <v/>
      </c>
      <c r="C234" s="24" t="str">
        <f>IF(A234="","",'04_Property_Economics'!H234)</f>
        <v/>
      </c>
      <c r="D234" s="24" t="str">
        <f>IF(A234="","",'04_Property_Economics'!S234)</f>
        <v/>
      </c>
      <c r="E234" s="24" t="str">
        <f>IF(A234="","",'04_Property_Economics'!T234)</f>
        <v/>
      </c>
      <c r="F234" s="24" t="str">
        <f>IF(A234="","",'04_Property_Economics'!U234)</f>
        <v/>
      </c>
      <c r="G234" s="24" t="str">
        <f>IF(A234="","",'04_Property_Economics'!W234)</f>
        <v/>
      </c>
      <c r="H234" s="24" t="str">
        <f t="shared" si="1"/>
        <v/>
      </c>
      <c r="I234" s="24" t="str">
        <f>IF(A234="","",'04_Property_Economics'!AD234-'04_Property_Economics'!V234-'04_Property_Economics'!X234-'04_Property_Economics'!AF234)</f>
        <v/>
      </c>
      <c r="J234" s="27" t="str">
        <f t="shared" si="2"/>
        <v/>
      </c>
      <c r="K234" s="24" t="str">
        <f t="shared" si="3"/>
        <v/>
      </c>
      <c r="L234" s="24" t="str">
        <f>IF(A234="","",'04_Property_Economics'!AS234)</f>
        <v/>
      </c>
      <c r="M234" s="24" t="str">
        <f>IF(A234="","",'01_Global_Assumptions'!$B$13)</f>
        <v/>
      </c>
      <c r="N234" s="24" t="str">
        <f>IF(A234="","",'04_Property_Economics'!AM234)</f>
        <v/>
      </c>
      <c r="O234" s="24" t="str">
        <f>IF(A234="","",'04_Property_Economics'!AN234)</f>
        <v/>
      </c>
      <c r="P234" s="24" t="str">
        <f>IF(A234="","",'04_Property_Economics'!AO234)</f>
        <v/>
      </c>
      <c r="Q234" s="24" t="str">
        <f>IF(A234="","",'04_Property_Economics'!AP234)</f>
        <v/>
      </c>
      <c r="R234" s="24" t="str">
        <f>IF(A234="","",'04_Property_Economics'!AQ234)</f>
        <v/>
      </c>
      <c r="S234" s="27" t="str">
        <f>IF(A234="","",'04_Property_Economics'!AR234)</f>
        <v/>
      </c>
      <c r="T234" s="2" t="str">
        <f t="shared" si="4"/>
        <v/>
      </c>
    </row>
    <row r="235" ht="15.75" customHeight="1">
      <c r="A235" s="2" t="str">
        <f>IF('04_Property_Economics'!B235="","",'04_Property_Economics'!B235)</f>
        <v/>
      </c>
      <c r="B235" s="2" t="str">
        <f>IF(A235="","",'04_Property_Economics'!C235)</f>
        <v/>
      </c>
      <c r="C235" s="24" t="str">
        <f>IF(A235="","",'04_Property_Economics'!H235)</f>
        <v/>
      </c>
      <c r="D235" s="24" t="str">
        <f>IF(A235="","",'04_Property_Economics'!S235)</f>
        <v/>
      </c>
      <c r="E235" s="24" t="str">
        <f>IF(A235="","",'04_Property_Economics'!T235)</f>
        <v/>
      </c>
      <c r="F235" s="24" t="str">
        <f>IF(A235="","",'04_Property_Economics'!U235)</f>
        <v/>
      </c>
      <c r="G235" s="24" t="str">
        <f>IF(A235="","",'04_Property_Economics'!W235)</f>
        <v/>
      </c>
      <c r="H235" s="24" t="str">
        <f t="shared" si="1"/>
        <v/>
      </c>
      <c r="I235" s="24" t="str">
        <f>IF(A235="","",'04_Property_Economics'!AD235-'04_Property_Economics'!V235-'04_Property_Economics'!X235-'04_Property_Economics'!AF235)</f>
        <v/>
      </c>
      <c r="J235" s="27" t="str">
        <f t="shared" si="2"/>
        <v/>
      </c>
      <c r="K235" s="24" t="str">
        <f t="shared" si="3"/>
        <v/>
      </c>
      <c r="L235" s="24" t="str">
        <f>IF(A235="","",'04_Property_Economics'!AS235)</f>
        <v/>
      </c>
      <c r="M235" s="24" t="str">
        <f>IF(A235="","",'01_Global_Assumptions'!$B$13)</f>
        <v/>
      </c>
      <c r="N235" s="24" t="str">
        <f>IF(A235="","",'04_Property_Economics'!AM235)</f>
        <v/>
      </c>
      <c r="O235" s="24" t="str">
        <f>IF(A235="","",'04_Property_Economics'!AN235)</f>
        <v/>
      </c>
      <c r="P235" s="24" t="str">
        <f>IF(A235="","",'04_Property_Economics'!AO235)</f>
        <v/>
      </c>
      <c r="Q235" s="24" t="str">
        <f>IF(A235="","",'04_Property_Economics'!AP235)</f>
        <v/>
      </c>
      <c r="R235" s="24" t="str">
        <f>IF(A235="","",'04_Property_Economics'!AQ235)</f>
        <v/>
      </c>
      <c r="S235" s="27" t="str">
        <f>IF(A235="","",'04_Property_Economics'!AR235)</f>
        <v/>
      </c>
      <c r="T235" s="2" t="str">
        <f t="shared" si="4"/>
        <v/>
      </c>
    </row>
    <row r="236" ht="15.75" customHeight="1">
      <c r="A236" s="2" t="str">
        <f>IF('04_Property_Economics'!B236="","",'04_Property_Economics'!B236)</f>
        <v/>
      </c>
      <c r="B236" s="2" t="str">
        <f>IF(A236="","",'04_Property_Economics'!C236)</f>
        <v/>
      </c>
      <c r="C236" s="24" t="str">
        <f>IF(A236="","",'04_Property_Economics'!H236)</f>
        <v/>
      </c>
      <c r="D236" s="24" t="str">
        <f>IF(A236="","",'04_Property_Economics'!S236)</f>
        <v/>
      </c>
      <c r="E236" s="24" t="str">
        <f>IF(A236="","",'04_Property_Economics'!T236)</f>
        <v/>
      </c>
      <c r="F236" s="24" t="str">
        <f>IF(A236="","",'04_Property_Economics'!U236)</f>
        <v/>
      </c>
      <c r="G236" s="24" t="str">
        <f>IF(A236="","",'04_Property_Economics'!W236)</f>
        <v/>
      </c>
      <c r="H236" s="24" t="str">
        <f t="shared" si="1"/>
        <v/>
      </c>
      <c r="I236" s="24" t="str">
        <f>IF(A236="","",'04_Property_Economics'!AD236-'04_Property_Economics'!V236-'04_Property_Economics'!X236-'04_Property_Economics'!AF236)</f>
        <v/>
      </c>
      <c r="J236" s="27" t="str">
        <f t="shared" si="2"/>
        <v/>
      </c>
      <c r="K236" s="24" t="str">
        <f t="shared" si="3"/>
        <v/>
      </c>
      <c r="L236" s="24" t="str">
        <f>IF(A236="","",'04_Property_Economics'!AS236)</f>
        <v/>
      </c>
      <c r="M236" s="24" t="str">
        <f>IF(A236="","",'01_Global_Assumptions'!$B$13)</f>
        <v/>
      </c>
      <c r="N236" s="24" t="str">
        <f>IF(A236="","",'04_Property_Economics'!AM236)</f>
        <v/>
      </c>
      <c r="O236" s="24" t="str">
        <f>IF(A236="","",'04_Property_Economics'!AN236)</f>
        <v/>
      </c>
      <c r="P236" s="24" t="str">
        <f>IF(A236="","",'04_Property_Economics'!AO236)</f>
        <v/>
      </c>
      <c r="Q236" s="24" t="str">
        <f>IF(A236="","",'04_Property_Economics'!AP236)</f>
        <v/>
      </c>
      <c r="R236" s="24" t="str">
        <f>IF(A236="","",'04_Property_Economics'!AQ236)</f>
        <v/>
      </c>
      <c r="S236" s="27" t="str">
        <f>IF(A236="","",'04_Property_Economics'!AR236)</f>
        <v/>
      </c>
      <c r="T236" s="2" t="str">
        <f t="shared" si="4"/>
        <v/>
      </c>
    </row>
    <row r="237" ht="15.75" customHeight="1">
      <c r="A237" s="2" t="str">
        <f>IF('04_Property_Economics'!B237="","",'04_Property_Economics'!B237)</f>
        <v/>
      </c>
      <c r="B237" s="2" t="str">
        <f>IF(A237="","",'04_Property_Economics'!C237)</f>
        <v/>
      </c>
      <c r="C237" s="24" t="str">
        <f>IF(A237="","",'04_Property_Economics'!H237)</f>
        <v/>
      </c>
      <c r="D237" s="24" t="str">
        <f>IF(A237="","",'04_Property_Economics'!S237)</f>
        <v/>
      </c>
      <c r="E237" s="24" t="str">
        <f>IF(A237="","",'04_Property_Economics'!T237)</f>
        <v/>
      </c>
      <c r="F237" s="24" t="str">
        <f>IF(A237="","",'04_Property_Economics'!U237)</f>
        <v/>
      </c>
      <c r="G237" s="24" t="str">
        <f>IF(A237="","",'04_Property_Economics'!W237)</f>
        <v/>
      </c>
      <c r="H237" s="24" t="str">
        <f t="shared" si="1"/>
        <v/>
      </c>
      <c r="I237" s="24" t="str">
        <f>IF(A237="","",'04_Property_Economics'!AD237-'04_Property_Economics'!V237-'04_Property_Economics'!X237-'04_Property_Economics'!AF237)</f>
        <v/>
      </c>
      <c r="J237" s="27" t="str">
        <f t="shared" si="2"/>
        <v/>
      </c>
      <c r="K237" s="24" t="str">
        <f t="shared" si="3"/>
        <v/>
      </c>
      <c r="L237" s="24" t="str">
        <f>IF(A237="","",'04_Property_Economics'!AS237)</f>
        <v/>
      </c>
      <c r="M237" s="24" t="str">
        <f>IF(A237="","",'01_Global_Assumptions'!$B$13)</f>
        <v/>
      </c>
      <c r="N237" s="24" t="str">
        <f>IF(A237="","",'04_Property_Economics'!AM237)</f>
        <v/>
      </c>
      <c r="O237" s="24" t="str">
        <f>IF(A237="","",'04_Property_Economics'!AN237)</f>
        <v/>
      </c>
      <c r="P237" s="24" t="str">
        <f>IF(A237="","",'04_Property_Economics'!AO237)</f>
        <v/>
      </c>
      <c r="Q237" s="24" t="str">
        <f>IF(A237="","",'04_Property_Economics'!AP237)</f>
        <v/>
      </c>
      <c r="R237" s="24" t="str">
        <f>IF(A237="","",'04_Property_Economics'!AQ237)</f>
        <v/>
      </c>
      <c r="S237" s="27" t="str">
        <f>IF(A237="","",'04_Property_Economics'!AR237)</f>
        <v/>
      </c>
      <c r="T237" s="2" t="str">
        <f t="shared" si="4"/>
        <v/>
      </c>
    </row>
    <row r="238" ht="15.75" customHeight="1">
      <c r="A238" s="2" t="str">
        <f>IF('04_Property_Economics'!B238="","",'04_Property_Economics'!B238)</f>
        <v/>
      </c>
      <c r="B238" s="2" t="str">
        <f>IF(A238="","",'04_Property_Economics'!C238)</f>
        <v/>
      </c>
      <c r="C238" s="24" t="str">
        <f>IF(A238="","",'04_Property_Economics'!H238)</f>
        <v/>
      </c>
      <c r="D238" s="24" t="str">
        <f>IF(A238="","",'04_Property_Economics'!S238)</f>
        <v/>
      </c>
      <c r="E238" s="24" t="str">
        <f>IF(A238="","",'04_Property_Economics'!T238)</f>
        <v/>
      </c>
      <c r="F238" s="24" t="str">
        <f>IF(A238="","",'04_Property_Economics'!U238)</f>
        <v/>
      </c>
      <c r="G238" s="24" t="str">
        <f>IF(A238="","",'04_Property_Economics'!W238)</f>
        <v/>
      </c>
      <c r="H238" s="24" t="str">
        <f t="shared" si="1"/>
        <v/>
      </c>
      <c r="I238" s="24" t="str">
        <f>IF(A238="","",'04_Property_Economics'!AD238-'04_Property_Economics'!V238-'04_Property_Economics'!X238-'04_Property_Economics'!AF238)</f>
        <v/>
      </c>
      <c r="J238" s="27" t="str">
        <f t="shared" si="2"/>
        <v/>
      </c>
      <c r="K238" s="24" t="str">
        <f t="shared" si="3"/>
        <v/>
      </c>
      <c r="L238" s="24" t="str">
        <f>IF(A238="","",'04_Property_Economics'!AS238)</f>
        <v/>
      </c>
      <c r="M238" s="24" t="str">
        <f>IF(A238="","",'01_Global_Assumptions'!$B$13)</f>
        <v/>
      </c>
      <c r="N238" s="24" t="str">
        <f>IF(A238="","",'04_Property_Economics'!AM238)</f>
        <v/>
      </c>
      <c r="O238" s="24" t="str">
        <f>IF(A238="","",'04_Property_Economics'!AN238)</f>
        <v/>
      </c>
      <c r="P238" s="24" t="str">
        <f>IF(A238="","",'04_Property_Economics'!AO238)</f>
        <v/>
      </c>
      <c r="Q238" s="24" t="str">
        <f>IF(A238="","",'04_Property_Economics'!AP238)</f>
        <v/>
      </c>
      <c r="R238" s="24" t="str">
        <f>IF(A238="","",'04_Property_Economics'!AQ238)</f>
        <v/>
      </c>
      <c r="S238" s="27" t="str">
        <f>IF(A238="","",'04_Property_Economics'!AR238)</f>
        <v/>
      </c>
      <c r="T238" s="2" t="str">
        <f t="shared" si="4"/>
        <v/>
      </c>
    </row>
    <row r="239" ht="15.75" customHeight="1">
      <c r="A239" s="2" t="str">
        <f>IF('04_Property_Economics'!B239="","",'04_Property_Economics'!B239)</f>
        <v/>
      </c>
      <c r="B239" s="2" t="str">
        <f>IF(A239="","",'04_Property_Economics'!C239)</f>
        <v/>
      </c>
      <c r="C239" s="24" t="str">
        <f>IF(A239="","",'04_Property_Economics'!H239)</f>
        <v/>
      </c>
      <c r="D239" s="24" t="str">
        <f>IF(A239="","",'04_Property_Economics'!S239)</f>
        <v/>
      </c>
      <c r="E239" s="24" t="str">
        <f>IF(A239="","",'04_Property_Economics'!T239)</f>
        <v/>
      </c>
      <c r="F239" s="24" t="str">
        <f>IF(A239="","",'04_Property_Economics'!U239)</f>
        <v/>
      </c>
      <c r="G239" s="24" t="str">
        <f>IF(A239="","",'04_Property_Economics'!W239)</f>
        <v/>
      </c>
      <c r="H239" s="24" t="str">
        <f t="shared" si="1"/>
        <v/>
      </c>
      <c r="I239" s="24" t="str">
        <f>IF(A239="","",'04_Property_Economics'!AD239-'04_Property_Economics'!V239-'04_Property_Economics'!X239-'04_Property_Economics'!AF239)</f>
        <v/>
      </c>
      <c r="J239" s="27" t="str">
        <f t="shared" si="2"/>
        <v/>
      </c>
      <c r="K239" s="24" t="str">
        <f t="shared" si="3"/>
        <v/>
      </c>
      <c r="L239" s="24" t="str">
        <f>IF(A239="","",'04_Property_Economics'!AS239)</f>
        <v/>
      </c>
      <c r="M239" s="24" t="str">
        <f>IF(A239="","",'01_Global_Assumptions'!$B$13)</f>
        <v/>
      </c>
      <c r="N239" s="24" t="str">
        <f>IF(A239="","",'04_Property_Economics'!AM239)</f>
        <v/>
      </c>
      <c r="O239" s="24" t="str">
        <f>IF(A239="","",'04_Property_Economics'!AN239)</f>
        <v/>
      </c>
      <c r="P239" s="24" t="str">
        <f>IF(A239="","",'04_Property_Economics'!AO239)</f>
        <v/>
      </c>
      <c r="Q239" s="24" t="str">
        <f>IF(A239="","",'04_Property_Economics'!AP239)</f>
        <v/>
      </c>
      <c r="R239" s="24" t="str">
        <f>IF(A239="","",'04_Property_Economics'!AQ239)</f>
        <v/>
      </c>
      <c r="S239" s="27" t="str">
        <f>IF(A239="","",'04_Property_Economics'!AR239)</f>
        <v/>
      </c>
      <c r="T239" s="2" t="str">
        <f t="shared" si="4"/>
        <v/>
      </c>
    </row>
    <row r="240" ht="15.75" customHeight="1">
      <c r="A240" s="2" t="str">
        <f>IF('04_Property_Economics'!B240="","",'04_Property_Economics'!B240)</f>
        <v/>
      </c>
      <c r="B240" s="2" t="str">
        <f>IF(A240="","",'04_Property_Economics'!C240)</f>
        <v/>
      </c>
      <c r="C240" s="24" t="str">
        <f>IF(A240="","",'04_Property_Economics'!H240)</f>
        <v/>
      </c>
      <c r="D240" s="24" t="str">
        <f>IF(A240="","",'04_Property_Economics'!S240)</f>
        <v/>
      </c>
      <c r="E240" s="24" t="str">
        <f>IF(A240="","",'04_Property_Economics'!T240)</f>
        <v/>
      </c>
      <c r="F240" s="24" t="str">
        <f>IF(A240="","",'04_Property_Economics'!U240)</f>
        <v/>
      </c>
      <c r="G240" s="24" t="str">
        <f>IF(A240="","",'04_Property_Economics'!W240)</f>
        <v/>
      </c>
      <c r="H240" s="24" t="str">
        <f t="shared" si="1"/>
        <v/>
      </c>
      <c r="I240" s="24" t="str">
        <f>IF(A240="","",'04_Property_Economics'!AD240-'04_Property_Economics'!V240-'04_Property_Economics'!X240-'04_Property_Economics'!AF240)</f>
        <v/>
      </c>
      <c r="J240" s="27" t="str">
        <f t="shared" si="2"/>
        <v/>
      </c>
      <c r="K240" s="24" t="str">
        <f t="shared" si="3"/>
        <v/>
      </c>
      <c r="L240" s="24" t="str">
        <f>IF(A240="","",'04_Property_Economics'!AS240)</f>
        <v/>
      </c>
      <c r="M240" s="24" t="str">
        <f>IF(A240="","",'01_Global_Assumptions'!$B$13)</f>
        <v/>
      </c>
      <c r="N240" s="24" t="str">
        <f>IF(A240="","",'04_Property_Economics'!AM240)</f>
        <v/>
      </c>
      <c r="O240" s="24" t="str">
        <f>IF(A240="","",'04_Property_Economics'!AN240)</f>
        <v/>
      </c>
      <c r="P240" s="24" t="str">
        <f>IF(A240="","",'04_Property_Economics'!AO240)</f>
        <v/>
      </c>
      <c r="Q240" s="24" t="str">
        <f>IF(A240="","",'04_Property_Economics'!AP240)</f>
        <v/>
      </c>
      <c r="R240" s="24" t="str">
        <f>IF(A240="","",'04_Property_Economics'!AQ240)</f>
        <v/>
      </c>
      <c r="S240" s="27" t="str">
        <f>IF(A240="","",'04_Property_Economics'!AR240)</f>
        <v/>
      </c>
      <c r="T240" s="2" t="str">
        <f t="shared" si="4"/>
        <v/>
      </c>
    </row>
    <row r="241" ht="15.75" customHeight="1">
      <c r="A241" s="2" t="str">
        <f>IF('04_Property_Economics'!B241="","",'04_Property_Economics'!B241)</f>
        <v/>
      </c>
      <c r="B241" s="2" t="str">
        <f>IF(A241="","",'04_Property_Economics'!C241)</f>
        <v/>
      </c>
      <c r="C241" s="24" t="str">
        <f>IF(A241="","",'04_Property_Economics'!H241)</f>
        <v/>
      </c>
      <c r="D241" s="24" t="str">
        <f>IF(A241="","",'04_Property_Economics'!S241)</f>
        <v/>
      </c>
      <c r="E241" s="24" t="str">
        <f>IF(A241="","",'04_Property_Economics'!T241)</f>
        <v/>
      </c>
      <c r="F241" s="24" t="str">
        <f>IF(A241="","",'04_Property_Economics'!U241)</f>
        <v/>
      </c>
      <c r="G241" s="24" t="str">
        <f>IF(A241="","",'04_Property_Economics'!W241)</f>
        <v/>
      </c>
      <c r="H241" s="24" t="str">
        <f t="shared" si="1"/>
        <v/>
      </c>
      <c r="I241" s="24" t="str">
        <f>IF(A241="","",'04_Property_Economics'!AD241-'04_Property_Economics'!V241-'04_Property_Economics'!X241-'04_Property_Economics'!AF241)</f>
        <v/>
      </c>
      <c r="J241" s="27" t="str">
        <f t="shared" si="2"/>
        <v/>
      </c>
      <c r="K241" s="24" t="str">
        <f t="shared" si="3"/>
        <v/>
      </c>
      <c r="L241" s="24" t="str">
        <f>IF(A241="","",'04_Property_Economics'!AS241)</f>
        <v/>
      </c>
      <c r="M241" s="24" t="str">
        <f>IF(A241="","",'01_Global_Assumptions'!$B$13)</f>
        <v/>
      </c>
      <c r="N241" s="24" t="str">
        <f>IF(A241="","",'04_Property_Economics'!AM241)</f>
        <v/>
      </c>
      <c r="O241" s="24" t="str">
        <f>IF(A241="","",'04_Property_Economics'!AN241)</f>
        <v/>
      </c>
      <c r="P241" s="24" t="str">
        <f>IF(A241="","",'04_Property_Economics'!AO241)</f>
        <v/>
      </c>
      <c r="Q241" s="24" t="str">
        <f>IF(A241="","",'04_Property_Economics'!AP241)</f>
        <v/>
      </c>
      <c r="R241" s="24" t="str">
        <f>IF(A241="","",'04_Property_Economics'!AQ241)</f>
        <v/>
      </c>
      <c r="S241" s="27" t="str">
        <f>IF(A241="","",'04_Property_Economics'!AR241)</f>
        <v/>
      </c>
      <c r="T241" s="2" t="str">
        <f t="shared" si="4"/>
        <v/>
      </c>
    </row>
    <row r="242" ht="15.75" customHeight="1">
      <c r="A242" s="2" t="str">
        <f>IF('04_Property_Economics'!B242="","",'04_Property_Economics'!B242)</f>
        <v/>
      </c>
      <c r="B242" s="2" t="str">
        <f>IF(A242="","",'04_Property_Economics'!C242)</f>
        <v/>
      </c>
      <c r="C242" s="24" t="str">
        <f>IF(A242="","",'04_Property_Economics'!H242)</f>
        <v/>
      </c>
      <c r="D242" s="24" t="str">
        <f>IF(A242="","",'04_Property_Economics'!S242)</f>
        <v/>
      </c>
      <c r="E242" s="24" t="str">
        <f>IF(A242="","",'04_Property_Economics'!T242)</f>
        <v/>
      </c>
      <c r="F242" s="24" t="str">
        <f>IF(A242="","",'04_Property_Economics'!U242)</f>
        <v/>
      </c>
      <c r="G242" s="24" t="str">
        <f>IF(A242="","",'04_Property_Economics'!W242)</f>
        <v/>
      </c>
      <c r="H242" s="24" t="str">
        <f t="shared" si="1"/>
        <v/>
      </c>
      <c r="I242" s="24" t="str">
        <f>IF(A242="","",'04_Property_Economics'!AD242-'04_Property_Economics'!V242-'04_Property_Economics'!X242-'04_Property_Economics'!AF242)</f>
        <v/>
      </c>
      <c r="J242" s="27" t="str">
        <f t="shared" si="2"/>
        <v/>
      </c>
      <c r="K242" s="24" t="str">
        <f t="shared" si="3"/>
        <v/>
      </c>
      <c r="L242" s="24" t="str">
        <f>IF(A242="","",'04_Property_Economics'!AS242)</f>
        <v/>
      </c>
      <c r="M242" s="24" t="str">
        <f>IF(A242="","",'01_Global_Assumptions'!$B$13)</f>
        <v/>
      </c>
      <c r="N242" s="24" t="str">
        <f>IF(A242="","",'04_Property_Economics'!AM242)</f>
        <v/>
      </c>
      <c r="O242" s="24" t="str">
        <f>IF(A242="","",'04_Property_Economics'!AN242)</f>
        <v/>
      </c>
      <c r="P242" s="24" t="str">
        <f>IF(A242="","",'04_Property_Economics'!AO242)</f>
        <v/>
      </c>
      <c r="Q242" s="24" t="str">
        <f>IF(A242="","",'04_Property_Economics'!AP242)</f>
        <v/>
      </c>
      <c r="R242" s="24" t="str">
        <f>IF(A242="","",'04_Property_Economics'!AQ242)</f>
        <v/>
      </c>
      <c r="S242" s="27" t="str">
        <f>IF(A242="","",'04_Property_Economics'!AR242)</f>
        <v/>
      </c>
      <c r="T242" s="2" t="str">
        <f t="shared" si="4"/>
        <v/>
      </c>
    </row>
    <row r="243" ht="15.75" customHeight="1">
      <c r="A243" s="2" t="str">
        <f>IF('04_Property_Economics'!B243="","",'04_Property_Economics'!B243)</f>
        <v/>
      </c>
      <c r="B243" s="2" t="str">
        <f>IF(A243="","",'04_Property_Economics'!C243)</f>
        <v/>
      </c>
      <c r="C243" s="24" t="str">
        <f>IF(A243="","",'04_Property_Economics'!H243)</f>
        <v/>
      </c>
      <c r="D243" s="24" t="str">
        <f>IF(A243="","",'04_Property_Economics'!S243)</f>
        <v/>
      </c>
      <c r="E243" s="24" t="str">
        <f>IF(A243="","",'04_Property_Economics'!T243)</f>
        <v/>
      </c>
      <c r="F243" s="24" t="str">
        <f>IF(A243="","",'04_Property_Economics'!U243)</f>
        <v/>
      </c>
      <c r="G243" s="24" t="str">
        <f>IF(A243="","",'04_Property_Economics'!W243)</f>
        <v/>
      </c>
      <c r="H243" s="24" t="str">
        <f t="shared" si="1"/>
        <v/>
      </c>
      <c r="I243" s="24" t="str">
        <f>IF(A243="","",'04_Property_Economics'!AD243-'04_Property_Economics'!V243-'04_Property_Economics'!X243-'04_Property_Economics'!AF243)</f>
        <v/>
      </c>
      <c r="J243" s="27" t="str">
        <f t="shared" si="2"/>
        <v/>
      </c>
      <c r="K243" s="24" t="str">
        <f t="shared" si="3"/>
        <v/>
      </c>
      <c r="L243" s="24" t="str">
        <f>IF(A243="","",'04_Property_Economics'!AS243)</f>
        <v/>
      </c>
      <c r="M243" s="24" t="str">
        <f>IF(A243="","",'01_Global_Assumptions'!$B$13)</f>
        <v/>
      </c>
      <c r="N243" s="24" t="str">
        <f>IF(A243="","",'04_Property_Economics'!AM243)</f>
        <v/>
      </c>
      <c r="O243" s="24" t="str">
        <f>IF(A243="","",'04_Property_Economics'!AN243)</f>
        <v/>
      </c>
      <c r="P243" s="24" t="str">
        <f>IF(A243="","",'04_Property_Economics'!AO243)</f>
        <v/>
      </c>
      <c r="Q243" s="24" t="str">
        <f>IF(A243="","",'04_Property_Economics'!AP243)</f>
        <v/>
      </c>
      <c r="R243" s="24" t="str">
        <f>IF(A243="","",'04_Property_Economics'!AQ243)</f>
        <v/>
      </c>
      <c r="S243" s="27" t="str">
        <f>IF(A243="","",'04_Property_Economics'!AR243)</f>
        <v/>
      </c>
      <c r="T243" s="2" t="str">
        <f t="shared" si="4"/>
        <v/>
      </c>
    </row>
    <row r="244" ht="15.75" customHeight="1">
      <c r="A244" s="2" t="str">
        <f>IF('04_Property_Economics'!B244="","",'04_Property_Economics'!B244)</f>
        <v/>
      </c>
      <c r="B244" s="2" t="str">
        <f>IF(A244="","",'04_Property_Economics'!C244)</f>
        <v/>
      </c>
      <c r="C244" s="24" t="str">
        <f>IF(A244="","",'04_Property_Economics'!H244)</f>
        <v/>
      </c>
      <c r="D244" s="24" t="str">
        <f>IF(A244="","",'04_Property_Economics'!S244)</f>
        <v/>
      </c>
      <c r="E244" s="24" t="str">
        <f>IF(A244="","",'04_Property_Economics'!T244)</f>
        <v/>
      </c>
      <c r="F244" s="24" t="str">
        <f>IF(A244="","",'04_Property_Economics'!U244)</f>
        <v/>
      </c>
      <c r="G244" s="24" t="str">
        <f>IF(A244="","",'04_Property_Economics'!W244)</f>
        <v/>
      </c>
      <c r="H244" s="24" t="str">
        <f t="shared" si="1"/>
        <v/>
      </c>
      <c r="I244" s="24" t="str">
        <f>IF(A244="","",'04_Property_Economics'!AD244-'04_Property_Economics'!V244-'04_Property_Economics'!X244-'04_Property_Economics'!AF244)</f>
        <v/>
      </c>
      <c r="J244" s="27" t="str">
        <f t="shared" si="2"/>
        <v/>
      </c>
      <c r="K244" s="24" t="str">
        <f t="shared" si="3"/>
        <v/>
      </c>
      <c r="L244" s="24" t="str">
        <f>IF(A244="","",'04_Property_Economics'!AS244)</f>
        <v/>
      </c>
      <c r="M244" s="24" t="str">
        <f>IF(A244="","",'01_Global_Assumptions'!$B$13)</f>
        <v/>
      </c>
      <c r="N244" s="24" t="str">
        <f>IF(A244="","",'04_Property_Economics'!AM244)</f>
        <v/>
      </c>
      <c r="O244" s="24" t="str">
        <f>IF(A244="","",'04_Property_Economics'!AN244)</f>
        <v/>
      </c>
      <c r="P244" s="24" t="str">
        <f>IF(A244="","",'04_Property_Economics'!AO244)</f>
        <v/>
      </c>
      <c r="Q244" s="24" t="str">
        <f>IF(A244="","",'04_Property_Economics'!AP244)</f>
        <v/>
      </c>
      <c r="R244" s="24" t="str">
        <f>IF(A244="","",'04_Property_Economics'!AQ244)</f>
        <v/>
      </c>
      <c r="S244" s="27" t="str">
        <f>IF(A244="","",'04_Property_Economics'!AR244)</f>
        <v/>
      </c>
      <c r="T244" s="2" t="str">
        <f t="shared" si="4"/>
        <v/>
      </c>
    </row>
    <row r="245" ht="15.75" customHeight="1">
      <c r="A245" s="2" t="str">
        <f>IF('04_Property_Economics'!B245="","",'04_Property_Economics'!B245)</f>
        <v/>
      </c>
      <c r="B245" s="2" t="str">
        <f>IF(A245="","",'04_Property_Economics'!C245)</f>
        <v/>
      </c>
      <c r="C245" s="24" t="str">
        <f>IF(A245="","",'04_Property_Economics'!H245)</f>
        <v/>
      </c>
      <c r="D245" s="24" t="str">
        <f>IF(A245="","",'04_Property_Economics'!S245)</f>
        <v/>
      </c>
      <c r="E245" s="24" t="str">
        <f>IF(A245="","",'04_Property_Economics'!T245)</f>
        <v/>
      </c>
      <c r="F245" s="24" t="str">
        <f>IF(A245="","",'04_Property_Economics'!U245)</f>
        <v/>
      </c>
      <c r="G245" s="24" t="str">
        <f>IF(A245="","",'04_Property_Economics'!W245)</f>
        <v/>
      </c>
      <c r="H245" s="24" t="str">
        <f t="shared" si="1"/>
        <v/>
      </c>
      <c r="I245" s="24" t="str">
        <f>IF(A245="","",'04_Property_Economics'!AD245-'04_Property_Economics'!V245-'04_Property_Economics'!X245-'04_Property_Economics'!AF245)</f>
        <v/>
      </c>
      <c r="J245" s="27" t="str">
        <f t="shared" si="2"/>
        <v/>
      </c>
      <c r="K245" s="24" t="str">
        <f t="shared" si="3"/>
        <v/>
      </c>
      <c r="L245" s="24" t="str">
        <f>IF(A245="","",'04_Property_Economics'!AS245)</f>
        <v/>
      </c>
      <c r="M245" s="24" t="str">
        <f>IF(A245="","",'01_Global_Assumptions'!$B$13)</f>
        <v/>
      </c>
      <c r="N245" s="24" t="str">
        <f>IF(A245="","",'04_Property_Economics'!AM245)</f>
        <v/>
      </c>
      <c r="O245" s="24" t="str">
        <f>IF(A245="","",'04_Property_Economics'!AN245)</f>
        <v/>
      </c>
      <c r="P245" s="24" t="str">
        <f>IF(A245="","",'04_Property_Economics'!AO245)</f>
        <v/>
      </c>
      <c r="Q245" s="24" t="str">
        <f>IF(A245="","",'04_Property_Economics'!AP245)</f>
        <v/>
      </c>
      <c r="R245" s="24" t="str">
        <f>IF(A245="","",'04_Property_Economics'!AQ245)</f>
        <v/>
      </c>
      <c r="S245" s="27" t="str">
        <f>IF(A245="","",'04_Property_Economics'!AR245)</f>
        <v/>
      </c>
      <c r="T245" s="2" t="str">
        <f t="shared" si="4"/>
        <v/>
      </c>
    </row>
    <row r="246" ht="15.75" customHeight="1">
      <c r="A246" s="2" t="str">
        <f>IF('04_Property_Economics'!B246="","",'04_Property_Economics'!B246)</f>
        <v/>
      </c>
      <c r="B246" s="2" t="str">
        <f>IF(A246="","",'04_Property_Economics'!C246)</f>
        <v/>
      </c>
      <c r="C246" s="24" t="str">
        <f>IF(A246="","",'04_Property_Economics'!H246)</f>
        <v/>
      </c>
      <c r="D246" s="24" t="str">
        <f>IF(A246="","",'04_Property_Economics'!S246)</f>
        <v/>
      </c>
      <c r="E246" s="24" t="str">
        <f>IF(A246="","",'04_Property_Economics'!T246)</f>
        <v/>
      </c>
      <c r="F246" s="24" t="str">
        <f>IF(A246="","",'04_Property_Economics'!U246)</f>
        <v/>
      </c>
      <c r="G246" s="24" t="str">
        <f>IF(A246="","",'04_Property_Economics'!W246)</f>
        <v/>
      </c>
      <c r="H246" s="24" t="str">
        <f t="shared" si="1"/>
        <v/>
      </c>
      <c r="I246" s="24" t="str">
        <f>IF(A246="","",'04_Property_Economics'!AD246-'04_Property_Economics'!V246-'04_Property_Economics'!X246-'04_Property_Economics'!AF246)</f>
        <v/>
      </c>
      <c r="J246" s="27" t="str">
        <f t="shared" si="2"/>
        <v/>
      </c>
      <c r="K246" s="24" t="str">
        <f t="shared" si="3"/>
        <v/>
      </c>
      <c r="L246" s="24" t="str">
        <f>IF(A246="","",'04_Property_Economics'!AS246)</f>
        <v/>
      </c>
      <c r="M246" s="24" t="str">
        <f>IF(A246="","",'01_Global_Assumptions'!$B$13)</f>
        <v/>
      </c>
      <c r="N246" s="24" t="str">
        <f>IF(A246="","",'04_Property_Economics'!AM246)</f>
        <v/>
      </c>
      <c r="O246" s="24" t="str">
        <f>IF(A246="","",'04_Property_Economics'!AN246)</f>
        <v/>
      </c>
      <c r="P246" s="24" t="str">
        <f>IF(A246="","",'04_Property_Economics'!AO246)</f>
        <v/>
      </c>
      <c r="Q246" s="24" t="str">
        <f>IF(A246="","",'04_Property_Economics'!AP246)</f>
        <v/>
      </c>
      <c r="R246" s="24" t="str">
        <f>IF(A246="","",'04_Property_Economics'!AQ246)</f>
        <v/>
      </c>
      <c r="S246" s="27" t="str">
        <f>IF(A246="","",'04_Property_Economics'!AR246)</f>
        <v/>
      </c>
      <c r="T246" s="2" t="str">
        <f t="shared" si="4"/>
        <v/>
      </c>
    </row>
    <row r="247" ht="15.75" customHeight="1">
      <c r="A247" s="2" t="str">
        <f>IF('04_Property_Economics'!B247="","",'04_Property_Economics'!B247)</f>
        <v/>
      </c>
      <c r="B247" s="2" t="str">
        <f>IF(A247="","",'04_Property_Economics'!C247)</f>
        <v/>
      </c>
      <c r="C247" s="24" t="str">
        <f>IF(A247="","",'04_Property_Economics'!H247)</f>
        <v/>
      </c>
      <c r="D247" s="24" t="str">
        <f>IF(A247="","",'04_Property_Economics'!S247)</f>
        <v/>
      </c>
      <c r="E247" s="24" t="str">
        <f>IF(A247="","",'04_Property_Economics'!T247)</f>
        <v/>
      </c>
      <c r="F247" s="24" t="str">
        <f>IF(A247="","",'04_Property_Economics'!U247)</f>
        <v/>
      </c>
      <c r="G247" s="24" t="str">
        <f>IF(A247="","",'04_Property_Economics'!W247)</f>
        <v/>
      </c>
      <c r="H247" s="24" t="str">
        <f t="shared" si="1"/>
        <v/>
      </c>
      <c r="I247" s="24" t="str">
        <f>IF(A247="","",'04_Property_Economics'!AD247-'04_Property_Economics'!V247-'04_Property_Economics'!X247-'04_Property_Economics'!AF247)</f>
        <v/>
      </c>
      <c r="J247" s="27" t="str">
        <f t="shared" si="2"/>
        <v/>
      </c>
      <c r="K247" s="24" t="str">
        <f t="shared" si="3"/>
        <v/>
      </c>
      <c r="L247" s="24" t="str">
        <f>IF(A247="","",'04_Property_Economics'!AS247)</f>
        <v/>
      </c>
      <c r="M247" s="24" t="str">
        <f>IF(A247="","",'01_Global_Assumptions'!$B$13)</f>
        <v/>
      </c>
      <c r="N247" s="24" t="str">
        <f>IF(A247="","",'04_Property_Economics'!AM247)</f>
        <v/>
      </c>
      <c r="O247" s="24" t="str">
        <f>IF(A247="","",'04_Property_Economics'!AN247)</f>
        <v/>
      </c>
      <c r="P247" s="24" t="str">
        <f>IF(A247="","",'04_Property_Economics'!AO247)</f>
        <v/>
      </c>
      <c r="Q247" s="24" t="str">
        <f>IF(A247="","",'04_Property_Economics'!AP247)</f>
        <v/>
      </c>
      <c r="R247" s="24" t="str">
        <f>IF(A247="","",'04_Property_Economics'!AQ247)</f>
        <v/>
      </c>
      <c r="S247" s="27" t="str">
        <f>IF(A247="","",'04_Property_Economics'!AR247)</f>
        <v/>
      </c>
      <c r="T247" s="2" t="str">
        <f t="shared" si="4"/>
        <v/>
      </c>
    </row>
    <row r="248" ht="15.75" customHeight="1">
      <c r="A248" s="2" t="str">
        <f>IF('04_Property_Economics'!B248="","",'04_Property_Economics'!B248)</f>
        <v/>
      </c>
      <c r="B248" s="2" t="str">
        <f>IF(A248="","",'04_Property_Economics'!C248)</f>
        <v/>
      </c>
      <c r="C248" s="24" t="str">
        <f>IF(A248="","",'04_Property_Economics'!H248)</f>
        <v/>
      </c>
      <c r="D248" s="24" t="str">
        <f>IF(A248="","",'04_Property_Economics'!S248)</f>
        <v/>
      </c>
      <c r="E248" s="24" t="str">
        <f>IF(A248="","",'04_Property_Economics'!T248)</f>
        <v/>
      </c>
      <c r="F248" s="24" t="str">
        <f>IF(A248="","",'04_Property_Economics'!U248)</f>
        <v/>
      </c>
      <c r="G248" s="24" t="str">
        <f>IF(A248="","",'04_Property_Economics'!W248)</f>
        <v/>
      </c>
      <c r="H248" s="24" t="str">
        <f t="shared" si="1"/>
        <v/>
      </c>
      <c r="I248" s="24" t="str">
        <f>IF(A248="","",'04_Property_Economics'!AD248-'04_Property_Economics'!V248-'04_Property_Economics'!X248-'04_Property_Economics'!AF248)</f>
        <v/>
      </c>
      <c r="J248" s="27" t="str">
        <f t="shared" si="2"/>
        <v/>
      </c>
      <c r="K248" s="24" t="str">
        <f t="shared" si="3"/>
        <v/>
      </c>
      <c r="L248" s="24" t="str">
        <f>IF(A248="","",'04_Property_Economics'!AS248)</f>
        <v/>
      </c>
      <c r="M248" s="24" t="str">
        <f>IF(A248="","",'01_Global_Assumptions'!$B$13)</f>
        <v/>
      </c>
      <c r="N248" s="24" t="str">
        <f>IF(A248="","",'04_Property_Economics'!AM248)</f>
        <v/>
      </c>
      <c r="O248" s="24" t="str">
        <f>IF(A248="","",'04_Property_Economics'!AN248)</f>
        <v/>
      </c>
      <c r="P248" s="24" t="str">
        <f>IF(A248="","",'04_Property_Economics'!AO248)</f>
        <v/>
      </c>
      <c r="Q248" s="24" t="str">
        <f>IF(A248="","",'04_Property_Economics'!AP248)</f>
        <v/>
      </c>
      <c r="R248" s="24" t="str">
        <f>IF(A248="","",'04_Property_Economics'!AQ248)</f>
        <v/>
      </c>
      <c r="S248" s="27" t="str">
        <f>IF(A248="","",'04_Property_Economics'!AR248)</f>
        <v/>
      </c>
      <c r="T248" s="2" t="str">
        <f t="shared" si="4"/>
        <v/>
      </c>
    </row>
    <row r="249" ht="15.75" customHeight="1">
      <c r="A249" s="2" t="str">
        <f>IF('04_Property_Economics'!B249="","",'04_Property_Economics'!B249)</f>
        <v/>
      </c>
      <c r="B249" s="2" t="str">
        <f>IF(A249="","",'04_Property_Economics'!C249)</f>
        <v/>
      </c>
      <c r="C249" s="24" t="str">
        <f>IF(A249="","",'04_Property_Economics'!H249)</f>
        <v/>
      </c>
      <c r="D249" s="24" t="str">
        <f>IF(A249="","",'04_Property_Economics'!S249)</f>
        <v/>
      </c>
      <c r="E249" s="24" t="str">
        <f>IF(A249="","",'04_Property_Economics'!T249)</f>
        <v/>
      </c>
      <c r="F249" s="24" t="str">
        <f>IF(A249="","",'04_Property_Economics'!U249)</f>
        <v/>
      </c>
      <c r="G249" s="24" t="str">
        <f>IF(A249="","",'04_Property_Economics'!W249)</f>
        <v/>
      </c>
      <c r="H249" s="24" t="str">
        <f t="shared" si="1"/>
        <v/>
      </c>
      <c r="I249" s="24" t="str">
        <f>IF(A249="","",'04_Property_Economics'!AD249-'04_Property_Economics'!V249-'04_Property_Economics'!X249-'04_Property_Economics'!AF249)</f>
        <v/>
      </c>
      <c r="J249" s="27" t="str">
        <f t="shared" si="2"/>
        <v/>
      </c>
      <c r="K249" s="24" t="str">
        <f t="shared" si="3"/>
        <v/>
      </c>
      <c r="L249" s="24" t="str">
        <f>IF(A249="","",'04_Property_Economics'!AS249)</f>
        <v/>
      </c>
      <c r="M249" s="24" t="str">
        <f>IF(A249="","",'01_Global_Assumptions'!$B$13)</f>
        <v/>
      </c>
      <c r="N249" s="24" t="str">
        <f>IF(A249="","",'04_Property_Economics'!AM249)</f>
        <v/>
      </c>
      <c r="O249" s="24" t="str">
        <f>IF(A249="","",'04_Property_Economics'!AN249)</f>
        <v/>
      </c>
      <c r="P249" s="24" t="str">
        <f>IF(A249="","",'04_Property_Economics'!AO249)</f>
        <v/>
      </c>
      <c r="Q249" s="24" t="str">
        <f>IF(A249="","",'04_Property_Economics'!AP249)</f>
        <v/>
      </c>
      <c r="R249" s="24" t="str">
        <f>IF(A249="","",'04_Property_Economics'!AQ249)</f>
        <v/>
      </c>
      <c r="S249" s="27" t="str">
        <f>IF(A249="","",'04_Property_Economics'!AR249)</f>
        <v/>
      </c>
      <c r="T249" s="2" t="str">
        <f t="shared" si="4"/>
        <v/>
      </c>
    </row>
    <row r="250" ht="15.75" customHeight="1">
      <c r="A250" s="2" t="str">
        <f>IF('04_Property_Economics'!B250="","",'04_Property_Economics'!B250)</f>
        <v/>
      </c>
      <c r="B250" s="2" t="str">
        <f>IF(A250="","",'04_Property_Economics'!C250)</f>
        <v/>
      </c>
      <c r="C250" s="24" t="str">
        <f>IF(A250="","",'04_Property_Economics'!H250)</f>
        <v/>
      </c>
      <c r="D250" s="24" t="str">
        <f>IF(A250="","",'04_Property_Economics'!S250)</f>
        <v/>
      </c>
      <c r="E250" s="24" t="str">
        <f>IF(A250="","",'04_Property_Economics'!T250)</f>
        <v/>
      </c>
      <c r="F250" s="24" t="str">
        <f>IF(A250="","",'04_Property_Economics'!U250)</f>
        <v/>
      </c>
      <c r="G250" s="24" t="str">
        <f>IF(A250="","",'04_Property_Economics'!W250)</f>
        <v/>
      </c>
      <c r="H250" s="24" t="str">
        <f t="shared" si="1"/>
        <v/>
      </c>
      <c r="I250" s="24" t="str">
        <f>IF(A250="","",'04_Property_Economics'!AD250-'04_Property_Economics'!V250-'04_Property_Economics'!X250-'04_Property_Economics'!AF250)</f>
        <v/>
      </c>
      <c r="J250" s="27" t="str">
        <f t="shared" si="2"/>
        <v/>
      </c>
      <c r="K250" s="24" t="str">
        <f t="shared" si="3"/>
        <v/>
      </c>
      <c r="L250" s="24" t="str">
        <f>IF(A250="","",'04_Property_Economics'!AS250)</f>
        <v/>
      </c>
      <c r="M250" s="24" t="str">
        <f>IF(A250="","",'01_Global_Assumptions'!$B$13)</f>
        <v/>
      </c>
      <c r="N250" s="24" t="str">
        <f>IF(A250="","",'04_Property_Economics'!AM250)</f>
        <v/>
      </c>
      <c r="O250" s="24" t="str">
        <f>IF(A250="","",'04_Property_Economics'!AN250)</f>
        <v/>
      </c>
      <c r="P250" s="24" t="str">
        <f>IF(A250="","",'04_Property_Economics'!AO250)</f>
        <v/>
      </c>
      <c r="Q250" s="24" t="str">
        <f>IF(A250="","",'04_Property_Economics'!AP250)</f>
        <v/>
      </c>
      <c r="R250" s="24" t="str">
        <f>IF(A250="","",'04_Property_Economics'!AQ250)</f>
        <v/>
      </c>
      <c r="S250" s="27" t="str">
        <f>IF(A250="","",'04_Property_Economics'!AR250)</f>
        <v/>
      </c>
      <c r="T250" s="2" t="str">
        <f t="shared" si="4"/>
        <v/>
      </c>
    </row>
    <row r="251" ht="15.75" customHeight="1">
      <c r="A251" s="2" t="str">
        <f>IF('04_Property_Economics'!B251="","",'04_Property_Economics'!B251)</f>
        <v/>
      </c>
      <c r="B251" s="2" t="str">
        <f>IF(A251="","",'04_Property_Economics'!C251)</f>
        <v/>
      </c>
      <c r="C251" s="24" t="str">
        <f>IF(A251="","",'04_Property_Economics'!H251)</f>
        <v/>
      </c>
      <c r="D251" s="24" t="str">
        <f>IF(A251="","",'04_Property_Economics'!S251)</f>
        <v/>
      </c>
      <c r="E251" s="24" t="str">
        <f>IF(A251="","",'04_Property_Economics'!T251)</f>
        <v/>
      </c>
      <c r="F251" s="24" t="str">
        <f>IF(A251="","",'04_Property_Economics'!U251)</f>
        <v/>
      </c>
      <c r="G251" s="24" t="str">
        <f>IF(A251="","",'04_Property_Economics'!W251)</f>
        <v/>
      </c>
      <c r="H251" s="24" t="str">
        <f t="shared" si="1"/>
        <v/>
      </c>
      <c r="I251" s="24" t="str">
        <f>IF(A251="","",'04_Property_Economics'!AD251-'04_Property_Economics'!V251-'04_Property_Economics'!X251-'04_Property_Economics'!AF251)</f>
        <v/>
      </c>
      <c r="J251" s="27" t="str">
        <f t="shared" si="2"/>
        <v/>
      </c>
      <c r="K251" s="24" t="str">
        <f t="shared" si="3"/>
        <v/>
      </c>
      <c r="L251" s="24" t="str">
        <f>IF(A251="","",'04_Property_Economics'!AS251)</f>
        <v/>
      </c>
      <c r="M251" s="24" t="str">
        <f>IF(A251="","",'01_Global_Assumptions'!$B$13)</f>
        <v/>
      </c>
      <c r="N251" s="24" t="str">
        <f>IF(A251="","",'04_Property_Economics'!AM251)</f>
        <v/>
      </c>
      <c r="O251" s="24" t="str">
        <f>IF(A251="","",'04_Property_Economics'!AN251)</f>
        <v/>
      </c>
      <c r="P251" s="24" t="str">
        <f>IF(A251="","",'04_Property_Economics'!AO251)</f>
        <v/>
      </c>
      <c r="Q251" s="24" t="str">
        <f>IF(A251="","",'04_Property_Economics'!AP251)</f>
        <v/>
      </c>
      <c r="R251" s="24" t="str">
        <f>IF(A251="","",'04_Property_Economics'!AQ251)</f>
        <v/>
      </c>
      <c r="S251" s="27" t="str">
        <f>IF(A251="","",'04_Property_Economics'!AR251)</f>
        <v/>
      </c>
      <c r="T251" s="2" t="str">
        <f t="shared" si="4"/>
        <v/>
      </c>
    </row>
    <row r="252" ht="15.75" customHeight="1">
      <c r="A252" s="2" t="str">
        <f>IF('04_Property_Economics'!B252="","",'04_Property_Economics'!B252)</f>
        <v/>
      </c>
      <c r="B252" s="2" t="str">
        <f>IF(A252="","",'04_Property_Economics'!C252)</f>
        <v/>
      </c>
      <c r="C252" s="24" t="str">
        <f>IF(A252="","",'04_Property_Economics'!H252)</f>
        <v/>
      </c>
      <c r="D252" s="24" t="str">
        <f>IF(A252="","",'04_Property_Economics'!S252)</f>
        <v/>
      </c>
      <c r="E252" s="24" t="str">
        <f>IF(A252="","",'04_Property_Economics'!T252)</f>
        <v/>
      </c>
      <c r="F252" s="24" t="str">
        <f>IF(A252="","",'04_Property_Economics'!U252)</f>
        <v/>
      </c>
      <c r="G252" s="24" t="str">
        <f>IF(A252="","",'04_Property_Economics'!W252)</f>
        <v/>
      </c>
      <c r="H252" s="24" t="str">
        <f t="shared" si="1"/>
        <v/>
      </c>
      <c r="I252" s="24" t="str">
        <f>IF(A252="","",'04_Property_Economics'!AD252-'04_Property_Economics'!V252-'04_Property_Economics'!X252-'04_Property_Economics'!AF252)</f>
        <v/>
      </c>
      <c r="J252" s="27" t="str">
        <f t="shared" si="2"/>
        <v/>
      </c>
      <c r="K252" s="24" t="str">
        <f t="shared" si="3"/>
        <v/>
      </c>
      <c r="L252" s="24" t="str">
        <f>IF(A252="","",'04_Property_Economics'!AS252)</f>
        <v/>
      </c>
      <c r="M252" s="24" t="str">
        <f>IF(A252="","",'01_Global_Assumptions'!$B$13)</f>
        <v/>
      </c>
      <c r="N252" s="24" t="str">
        <f>IF(A252="","",'04_Property_Economics'!AM252)</f>
        <v/>
      </c>
      <c r="O252" s="24" t="str">
        <f>IF(A252="","",'04_Property_Economics'!AN252)</f>
        <v/>
      </c>
      <c r="P252" s="24" t="str">
        <f>IF(A252="","",'04_Property_Economics'!AO252)</f>
        <v/>
      </c>
      <c r="Q252" s="24" t="str">
        <f>IF(A252="","",'04_Property_Economics'!AP252)</f>
        <v/>
      </c>
      <c r="R252" s="24" t="str">
        <f>IF(A252="","",'04_Property_Economics'!AQ252)</f>
        <v/>
      </c>
      <c r="S252" s="27" t="str">
        <f>IF(A252="","",'04_Property_Economics'!AR252)</f>
        <v/>
      </c>
      <c r="T252" s="2" t="str">
        <f t="shared" si="4"/>
        <v/>
      </c>
    </row>
    <row r="253" ht="15.75" customHeight="1">
      <c r="A253" s="2" t="str">
        <f>IF('04_Property_Economics'!B253="","",'04_Property_Economics'!B253)</f>
        <v/>
      </c>
      <c r="B253" s="2" t="str">
        <f>IF(A253="","",'04_Property_Economics'!C253)</f>
        <v/>
      </c>
      <c r="C253" s="24" t="str">
        <f>IF(A253="","",'04_Property_Economics'!H253)</f>
        <v/>
      </c>
      <c r="D253" s="24" t="str">
        <f>IF(A253="","",'04_Property_Economics'!S253)</f>
        <v/>
      </c>
      <c r="E253" s="24" t="str">
        <f>IF(A253="","",'04_Property_Economics'!T253)</f>
        <v/>
      </c>
      <c r="F253" s="24" t="str">
        <f>IF(A253="","",'04_Property_Economics'!U253)</f>
        <v/>
      </c>
      <c r="G253" s="24" t="str">
        <f>IF(A253="","",'04_Property_Economics'!W253)</f>
        <v/>
      </c>
      <c r="H253" s="24" t="str">
        <f t="shared" si="1"/>
        <v/>
      </c>
      <c r="I253" s="24" t="str">
        <f>IF(A253="","",'04_Property_Economics'!AD253-'04_Property_Economics'!V253-'04_Property_Economics'!X253-'04_Property_Economics'!AF253)</f>
        <v/>
      </c>
      <c r="J253" s="27" t="str">
        <f t="shared" si="2"/>
        <v/>
      </c>
      <c r="K253" s="24" t="str">
        <f t="shared" si="3"/>
        <v/>
      </c>
      <c r="L253" s="24" t="str">
        <f>IF(A253="","",'04_Property_Economics'!AS253)</f>
        <v/>
      </c>
      <c r="M253" s="24" t="str">
        <f>IF(A253="","",'01_Global_Assumptions'!$B$13)</f>
        <v/>
      </c>
      <c r="N253" s="24" t="str">
        <f>IF(A253="","",'04_Property_Economics'!AM253)</f>
        <v/>
      </c>
      <c r="O253" s="24" t="str">
        <f>IF(A253="","",'04_Property_Economics'!AN253)</f>
        <v/>
      </c>
      <c r="P253" s="24" t="str">
        <f>IF(A253="","",'04_Property_Economics'!AO253)</f>
        <v/>
      </c>
      <c r="Q253" s="24" t="str">
        <f>IF(A253="","",'04_Property_Economics'!AP253)</f>
        <v/>
      </c>
      <c r="R253" s="24" t="str">
        <f>IF(A253="","",'04_Property_Economics'!AQ253)</f>
        <v/>
      </c>
      <c r="S253" s="27" t="str">
        <f>IF(A253="","",'04_Property_Economics'!AR253)</f>
        <v/>
      </c>
      <c r="T253" s="2" t="str">
        <f t="shared" si="4"/>
        <v/>
      </c>
    </row>
    <row r="254" ht="15.75" customHeight="1">
      <c r="A254" s="2" t="str">
        <f>IF('04_Property_Economics'!B254="","",'04_Property_Economics'!B254)</f>
        <v/>
      </c>
      <c r="B254" s="2" t="str">
        <f>IF(A254="","",'04_Property_Economics'!C254)</f>
        <v/>
      </c>
      <c r="C254" s="24" t="str">
        <f>IF(A254="","",'04_Property_Economics'!H254)</f>
        <v/>
      </c>
      <c r="D254" s="24" t="str">
        <f>IF(A254="","",'04_Property_Economics'!S254)</f>
        <v/>
      </c>
      <c r="E254" s="24" t="str">
        <f>IF(A254="","",'04_Property_Economics'!T254)</f>
        <v/>
      </c>
      <c r="F254" s="24" t="str">
        <f>IF(A254="","",'04_Property_Economics'!U254)</f>
        <v/>
      </c>
      <c r="G254" s="24" t="str">
        <f>IF(A254="","",'04_Property_Economics'!W254)</f>
        <v/>
      </c>
      <c r="H254" s="24" t="str">
        <f t="shared" si="1"/>
        <v/>
      </c>
      <c r="I254" s="24" t="str">
        <f>IF(A254="","",'04_Property_Economics'!AD254-'04_Property_Economics'!V254-'04_Property_Economics'!X254-'04_Property_Economics'!AF254)</f>
        <v/>
      </c>
      <c r="J254" s="27" t="str">
        <f t="shared" si="2"/>
        <v/>
      </c>
      <c r="K254" s="24" t="str">
        <f t="shared" si="3"/>
        <v/>
      </c>
      <c r="L254" s="24" t="str">
        <f>IF(A254="","",'04_Property_Economics'!AS254)</f>
        <v/>
      </c>
      <c r="M254" s="24" t="str">
        <f>IF(A254="","",'01_Global_Assumptions'!$B$13)</f>
        <v/>
      </c>
      <c r="N254" s="24" t="str">
        <f>IF(A254="","",'04_Property_Economics'!AM254)</f>
        <v/>
      </c>
      <c r="O254" s="24" t="str">
        <f>IF(A254="","",'04_Property_Economics'!AN254)</f>
        <v/>
      </c>
      <c r="P254" s="24" t="str">
        <f>IF(A254="","",'04_Property_Economics'!AO254)</f>
        <v/>
      </c>
      <c r="Q254" s="24" t="str">
        <f>IF(A254="","",'04_Property_Economics'!AP254)</f>
        <v/>
      </c>
      <c r="R254" s="24" t="str">
        <f>IF(A254="","",'04_Property_Economics'!AQ254)</f>
        <v/>
      </c>
      <c r="S254" s="27" t="str">
        <f>IF(A254="","",'04_Property_Economics'!AR254)</f>
        <v/>
      </c>
      <c r="T254" s="2" t="str">
        <f t="shared" si="4"/>
        <v/>
      </c>
    </row>
    <row r="255" ht="15.75" customHeight="1">
      <c r="A255" s="2" t="str">
        <f>IF('04_Property_Economics'!B255="","",'04_Property_Economics'!B255)</f>
        <v/>
      </c>
      <c r="B255" s="2" t="str">
        <f>IF(A255="","",'04_Property_Economics'!C255)</f>
        <v/>
      </c>
      <c r="C255" s="24" t="str">
        <f>IF(A255="","",'04_Property_Economics'!H255)</f>
        <v/>
      </c>
      <c r="D255" s="24" t="str">
        <f>IF(A255="","",'04_Property_Economics'!S255)</f>
        <v/>
      </c>
      <c r="E255" s="24" t="str">
        <f>IF(A255="","",'04_Property_Economics'!T255)</f>
        <v/>
      </c>
      <c r="F255" s="24" t="str">
        <f>IF(A255="","",'04_Property_Economics'!U255)</f>
        <v/>
      </c>
      <c r="G255" s="24" t="str">
        <f>IF(A255="","",'04_Property_Economics'!W255)</f>
        <v/>
      </c>
      <c r="H255" s="24" t="str">
        <f t="shared" si="1"/>
        <v/>
      </c>
      <c r="I255" s="24" t="str">
        <f>IF(A255="","",'04_Property_Economics'!AD255-'04_Property_Economics'!V255-'04_Property_Economics'!X255-'04_Property_Economics'!AF255)</f>
        <v/>
      </c>
      <c r="J255" s="27" t="str">
        <f t="shared" si="2"/>
        <v/>
      </c>
      <c r="K255" s="24" t="str">
        <f t="shared" si="3"/>
        <v/>
      </c>
      <c r="L255" s="24" t="str">
        <f>IF(A255="","",'04_Property_Economics'!AS255)</f>
        <v/>
      </c>
      <c r="M255" s="24" t="str">
        <f>IF(A255="","",'01_Global_Assumptions'!$B$13)</f>
        <v/>
      </c>
      <c r="N255" s="24" t="str">
        <f>IF(A255="","",'04_Property_Economics'!AM255)</f>
        <v/>
      </c>
      <c r="O255" s="24" t="str">
        <f>IF(A255="","",'04_Property_Economics'!AN255)</f>
        <v/>
      </c>
      <c r="P255" s="24" t="str">
        <f>IF(A255="","",'04_Property_Economics'!AO255)</f>
        <v/>
      </c>
      <c r="Q255" s="24" t="str">
        <f>IF(A255="","",'04_Property_Economics'!AP255)</f>
        <v/>
      </c>
      <c r="R255" s="24" t="str">
        <f>IF(A255="","",'04_Property_Economics'!AQ255)</f>
        <v/>
      </c>
      <c r="S255" s="27" t="str">
        <f>IF(A255="","",'04_Property_Economics'!AR255)</f>
        <v/>
      </c>
      <c r="T255" s="2" t="str">
        <f t="shared" si="4"/>
        <v/>
      </c>
    </row>
    <row r="256" ht="15.75" customHeight="1">
      <c r="A256" s="2" t="str">
        <f>IF('04_Property_Economics'!B256="","",'04_Property_Economics'!B256)</f>
        <v/>
      </c>
      <c r="B256" s="2" t="str">
        <f>IF(A256="","",'04_Property_Economics'!C256)</f>
        <v/>
      </c>
      <c r="C256" s="24" t="str">
        <f>IF(A256="","",'04_Property_Economics'!H256)</f>
        <v/>
      </c>
      <c r="D256" s="24" t="str">
        <f>IF(A256="","",'04_Property_Economics'!S256)</f>
        <v/>
      </c>
      <c r="E256" s="24" t="str">
        <f>IF(A256="","",'04_Property_Economics'!T256)</f>
        <v/>
      </c>
      <c r="F256" s="24" t="str">
        <f>IF(A256="","",'04_Property_Economics'!U256)</f>
        <v/>
      </c>
      <c r="G256" s="24" t="str">
        <f>IF(A256="","",'04_Property_Economics'!W256)</f>
        <v/>
      </c>
      <c r="H256" s="24" t="str">
        <f t="shared" si="1"/>
        <v/>
      </c>
      <c r="I256" s="24" t="str">
        <f>IF(A256="","",'04_Property_Economics'!AD256-'04_Property_Economics'!V256-'04_Property_Economics'!X256-'04_Property_Economics'!AF256)</f>
        <v/>
      </c>
      <c r="J256" s="27" t="str">
        <f t="shared" si="2"/>
        <v/>
      </c>
      <c r="K256" s="24" t="str">
        <f t="shared" si="3"/>
        <v/>
      </c>
      <c r="L256" s="24" t="str">
        <f>IF(A256="","",'04_Property_Economics'!AS256)</f>
        <v/>
      </c>
      <c r="M256" s="24" t="str">
        <f>IF(A256="","",'01_Global_Assumptions'!$B$13)</f>
        <v/>
      </c>
      <c r="N256" s="24" t="str">
        <f>IF(A256="","",'04_Property_Economics'!AM256)</f>
        <v/>
      </c>
      <c r="O256" s="24" t="str">
        <f>IF(A256="","",'04_Property_Economics'!AN256)</f>
        <v/>
      </c>
      <c r="P256" s="24" t="str">
        <f>IF(A256="","",'04_Property_Economics'!AO256)</f>
        <v/>
      </c>
      <c r="Q256" s="24" t="str">
        <f>IF(A256="","",'04_Property_Economics'!AP256)</f>
        <v/>
      </c>
      <c r="R256" s="24" t="str">
        <f>IF(A256="","",'04_Property_Economics'!AQ256)</f>
        <v/>
      </c>
      <c r="S256" s="27" t="str">
        <f>IF(A256="","",'04_Property_Economics'!AR256)</f>
        <v/>
      </c>
      <c r="T256" s="2" t="str">
        <f t="shared" si="4"/>
        <v/>
      </c>
    </row>
    <row r="257" ht="15.75" customHeight="1">
      <c r="A257" s="2" t="str">
        <f>IF('04_Property_Economics'!B257="","",'04_Property_Economics'!B257)</f>
        <v/>
      </c>
      <c r="B257" s="2" t="str">
        <f>IF(A257="","",'04_Property_Economics'!C257)</f>
        <v/>
      </c>
      <c r="C257" s="24" t="str">
        <f>IF(A257="","",'04_Property_Economics'!H257)</f>
        <v/>
      </c>
      <c r="D257" s="24" t="str">
        <f>IF(A257="","",'04_Property_Economics'!S257)</f>
        <v/>
      </c>
      <c r="E257" s="24" t="str">
        <f>IF(A257="","",'04_Property_Economics'!T257)</f>
        <v/>
      </c>
      <c r="F257" s="24" t="str">
        <f>IF(A257="","",'04_Property_Economics'!U257)</f>
        <v/>
      </c>
      <c r="G257" s="24" t="str">
        <f>IF(A257="","",'04_Property_Economics'!W257)</f>
        <v/>
      </c>
      <c r="H257" s="24" t="str">
        <f t="shared" si="1"/>
        <v/>
      </c>
      <c r="I257" s="24" t="str">
        <f>IF(A257="","",'04_Property_Economics'!AD257-'04_Property_Economics'!V257-'04_Property_Economics'!X257-'04_Property_Economics'!AF257)</f>
        <v/>
      </c>
      <c r="J257" s="27" t="str">
        <f t="shared" si="2"/>
        <v/>
      </c>
      <c r="K257" s="24" t="str">
        <f t="shared" si="3"/>
        <v/>
      </c>
      <c r="L257" s="24" t="str">
        <f>IF(A257="","",'04_Property_Economics'!AS257)</f>
        <v/>
      </c>
      <c r="M257" s="24" t="str">
        <f>IF(A257="","",'01_Global_Assumptions'!$B$13)</f>
        <v/>
      </c>
      <c r="N257" s="24" t="str">
        <f>IF(A257="","",'04_Property_Economics'!AM257)</f>
        <v/>
      </c>
      <c r="O257" s="24" t="str">
        <f>IF(A257="","",'04_Property_Economics'!AN257)</f>
        <v/>
      </c>
      <c r="P257" s="24" t="str">
        <f>IF(A257="","",'04_Property_Economics'!AO257)</f>
        <v/>
      </c>
      <c r="Q257" s="24" t="str">
        <f>IF(A257="","",'04_Property_Economics'!AP257)</f>
        <v/>
      </c>
      <c r="R257" s="24" t="str">
        <f>IF(A257="","",'04_Property_Economics'!AQ257)</f>
        <v/>
      </c>
      <c r="S257" s="27" t="str">
        <f>IF(A257="","",'04_Property_Economics'!AR257)</f>
        <v/>
      </c>
      <c r="T257" s="2" t="str">
        <f t="shared" si="4"/>
        <v/>
      </c>
    </row>
    <row r="258" ht="15.75" customHeight="1">
      <c r="A258" s="2" t="str">
        <f>IF('04_Property_Economics'!B258="","",'04_Property_Economics'!B258)</f>
        <v/>
      </c>
      <c r="B258" s="2" t="str">
        <f>IF(A258="","",'04_Property_Economics'!C258)</f>
        <v/>
      </c>
      <c r="C258" s="24" t="str">
        <f>IF(A258="","",'04_Property_Economics'!H258)</f>
        <v/>
      </c>
      <c r="D258" s="24" t="str">
        <f>IF(A258="","",'04_Property_Economics'!S258)</f>
        <v/>
      </c>
      <c r="E258" s="24" t="str">
        <f>IF(A258="","",'04_Property_Economics'!T258)</f>
        <v/>
      </c>
      <c r="F258" s="24" t="str">
        <f>IF(A258="","",'04_Property_Economics'!U258)</f>
        <v/>
      </c>
      <c r="G258" s="24" t="str">
        <f>IF(A258="","",'04_Property_Economics'!W258)</f>
        <v/>
      </c>
      <c r="H258" s="24" t="str">
        <f t="shared" si="1"/>
        <v/>
      </c>
      <c r="I258" s="24" t="str">
        <f>IF(A258="","",'04_Property_Economics'!AD258-'04_Property_Economics'!V258-'04_Property_Economics'!X258-'04_Property_Economics'!AF258)</f>
        <v/>
      </c>
      <c r="J258" s="27" t="str">
        <f t="shared" si="2"/>
        <v/>
      </c>
      <c r="K258" s="24" t="str">
        <f t="shared" si="3"/>
        <v/>
      </c>
      <c r="L258" s="24" t="str">
        <f>IF(A258="","",'04_Property_Economics'!AS258)</f>
        <v/>
      </c>
      <c r="M258" s="24" t="str">
        <f>IF(A258="","",'01_Global_Assumptions'!$B$13)</f>
        <v/>
      </c>
      <c r="N258" s="24" t="str">
        <f>IF(A258="","",'04_Property_Economics'!AM258)</f>
        <v/>
      </c>
      <c r="O258" s="24" t="str">
        <f>IF(A258="","",'04_Property_Economics'!AN258)</f>
        <v/>
      </c>
      <c r="P258" s="24" t="str">
        <f>IF(A258="","",'04_Property_Economics'!AO258)</f>
        <v/>
      </c>
      <c r="Q258" s="24" t="str">
        <f>IF(A258="","",'04_Property_Economics'!AP258)</f>
        <v/>
      </c>
      <c r="R258" s="24" t="str">
        <f>IF(A258="","",'04_Property_Economics'!AQ258)</f>
        <v/>
      </c>
      <c r="S258" s="27" t="str">
        <f>IF(A258="","",'04_Property_Economics'!AR258)</f>
        <v/>
      </c>
      <c r="T258" s="2" t="str">
        <f t="shared" si="4"/>
        <v/>
      </c>
    </row>
    <row r="259" ht="15.75" customHeight="1">
      <c r="A259" s="2" t="str">
        <f>IF('04_Property_Economics'!B259="","",'04_Property_Economics'!B259)</f>
        <v/>
      </c>
      <c r="B259" s="2" t="str">
        <f>IF(A259="","",'04_Property_Economics'!C259)</f>
        <v/>
      </c>
      <c r="C259" s="24" t="str">
        <f>IF(A259="","",'04_Property_Economics'!H259)</f>
        <v/>
      </c>
      <c r="D259" s="24" t="str">
        <f>IF(A259="","",'04_Property_Economics'!S259)</f>
        <v/>
      </c>
      <c r="E259" s="24" t="str">
        <f>IF(A259="","",'04_Property_Economics'!T259)</f>
        <v/>
      </c>
      <c r="F259" s="24" t="str">
        <f>IF(A259="","",'04_Property_Economics'!U259)</f>
        <v/>
      </c>
      <c r="G259" s="24" t="str">
        <f>IF(A259="","",'04_Property_Economics'!W259)</f>
        <v/>
      </c>
      <c r="H259" s="24" t="str">
        <f t="shared" si="1"/>
        <v/>
      </c>
      <c r="I259" s="24" t="str">
        <f>IF(A259="","",'04_Property_Economics'!AD259-'04_Property_Economics'!V259-'04_Property_Economics'!X259-'04_Property_Economics'!AF259)</f>
        <v/>
      </c>
      <c r="J259" s="27" t="str">
        <f t="shared" si="2"/>
        <v/>
      </c>
      <c r="K259" s="24" t="str">
        <f t="shared" si="3"/>
        <v/>
      </c>
      <c r="L259" s="24" t="str">
        <f>IF(A259="","",'04_Property_Economics'!AS259)</f>
        <v/>
      </c>
      <c r="M259" s="24" t="str">
        <f>IF(A259="","",'01_Global_Assumptions'!$B$13)</f>
        <v/>
      </c>
      <c r="N259" s="24" t="str">
        <f>IF(A259="","",'04_Property_Economics'!AM259)</f>
        <v/>
      </c>
      <c r="O259" s="24" t="str">
        <f>IF(A259="","",'04_Property_Economics'!AN259)</f>
        <v/>
      </c>
      <c r="P259" s="24" t="str">
        <f>IF(A259="","",'04_Property_Economics'!AO259)</f>
        <v/>
      </c>
      <c r="Q259" s="24" t="str">
        <f>IF(A259="","",'04_Property_Economics'!AP259)</f>
        <v/>
      </c>
      <c r="R259" s="24" t="str">
        <f>IF(A259="","",'04_Property_Economics'!AQ259)</f>
        <v/>
      </c>
      <c r="S259" s="27" t="str">
        <f>IF(A259="","",'04_Property_Economics'!AR259)</f>
        <v/>
      </c>
      <c r="T259" s="2" t="str">
        <f t="shared" si="4"/>
        <v/>
      </c>
    </row>
    <row r="260" ht="15.75" customHeight="1">
      <c r="A260" s="2" t="str">
        <f>IF('04_Property_Economics'!B260="","",'04_Property_Economics'!B260)</f>
        <v/>
      </c>
      <c r="B260" s="2" t="str">
        <f>IF(A260="","",'04_Property_Economics'!C260)</f>
        <v/>
      </c>
      <c r="C260" s="24" t="str">
        <f>IF(A260="","",'04_Property_Economics'!H260)</f>
        <v/>
      </c>
      <c r="D260" s="24" t="str">
        <f>IF(A260="","",'04_Property_Economics'!S260)</f>
        <v/>
      </c>
      <c r="E260" s="24" t="str">
        <f>IF(A260="","",'04_Property_Economics'!T260)</f>
        <v/>
      </c>
      <c r="F260" s="24" t="str">
        <f>IF(A260="","",'04_Property_Economics'!U260)</f>
        <v/>
      </c>
      <c r="G260" s="24" t="str">
        <f>IF(A260="","",'04_Property_Economics'!W260)</f>
        <v/>
      </c>
      <c r="H260" s="24" t="str">
        <f t="shared" si="1"/>
        <v/>
      </c>
      <c r="I260" s="24" t="str">
        <f>IF(A260="","",'04_Property_Economics'!AD260-'04_Property_Economics'!V260-'04_Property_Economics'!X260-'04_Property_Economics'!AF260)</f>
        <v/>
      </c>
      <c r="J260" s="27" t="str">
        <f t="shared" si="2"/>
        <v/>
      </c>
      <c r="K260" s="24" t="str">
        <f t="shared" si="3"/>
        <v/>
      </c>
      <c r="L260" s="24" t="str">
        <f>IF(A260="","",'04_Property_Economics'!AS260)</f>
        <v/>
      </c>
      <c r="M260" s="24" t="str">
        <f>IF(A260="","",'01_Global_Assumptions'!$B$13)</f>
        <v/>
      </c>
      <c r="N260" s="24" t="str">
        <f>IF(A260="","",'04_Property_Economics'!AM260)</f>
        <v/>
      </c>
      <c r="O260" s="24" t="str">
        <f>IF(A260="","",'04_Property_Economics'!AN260)</f>
        <v/>
      </c>
      <c r="P260" s="24" t="str">
        <f>IF(A260="","",'04_Property_Economics'!AO260)</f>
        <v/>
      </c>
      <c r="Q260" s="24" t="str">
        <f>IF(A260="","",'04_Property_Economics'!AP260)</f>
        <v/>
      </c>
      <c r="R260" s="24" t="str">
        <f>IF(A260="","",'04_Property_Economics'!AQ260)</f>
        <v/>
      </c>
      <c r="S260" s="27" t="str">
        <f>IF(A260="","",'04_Property_Economics'!AR260)</f>
        <v/>
      </c>
      <c r="T260" s="2" t="str">
        <f t="shared" si="4"/>
        <v/>
      </c>
    </row>
    <row r="261" ht="15.75" customHeight="1">
      <c r="A261" s="2" t="str">
        <f>IF('04_Property_Economics'!B261="","",'04_Property_Economics'!B261)</f>
        <v/>
      </c>
      <c r="B261" s="2" t="str">
        <f>IF(A261="","",'04_Property_Economics'!C261)</f>
        <v/>
      </c>
      <c r="C261" s="24" t="str">
        <f>IF(A261="","",'04_Property_Economics'!H261)</f>
        <v/>
      </c>
      <c r="D261" s="24" t="str">
        <f>IF(A261="","",'04_Property_Economics'!S261)</f>
        <v/>
      </c>
      <c r="E261" s="24" t="str">
        <f>IF(A261="","",'04_Property_Economics'!T261)</f>
        <v/>
      </c>
      <c r="F261" s="24" t="str">
        <f>IF(A261="","",'04_Property_Economics'!U261)</f>
        <v/>
      </c>
      <c r="G261" s="24" t="str">
        <f>IF(A261="","",'04_Property_Economics'!W261)</f>
        <v/>
      </c>
      <c r="H261" s="24" t="str">
        <f t="shared" si="1"/>
        <v/>
      </c>
      <c r="I261" s="24" t="str">
        <f>IF(A261="","",'04_Property_Economics'!AD261-'04_Property_Economics'!V261-'04_Property_Economics'!X261-'04_Property_Economics'!AF261)</f>
        <v/>
      </c>
      <c r="J261" s="27" t="str">
        <f t="shared" si="2"/>
        <v/>
      </c>
      <c r="K261" s="24" t="str">
        <f t="shared" si="3"/>
        <v/>
      </c>
      <c r="L261" s="24" t="str">
        <f>IF(A261="","",'04_Property_Economics'!AS261)</f>
        <v/>
      </c>
      <c r="M261" s="24" t="str">
        <f>IF(A261="","",'01_Global_Assumptions'!$B$13)</f>
        <v/>
      </c>
      <c r="N261" s="24" t="str">
        <f>IF(A261="","",'04_Property_Economics'!AM261)</f>
        <v/>
      </c>
      <c r="O261" s="24" t="str">
        <f>IF(A261="","",'04_Property_Economics'!AN261)</f>
        <v/>
      </c>
      <c r="P261" s="24" t="str">
        <f>IF(A261="","",'04_Property_Economics'!AO261)</f>
        <v/>
      </c>
      <c r="Q261" s="24" t="str">
        <f>IF(A261="","",'04_Property_Economics'!AP261)</f>
        <v/>
      </c>
      <c r="R261" s="24" t="str">
        <f>IF(A261="","",'04_Property_Economics'!AQ261)</f>
        <v/>
      </c>
      <c r="S261" s="27" t="str">
        <f>IF(A261="","",'04_Property_Economics'!AR261)</f>
        <v/>
      </c>
      <c r="T261" s="2" t="str">
        <f t="shared" si="4"/>
        <v/>
      </c>
    </row>
    <row r="262" ht="15.75" customHeight="1">
      <c r="A262" s="2" t="str">
        <f>IF('04_Property_Economics'!B262="","",'04_Property_Economics'!B262)</f>
        <v/>
      </c>
      <c r="B262" s="2" t="str">
        <f>IF(A262="","",'04_Property_Economics'!C262)</f>
        <v/>
      </c>
      <c r="C262" s="24" t="str">
        <f>IF(A262="","",'04_Property_Economics'!H262)</f>
        <v/>
      </c>
      <c r="D262" s="24" t="str">
        <f>IF(A262="","",'04_Property_Economics'!S262)</f>
        <v/>
      </c>
      <c r="E262" s="24" t="str">
        <f>IF(A262="","",'04_Property_Economics'!T262)</f>
        <v/>
      </c>
      <c r="F262" s="24" t="str">
        <f>IF(A262="","",'04_Property_Economics'!U262)</f>
        <v/>
      </c>
      <c r="G262" s="24" t="str">
        <f>IF(A262="","",'04_Property_Economics'!W262)</f>
        <v/>
      </c>
      <c r="H262" s="24" t="str">
        <f t="shared" si="1"/>
        <v/>
      </c>
      <c r="I262" s="24" t="str">
        <f>IF(A262="","",'04_Property_Economics'!AD262-'04_Property_Economics'!V262-'04_Property_Economics'!X262-'04_Property_Economics'!AF262)</f>
        <v/>
      </c>
      <c r="J262" s="27" t="str">
        <f t="shared" si="2"/>
        <v/>
      </c>
      <c r="K262" s="24" t="str">
        <f t="shared" si="3"/>
        <v/>
      </c>
      <c r="L262" s="24" t="str">
        <f>IF(A262="","",'04_Property_Economics'!AS262)</f>
        <v/>
      </c>
      <c r="M262" s="24" t="str">
        <f>IF(A262="","",'01_Global_Assumptions'!$B$13)</f>
        <v/>
      </c>
      <c r="N262" s="24" t="str">
        <f>IF(A262="","",'04_Property_Economics'!AM262)</f>
        <v/>
      </c>
      <c r="O262" s="24" t="str">
        <f>IF(A262="","",'04_Property_Economics'!AN262)</f>
        <v/>
      </c>
      <c r="P262" s="24" t="str">
        <f>IF(A262="","",'04_Property_Economics'!AO262)</f>
        <v/>
      </c>
      <c r="Q262" s="24" t="str">
        <f>IF(A262="","",'04_Property_Economics'!AP262)</f>
        <v/>
      </c>
      <c r="R262" s="24" t="str">
        <f>IF(A262="","",'04_Property_Economics'!AQ262)</f>
        <v/>
      </c>
      <c r="S262" s="27" t="str">
        <f>IF(A262="","",'04_Property_Economics'!AR262)</f>
        <v/>
      </c>
      <c r="T262" s="2" t="str">
        <f t="shared" si="4"/>
        <v/>
      </c>
    </row>
    <row r="263" ht="15.75" customHeight="1">
      <c r="A263" s="2" t="str">
        <f>IF('04_Property_Economics'!B263="","",'04_Property_Economics'!B263)</f>
        <v/>
      </c>
      <c r="B263" s="2" t="str">
        <f>IF(A263="","",'04_Property_Economics'!C263)</f>
        <v/>
      </c>
      <c r="C263" s="24" t="str">
        <f>IF(A263="","",'04_Property_Economics'!H263)</f>
        <v/>
      </c>
      <c r="D263" s="24" t="str">
        <f>IF(A263="","",'04_Property_Economics'!S263)</f>
        <v/>
      </c>
      <c r="E263" s="24" t="str">
        <f>IF(A263="","",'04_Property_Economics'!T263)</f>
        <v/>
      </c>
      <c r="F263" s="24" t="str">
        <f>IF(A263="","",'04_Property_Economics'!U263)</f>
        <v/>
      </c>
      <c r="G263" s="24" t="str">
        <f>IF(A263="","",'04_Property_Economics'!W263)</f>
        <v/>
      </c>
      <c r="H263" s="24" t="str">
        <f t="shared" si="1"/>
        <v/>
      </c>
      <c r="I263" s="24" t="str">
        <f>IF(A263="","",'04_Property_Economics'!AD263-'04_Property_Economics'!V263-'04_Property_Economics'!X263-'04_Property_Economics'!AF263)</f>
        <v/>
      </c>
      <c r="J263" s="27" t="str">
        <f t="shared" si="2"/>
        <v/>
      </c>
      <c r="K263" s="24" t="str">
        <f t="shared" si="3"/>
        <v/>
      </c>
      <c r="L263" s="24" t="str">
        <f>IF(A263="","",'04_Property_Economics'!AS263)</f>
        <v/>
      </c>
      <c r="M263" s="24" t="str">
        <f>IF(A263="","",'01_Global_Assumptions'!$B$13)</f>
        <v/>
      </c>
      <c r="N263" s="24" t="str">
        <f>IF(A263="","",'04_Property_Economics'!AM263)</f>
        <v/>
      </c>
      <c r="O263" s="24" t="str">
        <f>IF(A263="","",'04_Property_Economics'!AN263)</f>
        <v/>
      </c>
      <c r="P263" s="24" t="str">
        <f>IF(A263="","",'04_Property_Economics'!AO263)</f>
        <v/>
      </c>
      <c r="Q263" s="24" t="str">
        <f>IF(A263="","",'04_Property_Economics'!AP263)</f>
        <v/>
      </c>
      <c r="R263" s="24" t="str">
        <f>IF(A263="","",'04_Property_Economics'!AQ263)</f>
        <v/>
      </c>
      <c r="S263" s="27" t="str">
        <f>IF(A263="","",'04_Property_Economics'!AR263)</f>
        <v/>
      </c>
      <c r="T263" s="2" t="str">
        <f t="shared" si="4"/>
        <v/>
      </c>
    </row>
    <row r="264" ht="15.75" customHeight="1">
      <c r="A264" s="2" t="str">
        <f>IF('04_Property_Economics'!B264="","",'04_Property_Economics'!B264)</f>
        <v/>
      </c>
      <c r="B264" s="2" t="str">
        <f>IF(A264="","",'04_Property_Economics'!C264)</f>
        <v/>
      </c>
      <c r="C264" s="24" t="str">
        <f>IF(A264="","",'04_Property_Economics'!H264)</f>
        <v/>
      </c>
      <c r="D264" s="24" t="str">
        <f>IF(A264="","",'04_Property_Economics'!S264)</f>
        <v/>
      </c>
      <c r="E264" s="24" t="str">
        <f>IF(A264="","",'04_Property_Economics'!T264)</f>
        <v/>
      </c>
      <c r="F264" s="24" t="str">
        <f>IF(A264="","",'04_Property_Economics'!U264)</f>
        <v/>
      </c>
      <c r="G264" s="24" t="str">
        <f>IF(A264="","",'04_Property_Economics'!W264)</f>
        <v/>
      </c>
      <c r="H264" s="24" t="str">
        <f t="shared" si="1"/>
        <v/>
      </c>
      <c r="I264" s="24" t="str">
        <f>IF(A264="","",'04_Property_Economics'!AD264-'04_Property_Economics'!V264-'04_Property_Economics'!X264-'04_Property_Economics'!AF264)</f>
        <v/>
      </c>
      <c r="J264" s="27" t="str">
        <f t="shared" si="2"/>
        <v/>
      </c>
      <c r="K264" s="24" t="str">
        <f t="shared" si="3"/>
        <v/>
      </c>
      <c r="L264" s="24" t="str">
        <f>IF(A264="","",'04_Property_Economics'!AS264)</f>
        <v/>
      </c>
      <c r="M264" s="24" t="str">
        <f>IF(A264="","",'01_Global_Assumptions'!$B$13)</f>
        <v/>
      </c>
      <c r="N264" s="24" t="str">
        <f>IF(A264="","",'04_Property_Economics'!AM264)</f>
        <v/>
      </c>
      <c r="O264" s="24" t="str">
        <f>IF(A264="","",'04_Property_Economics'!AN264)</f>
        <v/>
      </c>
      <c r="P264" s="24" t="str">
        <f>IF(A264="","",'04_Property_Economics'!AO264)</f>
        <v/>
      </c>
      <c r="Q264" s="24" t="str">
        <f>IF(A264="","",'04_Property_Economics'!AP264)</f>
        <v/>
      </c>
      <c r="R264" s="24" t="str">
        <f>IF(A264="","",'04_Property_Economics'!AQ264)</f>
        <v/>
      </c>
      <c r="S264" s="27" t="str">
        <f>IF(A264="","",'04_Property_Economics'!AR264)</f>
        <v/>
      </c>
      <c r="T264" s="2" t="str">
        <f t="shared" si="4"/>
        <v/>
      </c>
    </row>
    <row r="265" ht="15.75" customHeight="1">
      <c r="A265" s="2" t="str">
        <f>IF('04_Property_Economics'!B265="","",'04_Property_Economics'!B265)</f>
        <v/>
      </c>
      <c r="B265" s="2" t="str">
        <f>IF(A265="","",'04_Property_Economics'!C265)</f>
        <v/>
      </c>
      <c r="C265" s="24" t="str">
        <f>IF(A265="","",'04_Property_Economics'!H265)</f>
        <v/>
      </c>
      <c r="D265" s="24" t="str">
        <f>IF(A265="","",'04_Property_Economics'!S265)</f>
        <v/>
      </c>
      <c r="E265" s="24" t="str">
        <f>IF(A265="","",'04_Property_Economics'!T265)</f>
        <v/>
      </c>
      <c r="F265" s="24" t="str">
        <f>IF(A265="","",'04_Property_Economics'!U265)</f>
        <v/>
      </c>
      <c r="G265" s="24" t="str">
        <f>IF(A265="","",'04_Property_Economics'!W265)</f>
        <v/>
      </c>
      <c r="H265" s="24" t="str">
        <f t="shared" si="1"/>
        <v/>
      </c>
      <c r="I265" s="24" t="str">
        <f>IF(A265="","",'04_Property_Economics'!AD265-'04_Property_Economics'!V265-'04_Property_Economics'!X265-'04_Property_Economics'!AF265)</f>
        <v/>
      </c>
      <c r="J265" s="27" t="str">
        <f t="shared" si="2"/>
        <v/>
      </c>
      <c r="K265" s="24" t="str">
        <f t="shared" si="3"/>
        <v/>
      </c>
      <c r="L265" s="24" t="str">
        <f>IF(A265="","",'04_Property_Economics'!AS265)</f>
        <v/>
      </c>
      <c r="M265" s="24" t="str">
        <f>IF(A265="","",'01_Global_Assumptions'!$B$13)</f>
        <v/>
      </c>
      <c r="N265" s="24" t="str">
        <f>IF(A265="","",'04_Property_Economics'!AM265)</f>
        <v/>
      </c>
      <c r="O265" s="24" t="str">
        <f>IF(A265="","",'04_Property_Economics'!AN265)</f>
        <v/>
      </c>
      <c r="P265" s="24" t="str">
        <f>IF(A265="","",'04_Property_Economics'!AO265)</f>
        <v/>
      </c>
      <c r="Q265" s="24" t="str">
        <f>IF(A265="","",'04_Property_Economics'!AP265)</f>
        <v/>
      </c>
      <c r="R265" s="24" t="str">
        <f>IF(A265="","",'04_Property_Economics'!AQ265)</f>
        <v/>
      </c>
      <c r="S265" s="27" t="str">
        <f>IF(A265="","",'04_Property_Economics'!AR265)</f>
        <v/>
      </c>
      <c r="T265" s="2" t="str">
        <f t="shared" si="4"/>
        <v/>
      </c>
    </row>
    <row r="266" ht="15.75" customHeight="1">
      <c r="A266" s="2" t="str">
        <f>IF('04_Property_Economics'!B266="","",'04_Property_Economics'!B266)</f>
        <v/>
      </c>
      <c r="B266" s="2" t="str">
        <f>IF(A266="","",'04_Property_Economics'!C266)</f>
        <v/>
      </c>
      <c r="C266" s="24" t="str">
        <f>IF(A266="","",'04_Property_Economics'!H266)</f>
        <v/>
      </c>
      <c r="D266" s="24" t="str">
        <f>IF(A266="","",'04_Property_Economics'!S266)</f>
        <v/>
      </c>
      <c r="E266" s="24" t="str">
        <f>IF(A266="","",'04_Property_Economics'!T266)</f>
        <v/>
      </c>
      <c r="F266" s="24" t="str">
        <f>IF(A266="","",'04_Property_Economics'!U266)</f>
        <v/>
      </c>
      <c r="G266" s="24" t="str">
        <f>IF(A266="","",'04_Property_Economics'!W266)</f>
        <v/>
      </c>
      <c r="H266" s="24" t="str">
        <f t="shared" si="1"/>
        <v/>
      </c>
      <c r="I266" s="24" t="str">
        <f>IF(A266="","",'04_Property_Economics'!AD266-'04_Property_Economics'!V266-'04_Property_Economics'!X266-'04_Property_Economics'!AF266)</f>
        <v/>
      </c>
      <c r="J266" s="27" t="str">
        <f t="shared" si="2"/>
        <v/>
      </c>
      <c r="K266" s="24" t="str">
        <f t="shared" si="3"/>
        <v/>
      </c>
      <c r="L266" s="24" t="str">
        <f>IF(A266="","",'04_Property_Economics'!AS266)</f>
        <v/>
      </c>
      <c r="M266" s="24" t="str">
        <f>IF(A266="","",'01_Global_Assumptions'!$B$13)</f>
        <v/>
      </c>
      <c r="N266" s="24" t="str">
        <f>IF(A266="","",'04_Property_Economics'!AM266)</f>
        <v/>
      </c>
      <c r="O266" s="24" t="str">
        <f>IF(A266="","",'04_Property_Economics'!AN266)</f>
        <v/>
      </c>
      <c r="P266" s="24" t="str">
        <f>IF(A266="","",'04_Property_Economics'!AO266)</f>
        <v/>
      </c>
      <c r="Q266" s="24" t="str">
        <f>IF(A266="","",'04_Property_Economics'!AP266)</f>
        <v/>
      </c>
      <c r="R266" s="24" t="str">
        <f>IF(A266="","",'04_Property_Economics'!AQ266)</f>
        <v/>
      </c>
      <c r="S266" s="27" t="str">
        <f>IF(A266="","",'04_Property_Economics'!AR266)</f>
        <v/>
      </c>
      <c r="T266" s="2" t="str">
        <f t="shared" si="4"/>
        <v/>
      </c>
    </row>
    <row r="267" ht="15.75" customHeight="1">
      <c r="A267" s="2" t="str">
        <f>IF('04_Property_Economics'!B267="","",'04_Property_Economics'!B267)</f>
        <v/>
      </c>
      <c r="B267" s="2" t="str">
        <f>IF(A267="","",'04_Property_Economics'!C267)</f>
        <v/>
      </c>
      <c r="C267" s="24" t="str">
        <f>IF(A267="","",'04_Property_Economics'!H267)</f>
        <v/>
      </c>
      <c r="D267" s="24" t="str">
        <f>IF(A267="","",'04_Property_Economics'!S267)</f>
        <v/>
      </c>
      <c r="E267" s="24" t="str">
        <f>IF(A267="","",'04_Property_Economics'!T267)</f>
        <v/>
      </c>
      <c r="F267" s="24" t="str">
        <f>IF(A267="","",'04_Property_Economics'!U267)</f>
        <v/>
      </c>
      <c r="G267" s="24" t="str">
        <f>IF(A267="","",'04_Property_Economics'!W267)</f>
        <v/>
      </c>
      <c r="H267" s="24" t="str">
        <f t="shared" si="1"/>
        <v/>
      </c>
      <c r="I267" s="24" t="str">
        <f>IF(A267="","",'04_Property_Economics'!AD267-'04_Property_Economics'!V267-'04_Property_Economics'!X267-'04_Property_Economics'!AF267)</f>
        <v/>
      </c>
      <c r="J267" s="27" t="str">
        <f t="shared" si="2"/>
        <v/>
      </c>
      <c r="K267" s="24" t="str">
        <f t="shared" si="3"/>
        <v/>
      </c>
      <c r="L267" s="24" t="str">
        <f>IF(A267="","",'04_Property_Economics'!AS267)</f>
        <v/>
      </c>
      <c r="M267" s="24" t="str">
        <f>IF(A267="","",'01_Global_Assumptions'!$B$13)</f>
        <v/>
      </c>
      <c r="N267" s="24" t="str">
        <f>IF(A267="","",'04_Property_Economics'!AM267)</f>
        <v/>
      </c>
      <c r="O267" s="24" t="str">
        <f>IF(A267="","",'04_Property_Economics'!AN267)</f>
        <v/>
      </c>
      <c r="P267" s="24" t="str">
        <f>IF(A267="","",'04_Property_Economics'!AO267)</f>
        <v/>
      </c>
      <c r="Q267" s="24" t="str">
        <f>IF(A267="","",'04_Property_Economics'!AP267)</f>
        <v/>
      </c>
      <c r="R267" s="24" t="str">
        <f>IF(A267="","",'04_Property_Economics'!AQ267)</f>
        <v/>
      </c>
      <c r="S267" s="27" t="str">
        <f>IF(A267="","",'04_Property_Economics'!AR267)</f>
        <v/>
      </c>
      <c r="T267" s="2" t="str">
        <f t="shared" si="4"/>
        <v/>
      </c>
    </row>
    <row r="268" ht="15.75" customHeight="1">
      <c r="A268" s="2" t="str">
        <f>IF('04_Property_Economics'!B268="","",'04_Property_Economics'!B268)</f>
        <v/>
      </c>
      <c r="B268" s="2" t="str">
        <f>IF(A268="","",'04_Property_Economics'!C268)</f>
        <v/>
      </c>
      <c r="C268" s="24" t="str">
        <f>IF(A268="","",'04_Property_Economics'!H268)</f>
        <v/>
      </c>
      <c r="D268" s="24" t="str">
        <f>IF(A268="","",'04_Property_Economics'!S268)</f>
        <v/>
      </c>
      <c r="E268" s="24" t="str">
        <f>IF(A268="","",'04_Property_Economics'!T268)</f>
        <v/>
      </c>
      <c r="F268" s="24" t="str">
        <f>IF(A268="","",'04_Property_Economics'!U268)</f>
        <v/>
      </c>
      <c r="G268" s="24" t="str">
        <f>IF(A268="","",'04_Property_Economics'!W268)</f>
        <v/>
      </c>
      <c r="H268" s="24" t="str">
        <f t="shared" si="1"/>
        <v/>
      </c>
      <c r="I268" s="24" t="str">
        <f>IF(A268="","",'04_Property_Economics'!AD268-'04_Property_Economics'!V268-'04_Property_Economics'!X268-'04_Property_Economics'!AF268)</f>
        <v/>
      </c>
      <c r="J268" s="27" t="str">
        <f t="shared" si="2"/>
        <v/>
      </c>
      <c r="K268" s="24" t="str">
        <f t="shared" si="3"/>
        <v/>
      </c>
      <c r="L268" s="24" t="str">
        <f>IF(A268="","",'04_Property_Economics'!AS268)</f>
        <v/>
      </c>
      <c r="M268" s="24" t="str">
        <f>IF(A268="","",'01_Global_Assumptions'!$B$13)</f>
        <v/>
      </c>
      <c r="N268" s="24" t="str">
        <f>IF(A268="","",'04_Property_Economics'!AM268)</f>
        <v/>
      </c>
      <c r="O268" s="24" t="str">
        <f>IF(A268="","",'04_Property_Economics'!AN268)</f>
        <v/>
      </c>
      <c r="P268" s="24" t="str">
        <f>IF(A268="","",'04_Property_Economics'!AO268)</f>
        <v/>
      </c>
      <c r="Q268" s="24" t="str">
        <f>IF(A268="","",'04_Property_Economics'!AP268)</f>
        <v/>
      </c>
      <c r="R268" s="24" t="str">
        <f>IF(A268="","",'04_Property_Economics'!AQ268)</f>
        <v/>
      </c>
      <c r="S268" s="27" t="str">
        <f>IF(A268="","",'04_Property_Economics'!AR268)</f>
        <v/>
      </c>
      <c r="T268" s="2" t="str">
        <f t="shared" si="4"/>
        <v/>
      </c>
    </row>
    <row r="269" ht="15.75" customHeight="1">
      <c r="A269" s="2" t="str">
        <f>IF('04_Property_Economics'!B269="","",'04_Property_Economics'!B269)</f>
        <v/>
      </c>
      <c r="B269" s="2" t="str">
        <f>IF(A269="","",'04_Property_Economics'!C269)</f>
        <v/>
      </c>
      <c r="C269" s="24" t="str">
        <f>IF(A269="","",'04_Property_Economics'!H269)</f>
        <v/>
      </c>
      <c r="D269" s="24" t="str">
        <f>IF(A269="","",'04_Property_Economics'!S269)</f>
        <v/>
      </c>
      <c r="E269" s="24" t="str">
        <f>IF(A269="","",'04_Property_Economics'!T269)</f>
        <v/>
      </c>
      <c r="F269" s="24" t="str">
        <f>IF(A269="","",'04_Property_Economics'!U269)</f>
        <v/>
      </c>
      <c r="G269" s="24" t="str">
        <f>IF(A269="","",'04_Property_Economics'!W269)</f>
        <v/>
      </c>
      <c r="H269" s="24" t="str">
        <f t="shared" si="1"/>
        <v/>
      </c>
      <c r="I269" s="24" t="str">
        <f>IF(A269="","",'04_Property_Economics'!AD269-'04_Property_Economics'!V269-'04_Property_Economics'!X269-'04_Property_Economics'!AF269)</f>
        <v/>
      </c>
      <c r="J269" s="27" t="str">
        <f t="shared" si="2"/>
        <v/>
      </c>
      <c r="K269" s="24" t="str">
        <f t="shared" si="3"/>
        <v/>
      </c>
      <c r="L269" s="24" t="str">
        <f>IF(A269="","",'04_Property_Economics'!AS269)</f>
        <v/>
      </c>
      <c r="M269" s="24" t="str">
        <f>IF(A269="","",'01_Global_Assumptions'!$B$13)</f>
        <v/>
      </c>
      <c r="N269" s="24" t="str">
        <f>IF(A269="","",'04_Property_Economics'!AM269)</f>
        <v/>
      </c>
      <c r="O269" s="24" t="str">
        <f>IF(A269="","",'04_Property_Economics'!AN269)</f>
        <v/>
      </c>
      <c r="P269" s="24" t="str">
        <f>IF(A269="","",'04_Property_Economics'!AO269)</f>
        <v/>
      </c>
      <c r="Q269" s="24" t="str">
        <f>IF(A269="","",'04_Property_Economics'!AP269)</f>
        <v/>
      </c>
      <c r="R269" s="24" t="str">
        <f>IF(A269="","",'04_Property_Economics'!AQ269)</f>
        <v/>
      </c>
      <c r="S269" s="27" t="str">
        <f>IF(A269="","",'04_Property_Economics'!AR269)</f>
        <v/>
      </c>
      <c r="T269" s="2" t="str">
        <f t="shared" si="4"/>
        <v/>
      </c>
    </row>
    <row r="270" ht="15.75" customHeight="1">
      <c r="A270" s="2" t="str">
        <f>IF('04_Property_Economics'!B270="","",'04_Property_Economics'!B270)</f>
        <v/>
      </c>
      <c r="B270" s="2" t="str">
        <f>IF(A270="","",'04_Property_Economics'!C270)</f>
        <v/>
      </c>
      <c r="C270" s="24" t="str">
        <f>IF(A270="","",'04_Property_Economics'!H270)</f>
        <v/>
      </c>
      <c r="D270" s="24" t="str">
        <f>IF(A270="","",'04_Property_Economics'!S270)</f>
        <v/>
      </c>
      <c r="E270" s="24" t="str">
        <f>IF(A270="","",'04_Property_Economics'!T270)</f>
        <v/>
      </c>
      <c r="F270" s="24" t="str">
        <f>IF(A270="","",'04_Property_Economics'!U270)</f>
        <v/>
      </c>
      <c r="G270" s="24" t="str">
        <f>IF(A270="","",'04_Property_Economics'!W270)</f>
        <v/>
      </c>
      <c r="H270" s="24" t="str">
        <f t="shared" si="1"/>
        <v/>
      </c>
      <c r="I270" s="24" t="str">
        <f>IF(A270="","",'04_Property_Economics'!AD270-'04_Property_Economics'!V270-'04_Property_Economics'!X270-'04_Property_Economics'!AF270)</f>
        <v/>
      </c>
      <c r="J270" s="27" t="str">
        <f t="shared" si="2"/>
        <v/>
      </c>
      <c r="K270" s="24" t="str">
        <f t="shared" si="3"/>
        <v/>
      </c>
      <c r="L270" s="24" t="str">
        <f>IF(A270="","",'04_Property_Economics'!AS270)</f>
        <v/>
      </c>
      <c r="M270" s="24" t="str">
        <f>IF(A270="","",'01_Global_Assumptions'!$B$13)</f>
        <v/>
      </c>
      <c r="N270" s="24" t="str">
        <f>IF(A270="","",'04_Property_Economics'!AM270)</f>
        <v/>
      </c>
      <c r="O270" s="24" t="str">
        <f>IF(A270="","",'04_Property_Economics'!AN270)</f>
        <v/>
      </c>
      <c r="P270" s="24" t="str">
        <f>IF(A270="","",'04_Property_Economics'!AO270)</f>
        <v/>
      </c>
      <c r="Q270" s="24" t="str">
        <f>IF(A270="","",'04_Property_Economics'!AP270)</f>
        <v/>
      </c>
      <c r="R270" s="24" t="str">
        <f>IF(A270="","",'04_Property_Economics'!AQ270)</f>
        <v/>
      </c>
      <c r="S270" s="27" t="str">
        <f>IF(A270="","",'04_Property_Economics'!AR270)</f>
        <v/>
      </c>
      <c r="T270" s="2" t="str">
        <f t="shared" si="4"/>
        <v/>
      </c>
    </row>
    <row r="271" ht="15.75" customHeight="1">
      <c r="A271" s="2" t="str">
        <f>IF('04_Property_Economics'!B271="","",'04_Property_Economics'!B271)</f>
        <v/>
      </c>
      <c r="B271" s="2" t="str">
        <f>IF(A271="","",'04_Property_Economics'!C271)</f>
        <v/>
      </c>
      <c r="C271" s="24" t="str">
        <f>IF(A271="","",'04_Property_Economics'!H271)</f>
        <v/>
      </c>
      <c r="D271" s="24" t="str">
        <f>IF(A271="","",'04_Property_Economics'!S271)</f>
        <v/>
      </c>
      <c r="E271" s="24" t="str">
        <f>IF(A271="","",'04_Property_Economics'!T271)</f>
        <v/>
      </c>
      <c r="F271" s="24" t="str">
        <f>IF(A271="","",'04_Property_Economics'!U271)</f>
        <v/>
      </c>
      <c r="G271" s="24" t="str">
        <f>IF(A271="","",'04_Property_Economics'!W271)</f>
        <v/>
      </c>
      <c r="H271" s="24" t="str">
        <f t="shared" si="1"/>
        <v/>
      </c>
      <c r="I271" s="24" t="str">
        <f>IF(A271="","",'04_Property_Economics'!AD271-'04_Property_Economics'!V271-'04_Property_Economics'!X271-'04_Property_Economics'!AF271)</f>
        <v/>
      </c>
      <c r="J271" s="27" t="str">
        <f t="shared" si="2"/>
        <v/>
      </c>
      <c r="K271" s="24" t="str">
        <f t="shared" si="3"/>
        <v/>
      </c>
      <c r="L271" s="24" t="str">
        <f>IF(A271="","",'04_Property_Economics'!AS271)</f>
        <v/>
      </c>
      <c r="M271" s="24" t="str">
        <f>IF(A271="","",'01_Global_Assumptions'!$B$13)</f>
        <v/>
      </c>
      <c r="N271" s="24" t="str">
        <f>IF(A271="","",'04_Property_Economics'!AM271)</f>
        <v/>
      </c>
      <c r="O271" s="24" t="str">
        <f>IF(A271="","",'04_Property_Economics'!AN271)</f>
        <v/>
      </c>
      <c r="P271" s="24" t="str">
        <f>IF(A271="","",'04_Property_Economics'!AO271)</f>
        <v/>
      </c>
      <c r="Q271" s="24" t="str">
        <f>IF(A271="","",'04_Property_Economics'!AP271)</f>
        <v/>
      </c>
      <c r="R271" s="24" t="str">
        <f>IF(A271="","",'04_Property_Economics'!AQ271)</f>
        <v/>
      </c>
      <c r="S271" s="27" t="str">
        <f>IF(A271="","",'04_Property_Economics'!AR271)</f>
        <v/>
      </c>
      <c r="T271" s="2" t="str">
        <f t="shared" si="4"/>
        <v/>
      </c>
    </row>
    <row r="272" ht="15.75" customHeight="1">
      <c r="A272" s="2" t="str">
        <f>IF('04_Property_Economics'!B272="","",'04_Property_Economics'!B272)</f>
        <v/>
      </c>
      <c r="B272" s="2" t="str">
        <f>IF(A272="","",'04_Property_Economics'!C272)</f>
        <v/>
      </c>
      <c r="C272" s="24" t="str">
        <f>IF(A272="","",'04_Property_Economics'!H272)</f>
        <v/>
      </c>
      <c r="D272" s="24" t="str">
        <f>IF(A272="","",'04_Property_Economics'!S272)</f>
        <v/>
      </c>
      <c r="E272" s="24" t="str">
        <f>IF(A272="","",'04_Property_Economics'!T272)</f>
        <v/>
      </c>
      <c r="F272" s="24" t="str">
        <f>IF(A272="","",'04_Property_Economics'!U272)</f>
        <v/>
      </c>
      <c r="G272" s="24" t="str">
        <f>IF(A272="","",'04_Property_Economics'!W272)</f>
        <v/>
      </c>
      <c r="H272" s="24" t="str">
        <f t="shared" si="1"/>
        <v/>
      </c>
      <c r="I272" s="24" t="str">
        <f>IF(A272="","",'04_Property_Economics'!AD272-'04_Property_Economics'!V272-'04_Property_Economics'!X272-'04_Property_Economics'!AF272)</f>
        <v/>
      </c>
      <c r="J272" s="27" t="str">
        <f t="shared" si="2"/>
        <v/>
      </c>
      <c r="K272" s="24" t="str">
        <f t="shared" si="3"/>
        <v/>
      </c>
      <c r="L272" s="24" t="str">
        <f>IF(A272="","",'04_Property_Economics'!AS272)</f>
        <v/>
      </c>
      <c r="M272" s="24" t="str">
        <f>IF(A272="","",'01_Global_Assumptions'!$B$13)</f>
        <v/>
      </c>
      <c r="N272" s="24" t="str">
        <f>IF(A272="","",'04_Property_Economics'!AM272)</f>
        <v/>
      </c>
      <c r="O272" s="24" t="str">
        <f>IF(A272="","",'04_Property_Economics'!AN272)</f>
        <v/>
      </c>
      <c r="P272" s="24" t="str">
        <f>IF(A272="","",'04_Property_Economics'!AO272)</f>
        <v/>
      </c>
      <c r="Q272" s="24" t="str">
        <f>IF(A272="","",'04_Property_Economics'!AP272)</f>
        <v/>
      </c>
      <c r="R272" s="24" t="str">
        <f>IF(A272="","",'04_Property_Economics'!AQ272)</f>
        <v/>
      </c>
      <c r="S272" s="27" t="str">
        <f>IF(A272="","",'04_Property_Economics'!AR272)</f>
        <v/>
      </c>
      <c r="T272" s="2" t="str">
        <f t="shared" si="4"/>
        <v/>
      </c>
    </row>
    <row r="273" ht="15.75" customHeight="1">
      <c r="A273" s="2" t="str">
        <f>IF('04_Property_Economics'!B273="","",'04_Property_Economics'!B273)</f>
        <v/>
      </c>
      <c r="B273" s="2" t="str">
        <f>IF(A273="","",'04_Property_Economics'!C273)</f>
        <v/>
      </c>
      <c r="C273" s="24" t="str">
        <f>IF(A273="","",'04_Property_Economics'!H273)</f>
        <v/>
      </c>
      <c r="D273" s="24" t="str">
        <f>IF(A273="","",'04_Property_Economics'!S273)</f>
        <v/>
      </c>
      <c r="E273" s="24" t="str">
        <f>IF(A273="","",'04_Property_Economics'!T273)</f>
        <v/>
      </c>
      <c r="F273" s="24" t="str">
        <f>IF(A273="","",'04_Property_Economics'!U273)</f>
        <v/>
      </c>
      <c r="G273" s="24" t="str">
        <f>IF(A273="","",'04_Property_Economics'!W273)</f>
        <v/>
      </c>
      <c r="H273" s="24" t="str">
        <f t="shared" si="1"/>
        <v/>
      </c>
      <c r="I273" s="24" t="str">
        <f>IF(A273="","",'04_Property_Economics'!AD273-'04_Property_Economics'!V273-'04_Property_Economics'!X273-'04_Property_Economics'!AF273)</f>
        <v/>
      </c>
      <c r="J273" s="27" t="str">
        <f t="shared" si="2"/>
        <v/>
      </c>
      <c r="K273" s="24" t="str">
        <f t="shared" si="3"/>
        <v/>
      </c>
      <c r="L273" s="24" t="str">
        <f>IF(A273="","",'04_Property_Economics'!AS273)</f>
        <v/>
      </c>
      <c r="M273" s="24" t="str">
        <f>IF(A273="","",'01_Global_Assumptions'!$B$13)</f>
        <v/>
      </c>
      <c r="N273" s="24" t="str">
        <f>IF(A273="","",'04_Property_Economics'!AM273)</f>
        <v/>
      </c>
      <c r="O273" s="24" t="str">
        <f>IF(A273="","",'04_Property_Economics'!AN273)</f>
        <v/>
      </c>
      <c r="P273" s="24" t="str">
        <f>IF(A273="","",'04_Property_Economics'!AO273)</f>
        <v/>
      </c>
      <c r="Q273" s="24" t="str">
        <f>IF(A273="","",'04_Property_Economics'!AP273)</f>
        <v/>
      </c>
      <c r="R273" s="24" t="str">
        <f>IF(A273="","",'04_Property_Economics'!AQ273)</f>
        <v/>
      </c>
      <c r="S273" s="27" t="str">
        <f>IF(A273="","",'04_Property_Economics'!AR273)</f>
        <v/>
      </c>
      <c r="T273" s="2" t="str">
        <f t="shared" si="4"/>
        <v/>
      </c>
    </row>
    <row r="274" ht="15.75" customHeight="1">
      <c r="A274" s="2" t="str">
        <f>IF('04_Property_Economics'!B274="","",'04_Property_Economics'!B274)</f>
        <v/>
      </c>
      <c r="B274" s="2" t="str">
        <f>IF(A274="","",'04_Property_Economics'!C274)</f>
        <v/>
      </c>
      <c r="C274" s="24" t="str">
        <f>IF(A274="","",'04_Property_Economics'!H274)</f>
        <v/>
      </c>
      <c r="D274" s="24" t="str">
        <f>IF(A274="","",'04_Property_Economics'!S274)</f>
        <v/>
      </c>
      <c r="E274" s="24" t="str">
        <f>IF(A274="","",'04_Property_Economics'!T274)</f>
        <v/>
      </c>
      <c r="F274" s="24" t="str">
        <f>IF(A274="","",'04_Property_Economics'!U274)</f>
        <v/>
      </c>
      <c r="G274" s="24" t="str">
        <f>IF(A274="","",'04_Property_Economics'!W274)</f>
        <v/>
      </c>
      <c r="H274" s="24" t="str">
        <f t="shared" si="1"/>
        <v/>
      </c>
      <c r="I274" s="24" t="str">
        <f>IF(A274="","",'04_Property_Economics'!AD274-'04_Property_Economics'!V274-'04_Property_Economics'!X274-'04_Property_Economics'!AF274)</f>
        <v/>
      </c>
      <c r="J274" s="27" t="str">
        <f t="shared" si="2"/>
        <v/>
      </c>
      <c r="K274" s="24" t="str">
        <f t="shared" si="3"/>
        <v/>
      </c>
      <c r="L274" s="24" t="str">
        <f>IF(A274="","",'04_Property_Economics'!AS274)</f>
        <v/>
      </c>
      <c r="M274" s="24" t="str">
        <f>IF(A274="","",'01_Global_Assumptions'!$B$13)</f>
        <v/>
      </c>
      <c r="N274" s="24" t="str">
        <f>IF(A274="","",'04_Property_Economics'!AM274)</f>
        <v/>
      </c>
      <c r="O274" s="24" t="str">
        <f>IF(A274="","",'04_Property_Economics'!AN274)</f>
        <v/>
      </c>
      <c r="P274" s="24" t="str">
        <f>IF(A274="","",'04_Property_Economics'!AO274)</f>
        <v/>
      </c>
      <c r="Q274" s="24" t="str">
        <f>IF(A274="","",'04_Property_Economics'!AP274)</f>
        <v/>
      </c>
      <c r="R274" s="24" t="str">
        <f>IF(A274="","",'04_Property_Economics'!AQ274)</f>
        <v/>
      </c>
      <c r="S274" s="27" t="str">
        <f>IF(A274="","",'04_Property_Economics'!AR274)</f>
        <v/>
      </c>
      <c r="T274" s="2" t="str">
        <f t="shared" si="4"/>
        <v/>
      </c>
    </row>
    <row r="275" ht="15.75" customHeight="1">
      <c r="A275" s="2" t="str">
        <f>IF('04_Property_Economics'!B275="","",'04_Property_Economics'!B275)</f>
        <v/>
      </c>
      <c r="B275" s="2" t="str">
        <f>IF(A275="","",'04_Property_Economics'!C275)</f>
        <v/>
      </c>
      <c r="C275" s="24" t="str">
        <f>IF(A275="","",'04_Property_Economics'!H275)</f>
        <v/>
      </c>
      <c r="D275" s="24" t="str">
        <f>IF(A275="","",'04_Property_Economics'!S275)</f>
        <v/>
      </c>
      <c r="E275" s="24" t="str">
        <f>IF(A275="","",'04_Property_Economics'!T275)</f>
        <v/>
      </c>
      <c r="F275" s="24" t="str">
        <f>IF(A275="","",'04_Property_Economics'!U275)</f>
        <v/>
      </c>
      <c r="G275" s="24" t="str">
        <f>IF(A275="","",'04_Property_Economics'!W275)</f>
        <v/>
      </c>
      <c r="H275" s="24" t="str">
        <f t="shared" si="1"/>
        <v/>
      </c>
      <c r="I275" s="24" t="str">
        <f>IF(A275="","",'04_Property_Economics'!AD275-'04_Property_Economics'!V275-'04_Property_Economics'!X275-'04_Property_Economics'!AF275)</f>
        <v/>
      </c>
      <c r="J275" s="27" t="str">
        <f t="shared" si="2"/>
        <v/>
      </c>
      <c r="K275" s="24" t="str">
        <f t="shared" si="3"/>
        <v/>
      </c>
      <c r="L275" s="24" t="str">
        <f>IF(A275="","",'04_Property_Economics'!AS275)</f>
        <v/>
      </c>
      <c r="M275" s="24" t="str">
        <f>IF(A275="","",'01_Global_Assumptions'!$B$13)</f>
        <v/>
      </c>
      <c r="N275" s="24" t="str">
        <f>IF(A275="","",'04_Property_Economics'!AM275)</f>
        <v/>
      </c>
      <c r="O275" s="24" t="str">
        <f>IF(A275="","",'04_Property_Economics'!AN275)</f>
        <v/>
      </c>
      <c r="P275" s="24" t="str">
        <f>IF(A275="","",'04_Property_Economics'!AO275)</f>
        <v/>
      </c>
      <c r="Q275" s="24" t="str">
        <f>IF(A275="","",'04_Property_Economics'!AP275)</f>
        <v/>
      </c>
      <c r="R275" s="24" t="str">
        <f>IF(A275="","",'04_Property_Economics'!AQ275)</f>
        <v/>
      </c>
      <c r="S275" s="27" t="str">
        <f>IF(A275="","",'04_Property_Economics'!AR275)</f>
        <v/>
      </c>
      <c r="T275" s="2" t="str">
        <f t="shared" si="4"/>
        <v/>
      </c>
    </row>
    <row r="276" ht="15.75" customHeight="1">
      <c r="A276" s="2" t="str">
        <f>IF('04_Property_Economics'!B276="","",'04_Property_Economics'!B276)</f>
        <v/>
      </c>
      <c r="B276" s="2" t="str">
        <f>IF(A276="","",'04_Property_Economics'!C276)</f>
        <v/>
      </c>
      <c r="C276" s="24" t="str">
        <f>IF(A276="","",'04_Property_Economics'!H276)</f>
        <v/>
      </c>
      <c r="D276" s="24" t="str">
        <f>IF(A276="","",'04_Property_Economics'!S276)</f>
        <v/>
      </c>
      <c r="E276" s="24" t="str">
        <f>IF(A276="","",'04_Property_Economics'!T276)</f>
        <v/>
      </c>
      <c r="F276" s="24" t="str">
        <f>IF(A276="","",'04_Property_Economics'!U276)</f>
        <v/>
      </c>
      <c r="G276" s="24" t="str">
        <f>IF(A276="","",'04_Property_Economics'!W276)</f>
        <v/>
      </c>
      <c r="H276" s="24" t="str">
        <f t="shared" si="1"/>
        <v/>
      </c>
      <c r="I276" s="24" t="str">
        <f>IF(A276="","",'04_Property_Economics'!AD276-'04_Property_Economics'!V276-'04_Property_Economics'!X276-'04_Property_Economics'!AF276)</f>
        <v/>
      </c>
      <c r="J276" s="27" t="str">
        <f t="shared" si="2"/>
        <v/>
      </c>
      <c r="K276" s="24" t="str">
        <f t="shared" si="3"/>
        <v/>
      </c>
      <c r="L276" s="24" t="str">
        <f>IF(A276="","",'04_Property_Economics'!AS276)</f>
        <v/>
      </c>
      <c r="M276" s="24" t="str">
        <f>IF(A276="","",'01_Global_Assumptions'!$B$13)</f>
        <v/>
      </c>
      <c r="N276" s="24" t="str">
        <f>IF(A276="","",'04_Property_Economics'!AM276)</f>
        <v/>
      </c>
      <c r="O276" s="24" t="str">
        <f>IF(A276="","",'04_Property_Economics'!AN276)</f>
        <v/>
      </c>
      <c r="P276" s="24" t="str">
        <f>IF(A276="","",'04_Property_Economics'!AO276)</f>
        <v/>
      </c>
      <c r="Q276" s="24" t="str">
        <f>IF(A276="","",'04_Property_Economics'!AP276)</f>
        <v/>
      </c>
      <c r="R276" s="24" t="str">
        <f>IF(A276="","",'04_Property_Economics'!AQ276)</f>
        <v/>
      </c>
      <c r="S276" s="27" t="str">
        <f>IF(A276="","",'04_Property_Economics'!AR276)</f>
        <v/>
      </c>
      <c r="T276" s="2" t="str">
        <f t="shared" si="4"/>
        <v/>
      </c>
    </row>
    <row r="277" ht="15.75" customHeight="1">
      <c r="A277" s="2" t="str">
        <f>IF('04_Property_Economics'!B277="","",'04_Property_Economics'!B277)</f>
        <v/>
      </c>
      <c r="B277" s="2" t="str">
        <f>IF(A277="","",'04_Property_Economics'!C277)</f>
        <v/>
      </c>
      <c r="C277" s="24" t="str">
        <f>IF(A277="","",'04_Property_Economics'!H277)</f>
        <v/>
      </c>
      <c r="D277" s="24" t="str">
        <f>IF(A277="","",'04_Property_Economics'!S277)</f>
        <v/>
      </c>
      <c r="E277" s="24" t="str">
        <f>IF(A277="","",'04_Property_Economics'!T277)</f>
        <v/>
      </c>
      <c r="F277" s="24" t="str">
        <f>IF(A277="","",'04_Property_Economics'!U277)</f>
        <v/>
      </c>
      <c r="G277" s="24" t="str">
        <f>IF(A277="","",'04_Property_Economics'!W277)</f>
        <v/>
      </c>
      <c r="H277" s="24" t="str">
        <f t="shared" si="1"/>
        <v/>
      </c>
      <c r="I277" s="24" t="str">
        <f>IF(A277="","",'04_Property_Economics'!AD277-'04_Property_Economics'!V277-'04_Property_Economics'!X277-'04_Property_Economics'!AF277)</f>
        <v/>
      </c>
      <c r="J277" s="27" t="str">
        <f t="shared" si="2"/>
        <v/>
      </c>
      <c r="K277" s="24" t="str">
        <f t="shared" si="3"/>
        <v/>
      </c>
      <c r="L277" s="24" t="str">
        <f>IF(A277="","",'04_Property_Economics'!AS277)</f>
        <v/>
      </c>
      <c r="M277" s="24" t="str">
        <f>IF(A277="","",'01_Global_Assumptions'!$B$13)</f>
        <v/>
      </c>
      <c r="N277" s="24" t="str">
        <f>IF(A277="","",'04_Property_Economics'!AM277)</f>
        <v/>
      </c>
      <c r="O277" s="24" t="str">
        <f>IF(A277="","",'04_Property_Economics'!AN277)</f>
        <v/>
      </c>
      <c r="P277" s="24" t="str">
        <f>IF(A277="","",'04_Property_Economics'!AO277)</f>
        <v/>
      </c>
      <c r="Q277" s="24" t="str">
        <f>IF(A277="","",'04_Property_Economics'!AP277)</f>
        <v/>
      </c>
      <c r="R277" s="24" t="str">
        <f>IF(A277="","",'04_Property_Economics'!AQ277)</f>
        <v/>
      </c>
      <c r="S277" s="27" t="str">
        <f>IF(A277="","",'04_Property_Economics'!AR277)</f>
        <v/>
      </c>
      <c r="T277" s="2" t="str">
        <f t="shared" si="4"/>
        <v/>
      </c>
    </row>
    <row r="278" ht="15.75" customHeight="1">
      <c r="A278" s="2" t="str">
        <f>IF('04_Property_Economics'!B278="","",'04_Property_Economics'!B278)</f>
        <v/>
      </c>
      <c r="B278" s="2" t="str">
        <f>IF(A278="","",'04_Property_Economics'!C278)</f>
        <v/>
      </c>
      <c r="C278" s="24" t="str">
        <f>IF(A278="","",'04_Property_Economics'!H278)</f>
        <v/>
      </c>
      <c r="D278" s="24" t="str">
        <f>IF(A278="","",'04_Property_Economics'!S278)</f>
        <v/>
      </c>
      <c r="E278" s="24" t="str">
        <f>IF(A278="","",'04_Property_Economics'!T278)</f>
        <v/>
      </c>
      <c r="F278" s="24" t="str">
        <f>IF(A278="","",'04_Property_Economics'!U278)</f>
        <v/>
      </c>
      <c r="G278" s="24" t="str">
        <f>IF(A278="","",'04_Property_Economics'!W278)</f>
        <v/>
      </c>
      <c r="H278" s="24" t="str">
        <f t="shared" si="1"/>
        <v/>
      </c>
      <c r="I278" s="24" t="str">
        <f>IF(A278="","",'04_Property_Economics'!AD278-'04_Property_Economics'!V278-'04_Property_Economics'!X278-'04_Property_Economics'!AF278)</f>
        <v/>
      </c>
      <c r="J278" s="27" t="str">
        <f t="shared" si="2"/>
        <v/>
      </c>
      <c r="K278" s="24" t="str">
        <f t="shared" si="3"/>
        <v/>
      </c>
      <c r="L278" s="24" t="str">
        <f>IF(A278="","",'04_Property_Economics'!AS278)</f>
        <v/>
      </c>
      <c r="M278" s="24" t="str">
        <f>IF(A278="","",'01_Global_Assumptions'!$B$13)</f>
        <v/>
      </c>
      <c r="N278" s="24" t="str">
        <f>IF(A278="","",'04_Property_Economics'!AM278)</f>
        <v/>
      </c>
      <c r="O278" s="24" t="str">
        <f>IF(A278="","",'04_Property_Economics'!AN278)</f>
        <v/>
      </c>
      <c r="P278" s="24" t="str">
        <f>IF(A278="","",'04_Property_Economics'!AO278)</f>
        <v/>
      </c>
      <c r="Q278" s="24" t="str">
        <f>IF(A278="","",'04_Property_Economics'!AP278)</f>
        <v/>
      </c>
      <c r="R278" s="24" t="str">
        <f>IF(A278="","",'04_Property_Economics'!AQ278)</f>
        <v/>
      </c>
      <c r="S278" s="27" t="str">
        <f>IF(A278="","",'04_Property_Economics'!AR278)</f>
        <v/>
      </c>
      <c r="T278" s="2" t="str">
        <f t="shared" si="4"/>
        <v/>
      </c>
    </row>
    <row r="279" ht="15.75" customHeight="1">
      <c r="A279" s="2" t="str">
        <f>IF('04_Property_Economics'!B279="","",'04_Property_Economics'!B279)</f>
        <v/>
      </c>
      <c r="B279" s="2" t="str">
        <f>IF(A279="","",'04_Property_Economics'!C279)</f>
        <v/>
      </c>
      <c r="C279" s="24" t="str">
        <f>IF(A279="","",'04_Property_Economics'!H279)</f>
        <v/>
      </c>
      <c r="D279" s="24" t="str">
        <f>IF(A279="","",'04_Property_Economics'!S279)</f>
        <v/>
      </c>
      <c r="E279" s="24" t="str">
        <f>IF(A279="","",'04_Property_Economics'!T279)</f>
        <v/>
      </c>
      <c r="F279" s="24" t="str">
        <f>IF(A279="","",'04_Property_Economics'!U279)</f>
        <v/>
      </c>
      <c r="G279" s="24" t="str">
        <f>IF(A279="","",'04_Property_Economics'!W279)</f>
        <v/>
      </c>
      <c r="H279" s="24" t="str">
        <f t="shared" si="1"/>
        <v/>
      </c>
      <c r="I279" s="24" t="str">
        <f>IF(A279="","",'04_Property_Economics'!AD279-'04_Property_Economics'!V279-'04_Property_Economics'!X279-'04_Property_Economics'!AF279)</f>
        <v/>
      </c>
      <c r="J279" s="27" t="str">
        <f t="shared" si="2"/>
        <v/>
      </c>
      <c r="K279" s="24" t="str">
        <f t="shared" si="3"/>
        <v/>
      </c>
      <c r="L279" s="24" t="str">
        <f>IF(A279="","",'04_Property_Economics'!AS279)</f>
        <v/>
      </c>
      <c r="M279" s="24" t="str">
        <f>IF(A279="","",'01_Global_Assumptions'!$B$13)</f>
        <v/>
      </c>
      <c r="N279" s="24" t="str">
        <f>IF(A279="","",'04_Property_Economics'!AM279)</f>
        <v/>
      </c>
      <c r="O279" s="24" t="str">
        <f>IF(A279="","",'04_Property_Economics'!AN279)</f>
        <v/>
      </c>
      <c r="P279" s="24" t="str">
        <f>IF(A279="","",'04_Property_Economics'!AO279)</f>
        <v/>
      </c>
      <c r="Q279" s="24" t="str">
        <f>IF(A279="","",'04_Property_Economics'!AP279)</f>
        <v/>
      </c>
      <c r="R279" s="24" t="str">
        <f>IF(A279="","",'04_Property_Economics'!AQ279)</f>
        <v/>
      </c>
      <c r="S279" s="27" t="str">
        <f>IF(A279="","",'04_Property_Economics'!AR279)</f>
        <v/>
      </c>
      <c r="T279" s="2" t="str">
        <f t="shared" si="4"/>
        <v/>
      </c>
    </row>
    <row r="280" ht="15.75" customHeight="1">
      <c r="A280" s="2" t="str">
        <f>IF('04_Property_Economics'!B280="","",'04_Property_Economics'!B280)</f>
        <v/>
      </c>
      <c r="B280" s="2" t="str">
        <f>IF(A280="","",'04_Property_Economics'!C280)</f>
        <v/>
      </c>
      <c r="C280" s="24" t="str">
        <f>IF(A280="","",'04_Property_Economics'!H280)</f>
        <v/>
      </c>
      <c r="D280" s="24" t="str">
        <f>IF(A280="","",'04_Property_Economics'!S280)</f>
        <v/>
      </c>
      <c r="E280" s="24" t="str">
        <f>IF(A280="","",'04_Property_Economics'!T280)</f>
        <v/>
      </c>
      <c r="F280" s="24" t="str">
        <f>IF(A280="","",'04_Property_Economics'!U280)</f>
        <v/>
      </c>
      <c r="G280" s="24" t="str">
        <f>IF(A280="","",'04_Property_Economics'!W280)</f>
        <v/>
      </c>
      <c r="H280" s="24" t="str">
        <f t="shared" si="1"/>
        <v/>
      </c>
      <c r="I280" s="24" t="str">
        <f>IF(A280="","",'04_Property_Economics'!AD280-'04_Property_Economics'!V280-'04_Property_Economics'!X280-'04_Property_Economics'!AF280)</f>
        <v/>
      </c>
      <c r="J280" s="27" t="str">
        <f t="shared" si="2"/>
        <v/>
      </c>
      <c r="K280" s="24" t="str">
        <f t="shared" si="3"/>
        <v/>
      </c>
      <c r="L280" s="24" t="str">
        <f>IF(A280="","",'04_Property_Economics'!AS280)</f>
        <v/>
      </c>
      <c r="M280" s="24" t="str">
        <f>IF(A280="","",'01_Global_Assumptions'!$B$13)</f>
        <v/>
      </c>
      <c r="N280" s="24" t="str">
        <f>IF(A280="","",'04_Property_Economics'!AM280)</f>
        <v/>
      </c>
      <c r="O280" s="24" t="str">
        <f>IF(A280="","",'04_Property_Economics'!AN280)</f>
        <v/>
      </c>
      <c r="P280" s="24" t="str">
        <f>IF(A280="","",'04_Property_Economics'!AO280)</f>
        <v/>
      </c>
      <c r="Q280" s="24" t="str">
        <f>IF(A280="","",'04_Property_Economics'!AP280)</f>
        <v/>
      </c>
      <c r="R280" s="24" t="str">
        <f>IF(A280="","",'04_Property_Economics'!AQ280)</f>
        <v/>
      </c>
      <c r="S280" s="27" t="str">
        <f>IF(A280="","",'04_Property_Economics'!AR280)</f>
        <v/>
      </c>
      <c r="T280" s="2" t="str">
        <f t="shared" si="4"/>
        <v/>
      </c>
    </row>
    <row r="281" ht="15.75" customHeight="1">
      <c r="A281" s="2" t="str">
        <f>IF('04_Property_Economics'!B281="","",'04_Property_Economics'!B281)</f>
        <v/>
      </c>
      <c r="B281" s="2" t="str">
        <f>IF(A281="","",'04_Property_Economics'!C281)</f>
        <v/>
      </c>
      <c r="C281" s="24" t="str">
        <f>IF(A281="","",'04_Property_Economics'!H281)</f>
        <v/>
      </c>
      <c r="D281" s="24" t="str">
        <f>IF(A281="","",'04_Property_Economics'!S281)</f>
        <v/>
      </c>
      <c r="E281" s="24" t="str">
        <f>IF(A281="","",'04_Property_Economics'!T281)</f>
        <v/>
      </c>
      <c r="F281" s="24" t="str">
        <f>IF(A281="","",'04_Property_Economics'!U281)</f>
        <v/>
      </c>
      <c r="G281" s="24" t="str">
        <f>IF(A281="","",'04_Property_Economics'!W281)</f>
        <v/>
      </c>
      <c r="H281" s="24" t="str">
        <f t="shared" si="1"/>
        <v/>
      </c>
      <c r="I281" s="24" t="str">
        <f>IF(A281="","",'04_Property_Economics'!AD281-'04_Property_Economics'!V281-'04_Property_Economics'!X281-'04_Property_Economics'!AF281)</f>
        <v/>
      </c>
      <c r="J281" s="27" t="str">
        <f t="shared" si="2"/>
        <v/>
      </c>
      <c r="K281" s="24" t="str">
        <f t="shared" si="3"/>
        <v/>
      </c>
      <c r="L281" s="24" t="str">
        <f>IF(A281="","",'04_Property_Economics'!AS281)</f>
        <v/>
      </c>
      <c r="M281" s="24" t="str">
        <f>IF(A281="","",'01_Global_Assumptions'!$B$13)</f>
        <v/>
      </c>
      <c r="N281" s="24" t="str">
        <f>IF(A281="","",'04_Property_Economics'!AM281)</f>
        <v/>
      </c>
      <c r="O281" s="24" t="str">
        <f>IF(A281="","",'04_Property_Economics'!AN281)</f>
        <v/>
      </c>
      <c r="P281" s="24" t="str">
        <f>IF(A281="","",'04_Property_Economics'!AO281)</f>
        <v/>
      </c>
      <c r="Q281" s="24" t="str">
        <f>IF(A281="","",'04_Property_Economics'!AP281)</f>
        <v/>
      </c>
      <c r="R281" s="24" t="str">
        <f>IF(A281="","",'04_Property_Economics'!AQ281)</f>
        <v/>
      </c>
      <c r="S281" s="27" t="str">
        <f>IF(A281="","",'04_Property_Economics'!AR281)</f>
        <v/>
      </c>
      <c r="T281" s="2" t="str">
        <f t="shared" si="4"/>
        <v/>
      </c>
    </row>
    <row r="282" ht="15.75" customHeight="1">
      <c r="A282" s="2" t="str">
        <f>IF('04_Property_Economics'!B282="","",'04_Property_Economics'!B282)</f>
        <v/>
      </c>
      <c r="B282" s="2" t="str">
        <f>IF(A282="","",'04_Property_Economics'!C282)</f>
        <v/>
      </c>
      <c r="C282" s="24" t="str">
        <f>IF(A282="","",'04_Property_Economics'!H282)</f>
        <v/>
      </c>
      <c r="D282" s="24" t="str">
        <f>IF(A282="","",'04_Property_Economics'!S282)</f>
        <v/>
      </c>
      <c r="E282" s="24" t="str">
        <f>IF(A282="","",'04_Property_Economics'!T282)</f>
        <v/>
      </c>
      <c r="F282" s="24" t="str">
        <f>IF(A282="","",'04_Property_Economics'!U282)</f>
        <v/>
      </c>
      <c r="G282" s="24" t="str">
        <f>IF(A282="","",'04_Property_Economics'!W282)</f>
        <v/>
      </c>
      <c r="H282" s="24" t="str">
        <f t="shared" si="1"/>
        <v/>
      </c>
      <c r="I282" s="24" t="str">
        <f>IF(A282="","",'04_Property_Economics'!AD282-'04_Property_Economics'!V282-'04_Property_Economics'!X282-'04_Property_Economics'!AF282)</f>
        <v/>
      </c>
      <c r="J282" s="27" t="str">
        <f t="shared" si="2"/>
        <v/>
      </c>
      <c r="K282" s="24" t="str">
        <f t="shared" si="3"/>
        <v/>
      </c>
      <c r="L282" s="24" t="str">
        <f>IF(A282="","",'04_Property_Economics'!AS282)</f>
        <v/>
      </c>
      <c r="M282" s="24" t="str">
        <f>IF(A282="","",'01_Global_Assumptions'!$B$13)</f>
        <v/>
      </c>
      <c r="N282" s="24" t="str">
        <f>IF(A282="","",'04_Property_Economics'!AM282)</f>
        <v/>
      </c>
      <c r="O282" s="24" t="str">
        <f>IF(A282="","",'04_Property_Economics'!AN282)</f>
        <v/>
      </c>
      <c r="P282" s="24" t="str">
        <f>IF(A282="","",'04_Property_Economics'!AO282)</f>
        <v/>
      </c>
      <c r="Q282" s="24" t="str">
        <f>IF(A282="","",'04_Property_Economics'!AP282)</f>
        <v/>
      </c>
      <c r="R282" s="24" t="str">
        <f>IF(A282="","",'04_Property_Economics'!AQ282)</f>
        <v/>
      </c>
      <c r="S282" s="27" t="str">
        <f>IF(A282="","",'04_Property_Economics'!AR282)</f>
        <v/>
      </c>
      <c r="T282" s="2" t="str">
        <f t="shared" si="4"/>
        <v/>
      </c>
    </row>
    <row r="283" ht="15.75" customHeight="1">
      <c r="A283" s="2" t="str">
        <f>IF('04_Property_Economics'!B283="","",'04_Property_Economics'!B283)</f>
        <v/>
      </c>
      <c r="B283" s="2" t="str">
        <f>IF(A283="","",'04_Property_Economics'!C283)</f>
        <v/>
      </c>
      <c r="C283" s="24" t="str">
        <f>IF(A283="","",'04_Property_Economics'!H283)</f>
        <v/>
      </c>
      <c r="D283" s="24" t="str">
        <f>IF(A283="","",'04_Property_Economics'!S283)</f>
        <v/>
      </c>
      <c r="E283" s="24" t="str">
        <f>IF(A283="","",'04_Property_Economics'!T283)</f>
        <v/>
      </c>
      <c r="F283" s="24" t="str">
        <f>IF(A283="","",'04_Property_Economics'!U283)</f>
        <v/>
      </c>
      <c r="G283" s="24" t="str">
        <f>IF(A283="","",'04_Property_Economics'!W283)</f>
        <v/>
      </c>
      <c r="H283" s="24" t="str">
        <f t="shared" si="1"/>
        <v/>
      </c>
      <c r="I283" s="24" t="str">
        <f>IF(A283="","",'04_Property_Economics'!AD283-'04_Property_Economics'!V283-'04_Property_Economics'!X283-'04_Property_Economics'!AF283)</f>
        <v/>
      </c>
      <c r="J283" s="27" t="str">
        <f t="shared" si="2"/>
        <v/>
      </c>
      <c r="K283" s="24" t="str">
        <f t="shared" si="3"/>
        <v/>
      </c>
      <c r="L283" s="24" t="str">
        <f>IF(A283="","",'04_Property_Economics'!AS283)</f>
        <v/>
      </c>
      <c r="M283" s="24" t="str">
        <f>IF(A283="","",'01_Global_Assumptions'!$B$13)</f>
        <v/>
      </c>
      <c r="N283" s="24" t="str">
        <f>IF(A283="","",'04_Property_Economics'!AM283)</f>
        <v/>
      </c>
      <c r="O283" s="24" t="str">
        <f>IF(A283="","",'04_Property_Economics'!AN283)</f>
        <v/>
      </c>
      <c r="P283" s="24" t="str">
        <f>IF(A283="","",'04_Property_Economics'!AO283)</f>
        <v/>
      </c>
      <c r="Q283" s="24" t="str">
        <f>IF(A283="","",'04_Property_Economics'!AP283)</f>
        <v/>
      </c>
      <c r="R283" s="24" t="str">
        <f>IF(A283="","",'04_Property_Economics'!AQ283)</f>
        <v/>
      </c>
      <c r="S283" s="27" t="str">
        <f>IF(A283="","",'04_Property_Economics'!AR283)</f>
        <v/>
      </c>
      <c r="T283" s="2" t="str">
        <f t="shared" si="4"/>
        <v/>
      </c>
    </row>
    <row r="284" ht="15.75" customHeight="1">
      <c r="A284" s="2" t="str">
        <f>IF('04_Property_Economics'!B284="","",'04_Property_Economics'!B284)</f>
        <v/>
      </c>
      <c r="B284" s="2" t="str">
        <f>IF(A284="","",'04_Property_Economics'!C284)</f>
        <v/>
      </c>
      <c r="C284" s="24" t="str">
        <f>IF(A284="","",'04_Property_Economics'!H284)</f>
        <v/>
      </c>
      <c r="D284" s="24" t="str">
        <f>IF(A284="","",'04_Property_Economics'!S284)</f>
        <v/>
      </c>
      <c r="E284" s="24" t="str">
        <f>IF(A284="","",'04_Property_Economics'!T284)</f>
        <v/>
      </c>
      <c r="F284" s="24" t="str">
        <f>IF(A284="","",'04_Property_Economics'!U284)</f>
        <v/>
      </c>
      <c r="G284" s="24" t="str">
        <f>IF(A284="","",'04_Property_Economics'!W284)</f>
        <v/>
      </c>
      <c r="H284" s="24" t="str">
        <f t="shared" si="1"/>
        <v/>
      </c>
      <c r="I284" s="24" t="str">
        <f>IF(A284="","",'04_Property_Economics'!AD284-'04_Property_Economics'!V284-'04_Property_Economics'!X284-'04_Property_Economics'!AF284)</f>
        <v/>
      </c>
      <c r="J284" s="27" t="str">
        <f t="shared" si="2"/>
        <v/>
      </c>
      <c r="K284" s="24" t="str">
        <f t="shared" si="3"/>
        <v/>
      </c>
      <c r="L284" s="24" t="str">
        <f>IF(A284="","",'04_Property_Economics'!AS284)</f>
        <v/>
      </c>
      <c r="M284" s="24" t="str">
        <f>IF(A284="","",'01_Global_Assumptions'!$B$13)</f>
        <v/>
      </c>
      <c r="N284" s="24" t="str">
        <f>IF(A284="","",'04_Property_Economics'!AM284)</f>
        <v/>
      </c>
      <c r="O284" s="24" t="str">
        <f>IF(A284="","",'04_Property_Economics'!AN284)</f>
        <v/>
      </c>
      <c r="P284" s="24" t="str">
        <f>IF(A284="","",'04_Property_Economics'!AO284)</f>
        <v/>
      </c>
      <c r="Q284" s="24" t="str">
        <f>IF(A284="","",'04_Property_Economics'!AP284)</f>
        <v/>
      </c>
      <c r="R284" s="24" t="str">
        <f>IF(A284="","",'04_Property_Economics'!AQ284)</f>
        <v/>
      </c>
      <c r="S284" s="27" t="str">
        <f>IF(A284="","",'04_Property_Economics'!AR284)</f>
        <v/>
      </c>
      <c r="T284" s="2" t="str">
        <f t="shared" si="4"/>
        <v/>
      </c>
    </row>
    <row r="285" ht="15.75" customHeight="1">
      <c r="A285" s="2" t="str">
        <f>IF('04_Property_Economics'!B285="","",'04_Property_Economics'!B285)</f>
        <v/>
      </c>
      <c r="B285" s="2" t="str">
        <f>IF(A285="","",'04_Property_Economics'!C285)</f>
        <v/>
      </c>
      <c r="C285" s="24" t="str">
        <f>IF(A285="","",'04_Property_Economics'!H285)</f>
        <v/>
      </c>
      <c r="D285" s="24" t="str">
        <f>IF(A285="","",'04_Property_Economics'!S285)</f>
        <v/>
      </c>
      <c r="E285" s="24" t="str">
        <f>IF(A285="","",'04_Property_Economics'!T285)</f>
        <v/>
      </c>
      <c r="F285" s="24" t="str">
        <f>IF(A285="","",'04_Property_Economics'!U285)</f>
        <v/>
      </c>
      <c r="G285" s="24" t="str">
        <f>IF(A285="","",'04_Property_Economics'!W285)</f>
        <v/>
      </c>
      <c r="H285" s="24" t="str">
        <f t="shared" si="1"/>
        <v/>
      </c>
      <c r="I285" s="24" t="str">
        <f>IF(A285="","",'04_Property_Economics'!AD285-'04_Property_Economics'!V285-'04_Property_Economics'!X285-'04_Property_Economics'!AF285)</f>
        <v/>
      </c>
      <c r="J285" s="27" t="str">
        <f t="shared" si="2"/>
        <v/>
      </c>
      <c r="K285" s="24" t="str">
        <f t="shared" si="3"/>
        <v/>
      </c>
      <c r="L285" s="24" t="str">
        <f>IF(A285="","",'04_Property_Economics'!AS285)</f>
        <v/>
      </c>
      <c r="M285" s="24" t="str">
        <f>IF(A285="","",'01_Global_Assumptions'!$B$13)</f>
        <v/>
      </c>
      <c r="N285" s="24" t="str">
        <f>IF(A285="","",'04_Property_Economics'!AM285)</f>
        <v/>
      </c>
      <c r="O285" s="24" t="str">
        <f>IF(A285="","",'04_Property_Economics'!AN285)</f>
        <v/>
      </c>
      <c r="P285" s="24" t="str">
        <f>IF(A285="","",'04_Property_Economics'!AO285)</f>
        <v/>
      </c>
      <c r="Q285" s="24" t="str">
        <f>IF(A285="","",'04_Property_Economics'!AP285)</f>
        <v/>
      </c>
      <c r="R285" s="24" t="str">
        <f>IF(A285="","",'04_Property_Economics'!AQ285)</f>
        <v/>
      </c>
      <c r="S285" s="27" t="str">
        <f>IF(A285="","",'04_Property_Economics'!AR285)</f>
        <v/>
      </c>
      <c r="T285" s="2" t="str">
        <f t="shared" si="4"/>
        <v/>
      </c>
    </row>
    <row r="286" ht="15.75" customHeight="1">
      <c r="A286" s="2" t="str">
        <f>IF('04_Property_Economics'!B286="","",'04_Property_Economics'!B286)</f>
        <v/>
      </c>
      <c r="B286" s="2" t="str">
        <f>IF(A286="","",'04_Property_Economics'!C286)</f>
        <v/>
      </c>
      <c r="C286" s="24" t="str">
        <f>IF(A286="","",'04_Property_Economics'!H286)</f>
        <v/>
      </c>
      <c r="D286" s="24" t="str">
        <f>IF(A286="","",'04_Property_Economics'!S286)</f>
        <v/>
      </c>
      <c r="E286" s="24" t="str">
        <f>IF(A286="","",'04_Property_Economics'!T286)</f>
        <v/>
      </c>
      <c r="F286" s="24" t="str">
        <f>IF(A286="","",'04_Property_Economics'!U286)</f>
        <v/>
      </c>
      <c r="G286" s="24" t="str">
        <f>IF(A286="","",'04_Property_Economics'!W286)</f>
        <v/>
      </c>
      <c r="H286" s="24" t="str">
        <f t="shared" si="1"/>
        <v/>
      </c>
      <c r="I286" s="24" t="str">
        <f>IF(A286="","",'04_Property_Economics'!AD286-'04_Property_Economics'!V286-'04_Property_Economics'!X286-'04_Property_Economics'!AF286)</f>
        <v/>
      </c>
      <c r="J286" s="27" t="str">
        <f t="shared" si="2"/>
        <v/>
      </c>
      <c r="K286" s="24" t="str">
        <f t="shared" si="3"/>
        <v/>
      </c>
      <c r="L286" s="24" t="str">
        <f>IF(A286="","",'04_Property_Economics'!AS286)</f>
        <v/>
      </c>
      <c r="M286" s="24" t="str">
        <f>IF(A286="","",'01_Global_Assumptions'!$B$13)</f>
        <v/>
      </c>
      <c r="N286" s="24" t="str">
        <f>IF(A286="","",'04_Property_Economics'!AM286)</f>
        <v/>
      </c>
      <c r="O286" s="24" t="str">
        <f>IF(A286="","",'04_Property_Economics'!AN286)</f>
        <v/>
      </c>
      <c r="P286" s="24" t="str">
        <f>IF(A286="","",'04_Property_Economics'!AO286)</f>
        <v/>
      </c>
      <c r="Q286" s="24" t="str">
        <f>IF(A286="","",'04_Property_Economics'!AP286)</f>
        <v/>
      </c>
      <c r="R286" s="24" t="str">
        <f>IF(A286="","",'04_Property_Economics'!AQ286)</f>
        <v/>
      </c>
      <c r="S286" s="27" t="str">
        <f>IF(A286="","",'04_Property_Economics'!AR286)</f>
        <v/>
      </c>
      <c r="T286" s="2" t="str">
        <f t="shared" si="4"/>
        <v/>
      </c>
    </row>
    <row r="287" ht="15.75" customHeight="1">
      <c r="A287" s="2" t="str">
        <f>IF('04_Property_Economics'!B287="","",'04_Property_Economics'!B287)</f>
        <v/>
      </c>
      <c r="B287" s="2" t="str">
        <f>IF(A287="","",'04_Property_Economics'!C287)</f>
        <v/>
      </c>
      <c r="C287" s="24" t="str">
        <f>IF(A287="","",'04_Property_Economics'!H287)</f>
        <v/>
      </c>
      <c r="D287" s="24" t="str">
        <f>IF(A287="","",'04_Property_Economics'!S287)</f>
        <v/>
      </c>
      <c r="E287" s="24" t="str">
        <f>IF(A287="","",'04_Property_Economics'!T287)</f>
        <v/>
      </c>
      <c r="F287" s="24" t="str">
        <f>IF(A287="","",'04_Property_Economics'!U287)</f>
        <v/>
      </c>
      <c r="G287" s="24" t="str">
        <f>IF(A287="","",'04_Property_Economics'!W287)</f>
        <v/>
      </c>
      <c r="H287" s="24" t="str">
        <f t="shared" si="1"/>
        <v/>
      </c>
      <c r="I287" s="24" t="str">
        <f>IF(A287="","",'04_Property_Economics'!AD287-'04_Property_Economics'!V287-'04_Property_Economics'!X287-'04_Property_Economics'!AF287)</f>
        <v/>
      </c>
      <c r="J287" s="27" t="str">
        <f t="shared" si="2"/>
        <v/>
      </c>
      <c r="K287" s="24" t="str">
        <f t="shared" si="3"/>
        <v/>
      </c>
      <c r="L287" s="24" t="str">
        <f>IF(A287="","",'04_Property_Economics'!AS287)</f>
        <v/>
      </c>
      <c r="M287" s="24" t="str">
        <f>IF(A287="","",'01_Global_Assumptions'!$B$13)</f>
        <v/>
      </c>
      <c r="N287" s="24" t="str">
        <f>IF(A287="","",'04_Property_Economics'!AM287)</f>
        <v/>
      </c>
      <c r="O287" s="24" t="str">
        <f>IF(A287="","",'04_Property_Economics'!AN287)</f>
        <v/>
      </c>
      <c r="P287" s="24" t="str">
        <f>IF(A287="","",'04_Property_Economics'!AO287)</f>
        <v/>
      </c>
      <c r="Q287" s="24" t="str">
        <f>IF(A287="","",'04_Property_Economics'!AP287)</f>
        <v/>
      </c>
      <c r="R287" s="24" t="str">
        <f>IF(A287="","",'04_Property_Economics'!AQ287)</f>
        <v/>
      </c>
      <c r="S287" s="27" t="str">
        <f>IF(A287="","",'04_Property_Economics'!AR287)</f>
        <v/>
      </c>
      <c r="T287" s="2" t="str">
        <f t="shared" si="4"/>
        <v/>
      </c>
    </row>
    <row r="288" ht="15.75" customHeight="1">
      <c r="A288" s="2" t="str">
        <f>IF('04_Property_Economics'!B288="","",'04_Property_Economics'!B288)</f>
        <v/>
      </c>
      <c r="B288" s="2" t="str">
        <f>IF(A288="","",'04_Property_Economics'!C288)</f>
        <v/>
      </c>
      <c r="C288" s="24" t="str">
        <f>IF(A288="","",'04_Property_Economics'!H288)</f>
        <v/>
      </c>
      <c r="D288" s="24" t="str">
        <f>IF(A288="","",'04_Property_Economics'!S288)</f>
        <v/>
      </c>
      <c r="E288" s="24" t="str">
        <f>IF(A288="","",'04_Property_Economics'!T288)</f>
        <v/>
      </c>
      <c r="F288" s="24" t="str">
        <f>IF(A288="","",'04_Property_Economics'!U288)</f>
        <v/>
      </c>
      <c r="G288" s="24" t="str">
        <f>IF(A288="","",'04_Property_Economics'!W288)</f>
        <v/>
      </c>
      <c r="H288" s="24" t="str">
        <f t="shared" si="1"/>
        <v/>
      </c>
      <c r="I288" s="24" t="str">
        <f>IF(A288="","",'04_Property_Economics'!AD288-'04_Property_Economics'!V288-'04_Property_Economics'!X288-'04_Property_Economics'!AF288)</f>
        <v/>
      </c>
      <c r="J288" s="27" t="str">
        <f t="shared" si="2"/>
        <v/>
      </c>
      <c r="K288" s="24" t="str">
        <f t="shared" si="3"/>
        <v/>
      </c>
      <c r="L288" s="24" t="str">
        <f>IF(A288="","",'04_Property_Economics'!AS288)</f>
        <v/>
      </c>
      <c r="M288" s="24" t="str">
        <f>IF(A288="","",'01_Global_Assumptions'!$B$13)</f>
        <v/>
      </c>
      <c r="N288" s="24" t="str">
        <f>IF(A288="","",'04_Property_Economics'!AM288)</f>
        <v/>
      </c>
      <c r="O288" s="24" t="str">
        <f>IF(A288="","",'04_Property_Economics'!AN288)</f>
        <v/>
      </c>
      <c r="P288" s="24" t="str">
        <f>IF(A288="","",'04_Property_Economics'!AO288)</f>
        <v/>
      </c>
      <c r="Q288" s="24" t="str">
        <f>IF(A288="","",'04_Property_Economics'!AP288)</f>
        <v/>
      </c>
      <c r="R288" s="24" t="str">
        <f>IF(A288="","",'04_Property_Economics'!AQ288)</f>
        <v/>
      </c>
      <c r="S288" s="27" t="str">
        <f>IF(A288="","",'04_Property_Economics'!AR288)</f>
        <v/>
      </c>
      <c r="T288" s="2" t="str">
        <f t="shared" si="4"/>
        <v/>
      </c>
    </row>
    <row r="289" ht="15.75" customHeight="1">
      <c r="A289" s="2" t="str">
        <f>IF('04_Property_Economics'!B289="","",'04_Property_Economics'!B289)</f>
        <v/>
      </c>
      <c r="B289" s="2" t="str">
        <f>IF(A289="","",'04_Property_Economics'!C289)</f>
        <v/>
      </c>
      <c r="C289" s="24" t="str">
        <f>IF(A289="","",'04_Property_Economics'!H289)</f>
        <v/>
      </c>
      <c r="D289" s="24" t="str">
        <f>IF(A289="","",'04_Property_Economics'!S289)</f>
        <v/>
      </c>
      <c r="E289" s="24" t="str">
        <f>IF(A289="","",'04_Property_Economics'!T289)</f>
        <v/>
      </c>
      <c r="F289" s="24" t="str">
        <f>IF(A289="","",'04_Property_Economics'!U289)</f>
        <v/>
      </c>
      <c r="G289" s="24" t="str">
        <f>IF(A289="","",'04_Property_Economics'!W289)</f>
        <v/>
      </c>
      <c r="H289" s="24" t="str">
        <f t="shared" si="1"/>
        <v/>
      </c>
      <c r="I289" s="24" t="str">
        <f>IF(A289="","",'04_Property_Economics'!AD289-'04_Property_Economics'!V289-'04_Property_Economics'!X289-'04_Property_Economics'!AF289)</f>
        <v/>
      </c>
      <c r="J289" s="27" t="str">
        <f t="shared" si="2"/>
        <v/>
      </c>
      <c r="K289" s="24" t="str">
        <f t="shared" si="3"/>
        <v/>
      </c>
      <c r="L289" s="24" t="str">
        <f>IF(A289="","",'04_Property_Economics'!AS289)</f>
        <v/>
      </c>
      <c r="M289" s="24" t="str">
        <f>IF(A289="","",'01_Global_Assumptions'!$B$13)</f>
        <v/>
      </c>
      <c r="N289" s="24" t="str">
        <f>IF(A289="","",'04_Property_Economics'!AM289)</f>
        <v/>
      </c>
      <c r="O289" s="24" t="str">
        <f>IF(A289="","",'04_Property_Economics'!AN289)</f>
        <v/>
      </c>
      <c r="P289" s="24" t="str">
        <f>IF(A289="","",'04_Property_Economics'!AO289)</f>
        <v/>
      </c>
      <c r="Q289" s="24" t="str">
        <f>IF(A289="","",'04_Property_Economics'!AP289)</f>
        <v/>
      </c>
      <c r="R289" s="24" t="str">
        <f>IF(A289="","",'04_Property_Economics'!AQ289)</f>
        <v/>
      </c>
      <c r="S289" s="27" t="str">
        <f>IF(A289="","",'04_Property_Economics'!AR289)</f>
        <v/>
      </c>
      <c r="T289" s="2" t="str">
        <f t="shared" si="4"/>
        <v/>
      </c>
    </row>
    <row r="290" ht="15.75" customHeight="1">
      <c r="A290" s="2" t="str">
        <f>IF('04_Property_Economics'!B290="","",'04_Property_Economics'!B290)</f>
        <v/>
      </c>
      <c r="B290" s="2" t="str">
        <f>IF(A290="","",'04_Property_Economics'!C290)</f>
        <v/>
      </c>
      <c r="C290" s="24" t="str">
        <f>IF(A290="","",'04_Property_Economics'!H290)</f>
        <v/>
      </c>
      <c r="D290" s="24" t="str">
        <f>IF(A290="","",'04_Property_Economics'!S290)</f>
        <v/>
      </c>
      <c r="E290" s="24" t="str">
        <f>IF(A290="","",'04_Property_Economics'!T290)</f>
        <v/>
      </c>
      <c r="F290" s="24" t="str">
        <f>IF(A290="","",'04_Property_Economics'!U290)</f>
        <v/>
      </c>
      <c r="G290" s="24" t="str">
        <f>IF(A290="","",'04_Property_Economics'!W290)</f>
        <v/>
      </c>
      <c r="H290" s="24" t="str">
        <f t="shared" si="1"/>
        <v/>
      </c>
      <c r="I290" s="24" t="str">
        <f>IF(A290="","",'04_Property_Economics'!AD290-'04_Property_Economics'!V290-'04_Property_Economics'!X290-'04_Property_Economics'!AF290)</f>
        <v/>
      </c>
      <c r="J290" s="27" t="str">
        <f t="shared" si="2"/>
        <v/>
      </c>
      <c r="K290" s="24" t="str">
        <f t="shared" si="3"/>
        <v/>
      </c>
      <c r="L290" s="24" t="str">
        <f>IF(A290="","",'04_Property_Economics'!AS290)</f>
        <v/>
      </c>
      <c r="M290" s="24" t="str">
        <f>IF(A290="","",'01_Global_Assumptions'!$B$13)</f>
        <v/>
      </c>
      <c r="N290" s="24" t="str">
        <f>IF(A290="","",'04_Property_Economics'!AM290)</f>
        <v/>
      </c>
      <c r="O290" s="24" t="str">
        <f>IF(A290="","",'04_Property_Economics'!AN290)</f>
        <v/>
      </c>
      <c r="P290" s="24" t="str">
        <f>IF(A290="","",'04_Property_Economics'!AO290)</f>
        <v/>
      </c>
      <c r="Q290" s="24" t="str">
        <f>IF(A290="","",'04_Property_Economics'!AP290)</f>
        <v/>
      </c>
      <c r="R290" s="24" t="str">
        <f>IF(A290="","",'04_Property_Economics'!AQ290)</f>
        <v/>
      </c>
      <c r="S290" s="27" t="str">
        <f>IF(A290="","",'04_Property_Economics'!AR290)</f>
        <v/>
      </c>
      <c r="T290" s="2" t="str">
        <f t="shared" si="4"/>
        <v/>
      </c>
    </row>
    <row r="291" ht="15.75" customHeight="1">
      <c r="A291" s="2" t="str">
        <f>IF('04_Property_Economics'!B291="","",'04_Property_Economics'!B291)</f>
        <v/>
      </c>
      <c r="B291" s="2" t="str">
        <f>IF(A291="","",'04_Property_Economics'!C291)</f>
        <v/>
      </c>
      <c r="C291" s="24" t="str">
        <f>IF(A291="","",'04_Property_Economics'!H291)</f>
        <v/>
      </c>
      <c r="D291" s="24" t="str">
        <f>IF(A291="","",'04_Property_Economics'!S291)</f>
        <v/>
      </c>
      <c r="E291" s="24" t="str">
        <f>IF(A291="","",'04_Property_Economics'!T291)</f>
        <v/>
      </c>
      <c r="F291" s="24" t="str">
        <f>IF(A291="","",'04_Property_Economics'!U291)</f>
        <v/>
      </c>
      <c r="G291" s="24" t="str">
        <f>IF(A291="","",'04_Property_Economics'!W291)</f>
        <v/>
      </c>
      <c r="H291" s="24" t="str">
        <f t="shared" si="1"/>
        <v/>
      </c>
      <c r="I291" s="24" t="str">
        <f>IF(A291="","",'04_Property_Economics'!AD291-'04_Property_Economics'!V291-'04_Property_Economics'!X291-'04_Property_Economics'!AF291)</f>
        <v/>
      </c>
      <c r="J291" s="27" t="str">
        <f t="shared" si="2"/>
        <v/>
      </c>
      <c r="K291" s="24" t="str">
        <f t="shared" si="3"/>
        <v/>
      </c>
      <c r="L291" s="24" t="str">
        <f>IF(A291="","",'04_Property_Economics'!AS291)</f>
        <v/>
      </c>
      <c r="M291" s="24" t="str">
        <f>IF(A291="","",'01_Global_Assumptions'!$B$13)</f>
        <v/>
      </c>
      <c r="N291" s="24" t="str">
        <f>IF(A291="","",'04_Property_Economics'!AM291)</f>
        <v/>
      </c>
      <c r="O291" s="24" t="str">
        <f>IF(A291="","",'04_Property_Economics'!AN291)</f>
        <v/>
      </c>
      <c r="P291" s="24" t="str">
        <f>IF(A291="","",'04_Property_Economics'!AO291)</f>
        <v/>
      </c>
      <c r="Q291" s="24" t="str">
        <f>IF(A291="","",'04_Property_Economics'!AP291)</f>
        <v/>
      </c>
      <c r="R291" s="24" t="str">
        <f>IF(A291="","",'04_Property_Economics'!AQ291)</f>
        <v/>
      </c>
      <c r="S291" s="27" t="str">
        <f>IF(A291="","",'04_Property_Economics'!AR291)</f>
        <v/>
      </c>
      <c r="T291" s="2" t="str">
        <f t="shared" si="4"/>
        <v/>
      </c>
    </row>
    <row r="292" ht="15.75" customHeight="1">
      <c r="A292" s="2" t="str">
        <f>IF('04_Property_Economics'!B292="","",'04_Property_Economics'!B292)</f>
        <v/>
      </c>
      <c r="B292" s="2" t="str">
        <f>IF(A292="","",'04_Property_Economics'!C292)</f>
        <v/>
      </c>
      <c r="C292" s="24" t="str">
        <f>IF(A292="","",'04_Property_Economics'!H292)</f>
        <v/>
      </c>
      <c r="D292" s="24" t="str">
        <f>IF(A292="","",'04_Property_Economics'!S292)</f>
        <v/>
      </c>
      <c r="E292" s="24" t="str">
        <f>IF(A292="","",'04_Property_Economics'!T292)</f>
        <v/>
      </c>
      <c r="F292" s="24" t="str">
        <f>IF(A292="","",'04_Property_Economics'!U292)</f>
        <v/>
      </c>
      <c r="G292" s="24" t="str">
        <f>IF(A292="","",'04_Property_Economics'!W292)</f>
        <v/>
      </c>
      <c r="H292" s="24" t="str">
        <f t="shared" si="1"/>
        <v/>
      </c>
      <c r="I292" s="24" t="str">
        <f>IF(A292="","",'04_Property_Economics'!AD292-'04_Property_Economics'!V292-'04_Property_Economics'!X292-'04_Property_Economics'!AF292)</f>
        <v/>
      </c>
      <c r="J292" s="27" t="str">
        <f t="shared" si="2"/>
        <v/>
      </c>
      <c r="K292" s="24" t="str">
        <f t="shared" si="3"/>
        <v/>
      </c>
      <c r="L292" s="24" t="str">
        <f>IF(A292="","",'04_Property_Economics'!AS292)</f>
        <v/>
      </c>
      <c r="M292" s="24" t="str">
        <f>IF(A292="","",'01_Global_Assumptions'!$B$13)</f>
        <v/>
      </c>
      <c r="N292" s="24" t="str">
        <f>IF(A292="","",'04_Property_Economics'!AM292)</f>
        <v/>
      </c>
      <c r="O292" s="24" t="str">
        <f>IF(A292="","",'04_Property_Economics'!AN292)</f>
        <v/>
      </c>
      <c r="P292" s="24" t="str">
        <f>IF(A292="","",'04_Property_Economics'!AO292)</f>
        <v/>
      </c>
      <c r="Q292" s="24" t="str">
        <f>IF(A292="","",'04_Property_Economics'!AP292)</f>
        <v/>
      </c>
      <c r="R292" s="24" t="str">
        <f>IF(A292="","",'04_Property_Economics'!AQ292)</f>
        <v/>
      </c>
      <c r="S292" s="27" t="str">
        <f>IF(A292="","",'04_Property_Economics'!AR292)</f>
        <v/>
      </c>
      <c r="T292" s="2" t="str">
        <f t="shared" si="4"/>
        <v/>
      </c>
    </row>
    <row r="293" ht="15.75" customHeight="1">
      <c r="A293" s="2" t="str">
        <f>IF('04_Property_Economics'!B293="","",'04_Property_Economics'!B293)</f>
        <v/>
      </c>
      <c r="B293" s="2" t="str">
        <f>IF(A293="","",'04_Property_Economics'!C293)</f>
        <v/>
      </c>
      <c r="C293" s="24" t="str">
        <f>IF(A293="","",'04_Property_Economics'!H293)</f>
        <v/>
      </c>
      <c r="D293" s="24" t="str">
        <f>IF(A293="","",'04_Property_Economics'!S293)</f>
        <v/>
      </c>
      <c r="E293" s="24" t="str">
        <f>IF(A293="","",'04_Property_Economics'!T293)</f>
        <v/>
      </c>
      <c r="F293" s="24" t="str">
        <f>IF(A293="","",'04_Property_Economics'!U293)</f>
        <v/>
      </c>
      <c r="G293" s="24" t="str">
        <f>IF(A293="","",'04_Property_Economics'!W293)</f>
        <v/>
      </c>
      <c r="H293" s="24" t="str">
        <f t="shared" si="1"/>
        <v/>
      </c>
      <c r="I293" s="24" t="str">
        <f>IF(A293="","",'04_Property_Economics'!AD293-'04_Property_Economics'!V293-'04_Property_Economics'!X293-'04_Property_Economics'!AF293)</f>
        <v/>
      </c>
      <c r="J293" s="27" t="str">
        <f t="shared" si="2"/>
        <v/>
      </c>
      <c r="K293" s="24" t="str">
        <f t="shared" si="3"/>
        <v/>
      </c>
      <c r="L293" s="24" t="str">
        <f>IF(A293="","",'04_Property_Economics'!AS293)</f>
        <v/>
      </c>
      <c r="M293" s="24" t="str">
        <f>IF(A293="","",'01_Global_Assumptions'!$B$13)</f>
        <v/>
      </c>
      <c r="N293" s="24" t="str">
        <f>IF(A293="","",'04_Property_Economics'!AM293)</f>
        <v/>
      </c>
      <c r="O293" s="24" t="str">
        <f>IF(A293="","",'04_Property_Economics'!AN293)</f>
        <v/>
      </c>
      <c r="P293" s="24" t="str">
        <f>IF(A293="","",'04_Property_Economics'!AO293)</f>
        <v/>
      </c>
      <c r="Q293" s="24" t="str">
        <f>IF(A293="","",'04_Property_Economics'!AP293)</f>
        <v/>
      </c>
      <c r="R293" s="24" t="str">
        <f>IF(A293="","",'04_Property_Economics'!AQ293)</f>
        <v/>
      </c>
      <c r="S293" s="27" t="str">
        <f>IF(A293="","",'04_Property_Economics'!AR293)</f>
        <v/>
      </c>
      <c r="T293" s="2" t="str">
        <f t="shared" si="4"/>
        <v/>
      </c>
    </row>
    <row r="294" ht="15.75" customHeight="1">
      <c r="A294" s="2" t="str">
        <f>IF('04_Property_Economics'!B294="","",'04_Property_Economics'!B294)</f>
        <v/>
      </c>
      <c r="B294" s="2" t="str">
        <f>IF(A294="","",'04_Property_Economics'!C294)</f>
        <v/>
      </c>
      <c r="C294" s="24" t="str">
        <f>IF(A294="","",'04_Property_Economics'!H294)</f>
        <v/>
      </c>
      <c r="D294" s="24" t="str">
        <f>IF(A294="","",'04_Property_Economics'!S294)</f>
        <v/>
      </c>
      <c r="E294" s="24" t="str">
        <f>IF(A294="","",'04_Property_Economics'!T294)</f>
        <v/>
      </c>
      <c r="F294" s="24" t="str">
        <f>IF(A294="","",'04_Property_Economics'!U294)</f>
        <v/>
      </c>
      <c r="G294" s="24" t="str">
        <f>IF(A294="","",'04_Property_Economics'!W294)</f>
        <v/>
      </c>
      <c r="H294" s="24" t="str">
        <f t="shared" si="1"/>
        <v/>
      </c>
      <c r="I294" s="24" t="str">
        <f>IF(A294="","",'04_Property_Economics'!AD294-'04_Property_Economics'!V294-'04_Property_Economics'!X294-'04_Property_Economics'!AF294)</f>
        <v/>
      </c>
      <c r="J294" s="27" t="str">
        <f t="shared" si="2"/>
        <v/>
      </c>
      <c r="K294" s="24" t="str">
        <f t="shared" si="3"/>
        <v/>
      </c>
      <c r="L294" s="24" t="str">
        <f>IF(A294="","",'04_Property_Economics'!AS294)</f>
        <v/>
      </c>
      <c r="M294" s="24" t="str">
        <f>IF(A294="","",'01_Global_Assumptions'!$B$13)</f>
        <v/>
      </c>
      <c r="N294" s="24" t="str">
        <f>IF(A294="","",'04_Property_Economics'!AM294)</f>
        <v/>
      </c>
      <c r="O294" s="24" t="str">
        <f>IF(A294="","",'04_Property_Economics'!AN294)</f>
        <v/>
      </c>
      <c r="P294" s="24" t="str">
        <f>IF(A294="","",'04_Property_Economics'!AO294)</f>
        <v/>
      </c>
      <c r="Q294" s="24" t="str">
        <f>IF(A294="","",'04_Property_Economics'!AP294)</f>
        <v/>
      </c>
      <c r="R294" s="24" t="str">
        <f>IF(A294="","",'04_Property_Economics'!AQ294)</f>
        <v/>
      </c>
      <c r="S294" s="27" t="str">
        <f>IF(A294="","",'04_Property_Economics'!AR294)</f>
        <v/>
      </c>
      <c r="T294" s="2" t="str">
        <f t="shared" si="4"/>
        <v/>
      </c>
    </row>
    <row r="295" ht="15.75" customHeight="1">
      <c r="A295" s="2" t="str">
        <f>IF('04_Property_Economics'!B295="","",'04_Property_Economics'!B295)</f>
        <v/>
      </c>
      <c r="B295" s="2" t="str">
        <f>IF(A295="","",'04_Property_Economics'!C295)</f>
        <v/>
      </c>
      <c r="C295" s="24" t="str">
        <f>IF(A295="","",'04_Property_Economics'!H295)</f>
        <v/>
      </c>
      <c r="D295" s="24" t="str">
        <f>IF(A295="","",'04_Property_Economics'!S295)</f>
        <v/>
      </c>
      <c r="E295" s="24" t="str">
        <f>IF(A295="","",'04_Property_Economics'!T295)</f>
        <v/>
      </c>
      <c r="F295" s="24" t="str">
        <f>IF(A295="","",'04_Property_Economics'!U295)</f>
        <v/>
      </c>
      <c r="G295" s="24" t="str">
        <f>IF(A295="","",'04_Property_Economics'!W295)</f>
        <v/>
      </c>
      <c r="H295" s="24" t="str">
        <f t="shared" si="1"/>
        <v/>
      </c>
      <c r="I295" s="24" t="str">
        <f>IF(A295="","",'04_Property_Economics'!AD295-'04_Property_Economics'!V295-'04_Property_Economics'!X295-'04_Property_Economics'!AF295)</f>
        <v/>
      </c>
      <c r="J295" s="27" t="str">
        <f t="shared" si="2"/>
        <v/>
      </c>
      <c r="K295" s="24" t="str">
        <f t="shared" si="3"/>
        <v/>
      </c>
      <c r="L295" s="24" t="str">
        <f>IF(A295="","",'04_Property_Economics'!AS295)</f>
        <v/>
      </c>
      <c r="M295" s="24" t="str">
        <f>IF(A295="","",'01_Global_Assumptions'!$B$13)</f>
        <v/>
      </c>
      <c r="N295" s="24" t="str">
        <f>IF(A295="","",'04_Property_Economics'!AM295)</f>
        <v/>
      </c>
      <c r="O295" s="24" t="str">
        <f>IF(A295="","",'04_Property_Economics'!AN295)</f>
        <v/>
      </c>
      <c r="P295" s="24" t="str">
        <f>IF(A295="","",'04_Property_Economics'!AO295)</f>
        <v/>
      </c>
      <c r="Q295" s="24" t="str">
        <f>IF(A295="","",'04_Property_Economics'!AP295)</f>
        <v/>
      </c>
      <c r="R295" s="24" t="str">
        <f>IF(A295="","",'04_Property_Economics'!AQ295)</f>
        <v/>
      </c>
      <c r="S295" s="27" t="str">
        <f>IF(A295="","",'04_Property_Economics'!AR295)</f>
        <v/>
      </c>
      <c r="T295" s="2" t="str">
        <f t="shared" si="4"/>
        <v/>
      </c>
    </row>
    <row r="296" ht="15.75" customHeight="1">
      <c r="A296" s="2" t="str">
        <f>IF('04_Property_Economics'!B296="","",'04_Property_Economics'!B296)</f>
        <v/>
      </c>
      <c r="B296" s="2" t="str">
        <f>IF(A296="","",'04_Property_Economics'!C296)</f>
        <v/>
      </c>
      <c r="C296" s="24" t="str">
        <f>IF(A296="","",'04_Property_Economics'!H296)</f>
        <v/>
      </c>
      <c r="D296" s="24" t="str">
        <f>IF(A296="","",'04_Property_Economics'!S296)</f>
        <v/>
      </c>
      <c r="E296" s="24" t="str">
        <f>IF(A296="","",'04_Property_Economics'!T296)</f>
        <v/>
      </c>
      <c r="F296" s="24" t="str">
        <f>IF(A296="","",'04_Property_Economics'!U296)</f>
        <v/>
      </c>
      <c r="G296" s="24" t="str">
        <f>IF(A296="","",'04_Property_Economics'!W296)</f>
        <v/>
      </c>
      <c r="H296" s="24" t="str">
        <f t="shared" si="1"/>
        <v/>
      </c>
      <c r="I296" s="24" t="str">
        <f>IF(A296="","",'04_Property_Economics'!AD296-'04_Property_Economics'!V296-'04_Property_Economics'!X296-'04_Property_Economics'!AF296)</f>
        <v/>
      </c>
      <c r="J296" s="27" t="str">
        <f t="shared" si="2"/>
        <v/>
      </c>
      <c r="K296" s="24" t="str">
        <f t="shared" si="3"/>
        <v/>
      </c>
      <c r="L296" s="24" t="str">
        <f>IF(A296="","",'04_Property_Economics'!AS296)</f>
        <v/>
      </c>
      <c r="M296" s="24" t="str">
        <f>IF(A296="","",'01_Global_Assumptions'!$B$13)</f>
        <v/>
      </c>
      <c r="N296" s="24" t="str">
        <f>IF(A296="","",'04_Property_Economics'!AM296)</f>
        <v/>
      </c>
      <c r="O296" s="24" t="str">
        <f>IF(A296="","",'04_Property_Economics'!AN296)</f>
        <v/>
      </c>
      <c r="P296" s="24" t="str">
        <f>IF(A296="","",'04_Property_Economics'!AO296)</f>
        <v/>
      </c>
      <c r="Q296" s="24" t="str">
        <f>IF(A296="","",'04_Property_Economics'!AP296)</f>
        <v/>
      </c>
      <c r="R296" s="24" t="str">
        <f>IF(A296="","",'04_Property_Economics'!AQ296)</f>
        <v/>
      </c>
      <c r="S296" s="27" t="str">
        <f>IF(A296="","",'04_Property_Economics'!AR296)</f>
        <v/>
      </c>
      <c r="T296" s="2" t="str">
        <f t="shared" si="4"/>
        <v/>
      </c>
    </row>
    <row r="297" ht="15.75" customHeight="1">
      <c r="A297" s="2" t="str">
        <f>IF('04_Property_Economics'!B297="","",'04_Property_Economics'!B297)</f>
        <v/>
      </c>
      <c r="B297" s="2" t="str">
        <f>IF(A297="","",'04_Property_Economics'!C297)</f>
        <v/>
      </c>
      <c r="C297" s="24" t="str">
        <f>IF(A297="","",'04_Property_Economics'!H297)</f>
        <v/>
      </c>
      <c r="D297" s="24" t="str">
        <f>IF(A297="","",'04_Property_Economics'!S297)</f>
        <v/>
      </c>
      <c r="E297" s="24" t="str">
        <f>IF(A297="","",'04_Property_Economics'!T297)</f>
        <v/>
      </c>
      <c r="F297" s="24" t="str">
        <f>IF(A297="","",'04_Property_Economics'!U297)</f>
        <v/>
      </c>
      <c r="G297" s="24" t="str">
        <f>IF(A297="","",'04_Property_Economics'!W297)</f>
        <v/>
      </c>
      <c r="H297" s="24" t="str">
        <f t="shared" si="1"/>
        <v/>
      </c>
      <c r="I297" s="24" t="str">
        <f>IF(A297="","",'04_Property_Economics'!AD297-'04_Property_Economics'!V297-'04_Property_Economics'!X297-'04_Property_Economics'!AF297)</f>
        <v/>
      </c>
      <c r="J297" s="27" t="str">
        <f t="shared" si="2"/>
        <v/>
      </c>
      <c r="K297" s="24" t="str">
        <f t="shared" si="3"/>
        <v/>
      </c>
      <c r="L297" s="24" t="str">
        <f>IF(A297="","",'04_Property_Economics'!AS297)</f>
        <v/>
      </c>
      <c r="M297" s="24" t="str">
        <f>IF(A297="","",'01_Global_Assumptions'!$B$13)</f>
        <v/>
      </c>
      <c r="N297" s="24" t="str">
        <f>IF(A297="","",'04_Property_Economics'!AM297)</f>
        <v/>
      </c>
      <c r="O297" s="24" t="str">
        <f>IF(A297="","",'04_Property_Economics'!AN297)</f>
        <v/>
      </c>
      <c r="P297" s="24" t="str">
        <f>IF(A297="","",'04_Property_Economics'!AO297)</f>
        <v/>
      </c>
      <c r="Q297" s="24" t="str">
        <f>IF(A297="","",'04_Property_Economics'!AP297)</f>
        <v/>
      </c>
      <c r="R297" s="24" t="str">
        <f>IF(A297="","",'04_Property_Economics'!AQ297)</f>
        <v/>
      </c>
      <c r="S297" s="27" t="str">
        <f>IF(A297="","",'04_Property_Economics'!AR297)</f>
        <v/>
      </c>
      <c r="T297" s="2" t="str">
        <f t="shared" si="4"/>
        <v/>
      </c>
    </row>
    <row r="298" ht="15.75" customHeight="1">
      <c r="A298" s="2" t="str">
        <f>IF('04_Property_Economics'!B298="","",'04_Property_Economics'!B298)</f>
        <v/>
      </c>
      <c r="B298" s="2" t="str">
        <f>IF(A298="","",'04_Property_Economics'!C298)</f>
        <v/>
      </c>
      <c r="C298" s="24" t="str">
        <f>IF(A298="","",'04_Property_Economics'!H298)</f>
        <v/>
      </c>
      <c r="D298" s="24" t="str">
        <f>IF(A298="","",'04_Property_Economics'!S298)</f>
        <v/>
      </c>
      <c r="E298" s="24" t="str">
        <f>IF(A298="","",'04_Property_Economics'!T298)</f>
        <v/>
      </c>
      <c r="F298" s="24" t="str">
        <f>IF(A298="","",'04_Property_Economics'!U298)</f>
        <v/>
      </c>
      <c r="G298" s="24" t="str">
        <f>IF(A298="","",'04_Property_Economics'!W298)</f>
        <v/>
      </c>
      <c r="H298" s="24" t="str">
        <f t="shared" si="1"/>
        <v/>
      </c>
      <c r="I298" s="24" t="str">
        <f>IF(A298="","",'04_Property_Economics'!AD298-'04_Property_Economics'!V298-'04_Property_Economics'!X298-'04_Property_Economics'!AF298)</f>
        <v/>
      </c>
      <c r="J298" s="27" t="str">
        <f t="shared" si="2"/>
        <v/>
      </c>
      <c r="K298" s="24" t="str">
        <f t="shared" si="3"/>
        <v/>
      </c>
      <c r="L298" s="24" t="str">
        <f>IF(A298="","",'04_Property_Economics'!AS298)</f>
        <v/>
      </c>
      <c r="M298" s="24" t="str">
        <f>IF(A298="","",'01_Global_Assumptions'!$B$13)</f>
        <v/>
      </c>
      <c r="N298" s="24" t="str">
        <f>IF(A298="","",'04_Property_Economics'!AM298)</f>
        <v/>
      </c>
      <c r="O298" s="24" t="str">
        <f>IF(A298="","",'04_Property_Economics'!AN298)</f>
        <v/>
      </c>
      <c r="P298" s="24" t="str">
        <f>IF(A298="","",'04_Property_Economics'!AO298)</f>
        <v/>
      </c>
      <c r="Q298" s="24" t="str">
        <f>IF(A298="","",'04_Property_Economics'!AP298)</f>
        <v/>
      </c>
      <c r="R298" s="24" t="str">
        <f>IF(A298="","",'04_Property_Economics'!AQ298)</f>
        <v/>
      </c>
      <c r="S298" s="27" t="str">
        <f>IF(A298="","",'04_Property_Economics'!AR298)</f>
        <v/>
      </c>
      <c r="T298" s="2" t="str">
        <f t="shared" si="4"/>
        <v/>
      </c>
    </row>
    <row r="299" ht="15.75" customHeight="1">
      <c r="A299" s="2" t="str">
        <f>IF('04_Property_Economics'!B299="","",'04_Property_Economics'!B299)</f>
        <v/>
      </c>
      <c r="B299" s="2" t="str">
        <f>IF(A299="","",'04_Property_Economics'!C299)</f>
        <v/>
      </c>
      <c r="C299" s="24" t="str">
        <f>IF(A299="","",'04_Property_Economics'!H299)</f>
        <v/>
      </c>
      <c r="D299" s="24" t="str">
        <f>IF(A299="","",'04_Property_Economics'!S299)</f>
        <v/>
      </c>
      <c r="E299" s="24" t="str">
        <f>IF(A299="","",'04_Property_Economics'!T299)</f>
        <v/>
      </c>
      <c r="F299" s="24" t="str">
        <f>IF(A299="","",'04_Property_Economics'!U299)</f>
        <v/>
      </c>
      <c r="G299" s="24" t="str">
        <f>IF(A299="","",'04_Property_Economics'!W299)</f>
        <v/>
      </c>
      <c r="H299" s="24" t="str">
        <f t="shared" si="1"/>
        <v/>
      </c>
      <c r="I299" s="24" t="str">
        <f>IF(A299="","",'04_Property_Economics'!AD299-'04_Property_Economics'!V299-'04_Property_Economics'!X299-'04_Property_Economics'!AF299)</f>
        <v/>
      </c>
      <c r="J299" s="27" t="str">
        <f t="shared" si="2"/>
        <v/>
      </c>
      <c r="K299" s="24" t="str">
        <f t="shared" si="3"/>
        <v/>
      </c>
      <c r="L299" s="24" t="str">
        <f>IF(A299="","",'04_Property_Economics'!AS299)</f>
        <v/>
      </c>
      <c r="M299" s="24" t="str">
        <f>IF(A299="","",'01_Global_Assumptions'!$B$13)</f>
        <v/>
      </c>
      <c r="N299" s="24" t="str">
        <f>IF(A299="","",'04_Property_Economics'!AM299)</f>
        <v/>
      </c>
      <c r="O299" s="24" t="str">
        <f>IF(A299="","",'04_Property_Economics'!AN299)</f>
        <v/>
      </c>
      <c r="P299" s="24" t="str">
        <f>IF(A299="","",'04_Property_Economics'!AO299)</f>
        <v/>
      </c>
      <c r="Q299" s="24" t="str">
        <f>IF(A299="","",'04_Property_Economics'!AP299)</f>
        <v/>
      </c>
      <c r="R299" s="24" t="str">
        <f>IF(A299="","",'04_Property_Economics'!AQ299)</f>
        <v/>
      </c>
      <c r="S299" s="27" t="str">
        <f>IF(A299="","",'04_Property_Economics'!AR299)</f>
        <v/>
      </c>
      <c r="T299" s="2" t="str">
        <f t="shared" si="4"/>
        <v/>
      </c>
    </row>
    <row r="300" ht="15.75" customHeight="1">
      <c r="A300" s="2" t="str">
        <f>IF('04_Property_Economics'!B300="","",'04_Property_Economics'!B300)</f>
        <v/>
      </c>
      <c r="B300" s="2" t="str">
        <f>IF(A300="","",'04_Property_Economics'!C300)</f>
        <v/>
      </c>
      <c r="C300" s="24" t="str">
        <f>IF(A300="","",'04_Property_Economics'!H300)</f>
        <v/>
      </c>
      <c r="D300" s="24" t="str">
        <f>IF(A300="","",'04_Property_Economics'!S300)</f>
        <v/>
      </c>
      <c r="E300" s="24" t="str">
        <f>IF(A300="","",'04_Property_Economics'!T300)</f>
        <v/>
      </c>
      <c r="F300" s="24" t="str">
        <f>IF(A300="","",'04_Property_Economics'!U300)</f>
        <v/>
      </c>
      <c r="G300" s="24" t="str">
        <f>IF(A300="","",'04_Property_Economics'!W300)</f>
        <v/>
      </c>
      <c r="H300" s="24" t="str">
        <f t="shared" si="1"/>
        <v/>
      </c>
      <c r="I300" s="24" t="str">
        <f>IF(A300="","",'04_Property_Economics'!AD300-'04_Property_Economics'!V300-'04_Property_Economics'!X300-'04_Property_Economics'!AF300)</f>
        <v/>
      </c>
      <c r="J300" s="27" t="str">
        <f t="shared" si="2"/>
        <v/>
      </c>
      <c r="K300" s="24" t="str">
        <f t="shared" si="3"/>
        <v/>
      </c>
      <c r="L300" s="24" t="str">
        <f>IF(A300="","",'04_Property_Economics'!AS300)</f>
        <v/>
      </c>
      <c r="M300" s="24" t="str">
        <f>IF(A300="","",'01_Global_Assumptions'!$B$13)</f>
        <v/>
      </c>
      <c r="N300" s="24" t="str">
        <f>IF(A300="","",'04_Property_Economics'!AM300)</f>
        <v/>
      </c>
      <c r="O300" s="24" t="str">
        <f>IF(A300="","",'04_Property_Economics'!AN300)</f>
        <v/>
      </c>
      <c r="P300" s="24" t="str">
        <f>IF(A300="","",'04_Property_Economics'!AO300)</f>
        <v/>
      </c>
      <c r="Q300" s="24" t="str">
        <f>IF(A300="","",'04_Property_Economics'!AP300)</f>
        <v/>
      </c>
      <c r="R300" s="24" t="str">
        <f>IF(A300="","",'04_Property_Economics'!AQ300)</f>
        <v/>
      </c>
      <c r="S300" s="27" t="str">
        <f>IF(A300="","",'04_Property_Economics'!AR300)</f>
        <v/>
      </c>
      <c r="T300" s="2" t="str">
        <f t="shared" si="4"/>
        <v/>
      </c>
    </row>
    <row r="301" ht="15.75" customHeight="1">
      <c r="A301" s="2" t="str">
        <f>IF('04_Property_Economics'!B301="","",'04_Property_Economics'!B301)</f>
        <v/>
      </c>
      <c r="B301" s="2" t="str">
        <f>IF(A301="","",'04_Property_Economics'!C301)</f>
        <v/>
      </c>
      <c r="C301" s="24" t="str">
        <f>IF(A301="","",'04_Property_Economics'!H301)</f>
        <v/>
      </c>
      <c r="D301" s="24" t="str">
        <f>IF(A301="","",'04_Property_Economics'!S301)</f>
        <v/>
      </c>
      <c r="E301" s="24" t="str">
        <f>IF(A301="","",'04_Property_Economics'!T301)</f>
        <v/>
      </c>
      <c r="F301" s="24" t="str">
        <f>IF(A301="","",'04_Property_Economics'!U301)</f>
        <v/>
      </c>
      <c r="G301" s="24" t="str">
        <f>IF(A301="","",'04_Property_Economics'!W301)</f>
        <v/>
      </c>
      <c r="H301" s="24" t="str">
        <f t="shared" si="1"/>
        <v/>
      </c>
      <c r="I301" s="24" t="str">
        <f>IF(A301="","",'04_Property_Economics'!AD301-'04_Property_Economics'!V301-'04_Property_Economics'!X301-'04_Property_Economics'!AF301)</f>
        <v/>
      </c>
      <c r="J301" s="27" t="str">
        <f t="shared" si="2"/>
        <v/>
      </c>
      <c r="K301" s="24" t="str">
        <f t="shared" si="3"/>
        <v/>
      </c>
      <c r="L301" s="24" t="str">
        <f>IF(A301="","",'04_Property_Economics'!AS301)</f>
        <v/>
      </c>
      <c r="M301" s="24" t="str">
        <f>IF(A301="","",'01_Global_Assumptions'!$B$13)</f>
        <v/>
      </c>
      <c r="N301" s="24" t="str">
        <f>IF(A301="","",'04_Property_Economics'!AM301)</f>
        <v/>
      </c>
      <c r="O301" s="24" t="str">
        <f>IF(A301="","",'04_Property_Economics'!AN301)</f>
        <v/>
      </c>
      <c r="P301" s="24" t="str">
        <f>IF(A301="","",'04_Property_Economics'!AO301)</f>
        <v/>
      </c>
      <c r="Q301" s="24" t="str">
        <f>IF(A301="","",'04_Property_Economics'!AP301)</f>
        <v/>
      </c>
      <c r="R301" s="24" t="str">
        <f>IF(A301="","",'04_Property_Economics'!AQ301)</f>
        <v/>
      </c>
      <c r="S301" s="27" t="str">
        <f>IF(A301="","",'04_Property_Economics'!AR301)</f>
        <v/>
      </c>
      <c r="T301" s="2" t="str">
        <f t="shared" si="4"/>
        <v/>
      </c>
    </row>
    <row r="302" ht="15.75" customHeight="1">
      <c r="A302" s="2" t="str">
        <f>IF('04_Property_Economics'!B302="","",'04_Property_Economics'!B302)</f>
        <v/>
      </c>
      <c r="B302" s="2" t="str">
        <f>IF(A302="","",'04_Property_Economics'!C302)</f>
        <v/>
      </c>
      <c r="C302" s="24" t="str">
        <f>IF(A302="","",'04_Property_Economics'!H302)</f>
        <v/>
      </c>
      <c r="D302" s="24" t="str">
        <f>IF(A302="","",'04_Property_Economics'!S302)</f>
        <v/>
      </c>
      <c r="E302" s="24" t="str">
        <f>IF(A302="","",'04_Property_Economics'!T302)</f>
        <v/>
      </c>
      <c r="F302" s="24" t="str">
        <f>IF(A302="","",'04_Property_Economics'!U302)</f>
        <v/>
      </c>
      <c r="G302" s="24" t="str">
        <f>IF(A302="","",'04_Property_Economics'!W302)</f>
        <v/>
      </c>
      <c r="H302" s="24" t="str">
        <f t="shared" si="1"/>
        <v/>
      </c>
      <c r="I302" s="24" t="str">
        <f>IF(A302="","",'04_Property_Economics'!AD302-'04_Property_Economics'!V302-'04_Property_Economics'!X302-'04_Property_Economics'!AF302)</f>
        <v/>
      </c>
      <c r="J302" s="27" t="str">
        <f t="shared" si="2"/>
        <v/>
      </c>
      <c r="K302" s="24" t="str">
        <f t="shared" si="3"/>
        <v/>
      </c>
      <c r="L302" s="24" t="str">
        <f>IF(A302="","",'04_Property_Economics'!AS302)</f>
        <v/>
      </c>
      <c r="M302" s="24" t="str">
        <f>IF(A302="","",'01_Global_Assumptions'!$B$13)</f>
        <v/>
      </c>
      <c r="N302" s="24" t="str">
        <f>IF(A302="","",'04_Property_Economics'!AM302)</f>
        <v/>
      </c>
      <c r="O302" s="24" t="str">
        <f>IF(A302="","",'04_Property_Economics'!AN302)</f>
        <v/>
      </c>
      <c r="P302" s="24" t="str">
        <f>IF(A302="","",'04_Property_Economics'!AO302)</f>
        <v/>
      </c>
      <c r="Q302" s="24" t="str">
        <f>IF(A302="","",'04_Property_Economics'!AP302)</f>
        <v/>
      </c>
      <c r="R302" s="24" t="str">
        <f>IF(A302="","",'04_Property_Economics'!AQ302)</f>
        <v/>
      </c>
      <c r="S302" s="27" t="str">
        <f>IF(A302="","",'04_Property_Economics'!AR302)</f>
        <v/>
      </c>
      <c r="T302" s="2" t="str">
        <f t="shared" si="4"/>
        <v/>
      </c>
    </row>
    <row r="303" ht="15.75" customHeight="1">
      <c r="A303" s="2" t="str">
        <f>IF('04_Property_Economics'!B303="","",'04_Property_Economics'!B303)</f>
        <v/>
      </c>
      <c r="B303" s="2" t="str">
        <f>IF(A303="","",'04_Property_Economics'!C303)</f>
        <v/>
      </c>
      <c r="C303" s="24" t="str">
        <f>IF(A303="","",'04_Property_Economics'!H303)</f>
        <v/>
      </c>
      <c r="D303" s="24" t="str">
        <f>IF(A303="","",'04_Property_Economics'!S303)</f>
        <v/>
      </c>
      <c r="E303" s="24" t="str">
        <f>IF(A303="","",'04_Property_Economics'!T303)</f>
        <v/>
      </c>
      <c r="F303" s="24" t="str">
        <f>IF(A303="","",'04_Property_Economics'!U303)</f>
        <v/>
      </c>
      <c r="G303" s="24" t="str">
        <f>IF(A303="","",'04_Property_Economics'!W303)</f>
        <v/>
      </c>
      <c r="H303" s="24" t="str">
        <f t="shared" si="1"/>
        <v/>
      </c>
      <c r="I303" s="24" t="str">
        <f>IF(A303="","",'04_Property_Economics'!AD303-'04_Property_Economics'!V303-'04_Property_Economics'!X303-'04_Property_Economics'!AF303)</f>
        <v/>
      </c>
      <c r="J303" s="27" t="str">
        <f t="shared" si="2"/>
        <v/>
      </c>
      <c r="K303" s="24" t="str">
        <f t="shared" si="3"/>
        <v/>
      </c>
      <c r="L303" s="24" t="str">
        <f>IF(A303="","",'04_Property_Economics'!AS303)</f>
        <v/>
      </c>
      <c r="M303" s="24" t="str">
        <f>IF(A303="","",'01_Global_Assumptions'!$B$13)</f>
        <v/>
      </c>
      <c r="N303" s="24" t="str">
        <f>IF(A303="","",'04_Property_Economics'!AM303)</f>
        <v/>
      </c>
      <c r="O303" s="24" t="str">
        <f>IF(A303="","",'04_Property_Economics'!AN303)</f>
        <v/>
      </c>
      <c r="P303" s="24" t="str">
        <f>IF(A303="","",'04_Property_Economics'!AO303)</f>
        <v/>
      </c>
      <c r="Q303" s="24" t="str">
        <f>IF(A303="","",'04_Property_Economics'!AP303)</f>
        <v/>
      </c>
      <c r="R303" s="24" t="str">
        <f>IF(A303="","",'04_Property_Economics'!AQ303)</f>
        <v/>
      </c>
      <c r="S303" s="27" t="str">
        <f>IF(A303="","",'04_Property_Economics'!AR303)</f>
        <v/>
      </c>
      <c r="T303" s="2" t="str">
        <f t="shared" si="4"/>
        <v/>
      </c>
    </row>
    <row r="304" ht="15.75" customHeight="1">
      <c r="A304" s="2" t="str">
        <f>IF('04_Property_Economics'!B304="","",'04_Property_Economics'!B304)</f>
        <v/>
      </c>
      <c r="B304" s="2" t="str">
        <f>IF(A304="","",'04_Property_Economics'!C304)</f>
        <v/>
      </c>
      <c r="C304" s="24" t="str">
        <f>IF(A304="","",'04_Property_Economics'!H304)</f>
        <v/>
      </c>
      <c r="D304" s="24" t="str">
        <f>IF(A304="","",'04_Property_Economics'!S304)</f>
        <v/>
      </c>
      <c r="E304" s="24" t="str">
        <f>IF(A304="","",'04_Property_Economics'!T304)</f>
        <v/>
      </c>
      <c r="F304" s="24" t="str">
        <f>IF(A304="","",'04_Property_Economics'!U304)</f>
        <v/>
      </c>
      <c r="G304" s="24" t="str">
        <f>IF(A304="","",'04_Property_Economics'!W304)</f>
        <v/>
      </c>
      <c r="H304" s="24" t="str">
        <f t="shared" si="1"/>
        <v/>
      </c>
      <c r="I304" s="24" t="str">
        <f>IF(A304="","",'04_Property_Economics'!AD304-'04_Property_Economics'!V304-'04_Property_Economics'!X304-'04_Property_Economics'!AF304)</f>
        <v/>
      </c>
      <c r="J304" s="27" t="str">
        <f t="shared" si="2"/>
        <v/>
      </c>
      <c r="K304" s="24" t="str">
        <f t="shared" si="3"/>
        <v/>
      </c>
      <c r="L304" s="24" t="str">
        <f>IF(A304="","",'04_Property_Economics'!AS304)</f>
        <v/>
      </c>
      <c r="M304" s="24" t="str">
        <f>IF(A304="","",'01_Global_Assumptions'!$B$13)</f>
        <v/>
      </c>
      <c r="N304" s="24" t="str">
        <f>IF(A304="","",'04_Property_Economics'!AM304)</f>
        <v/>
      </c>
      <c r="O304" s="24" t="str">
        <f>IF(A304="","",'04_Property_Economics'!AN304)</f>
        <v/>
      </c>
      <c r="P304" s="24" t="str">
        <f>IF(A304="","",'04_Property_Economics'!AO304)</f>
        <v/>
      </c>
      <c r="Q304" s="24" t="str">
        <f>IF(A304="","",'04_Property_Economics'!AP304)</f>
        <v/>
      </c>
      <c r="R304" s="24" t="str">
        <f>IF(A304="","",'04_Property_Economics'!AQ304)</f>
        <v/>
      </c>
      <c r="S304" s="27" t="str">
        <f>IF(A304="","",'04_Property_Economics'!AR304)</f>
        <v/>
      </c>
      <c r="T304" s="2" t="str">
        <f t="shared" si="4"/>
        <v/>
      </c>
    </row>
    <row r="305" ht="15.75" customHeight="1">
      <c r="A305" s="2" t="str">
        <f>IF('04_Property_Economics'!B305="","",'04_Property_Economics'!B305)</f>
        <v/>
      </c>
      <c r="B305" s="2" t="str">
        <f>IF(A305="","",'04_Property_Economics'!C305)</f>
        <v/>
      </c>
      <c r="C305" s="24" t="str">
        <f>IF(A305="","",'04_Property_Economics'!H305)</f>
        <v/>
      </c>
      <c r="D305" s="24" t="str">
        <f>IF(A305="","",'04_Property_Economics'!S305)</f>
        <v/>
      </c>
      <c r="E305" s="24" t="str">
        <f>IF(A305="","",'04_Property_Economics'!T305)</f>
        <v/>
      </c>
      <c r="F305" s="24" t="str">
        <f>IF(A305="","",'04_Property_Economics'!U305)</f>
        <v/>
      </c>
      <c r="G305" s="24" t="str">
        <f>IF(A305="","",'04_Property_Economics'!W305)</f>
        <v/>
      </c>
      <c r="H305" s="24" t="str">
        <f t="shared" si="1"/>
        <v/>
      </c>
      <c r="I305" s="24" t="str">
        <f>IF(A305="","",'04_Property_Economics'!AD305-'04_Property_Economics'!V305-'04_Property_Economics'!X305-'04_Property_Economics'!AF305)</f>
        <v/>
      </c>
      <c r="J305" s="27" t="str">
        <f t="shared" si="2"/>
        <v/>
      </c>
      <c r="K305" s="24" t="str">
        <f t="shared" si="3"/>
        <v/>
      </c>
      <c r="L305" s="24" t="str">
        <f>IF(A305="","",'04_Property_Economics'!AS305)</f>
        <v/>
      </c>
      <c r="M305" s="24" t="str">
        <f>IF(A305="","",'01_Global_Assumptions'!$B$13)</f>
        <v/>
      </c>
      <c r="N305" s="24" t="str">
        <f>IF(A305="","",'04_Property_Economics'!AM305)</f>
        <v/>
      </c>
      <c r="O305" s="24" t="str">
        <f>IF(A305="","",'04_Property_Economics'!AN305)</f>
        <v/>
      </c>
      <c r="P305" s="24" t="str">
        <f>IF(A305="","",'04_Property_Economics'!AO305)</f>
        <v/>
      </c>
      <c r="Q305" s="24" t="str">
        <f>IF(A305="","",'04_Property_Economics'!AP305)</f>
        <v/>
      </c>
      <c r="R305" s="24" t="str">
        <f>IF(A305="","",'04_Property_Economics'!AQ305)</f>
        <v/>
      </c>
      <c r="S305" s="27" t="str">
        <f>IF(A305="","",'04_Property_Economics'!AR305)</f>
        <v/>
      </c>
      <c r="T305" s="2" t="str">
        <f t="shared" si="4"/>
        <v/>
      </c>
    </row>
    <row r="306" ht="15.75" customHeight="1">
      <c r="A306" s="2" t="str">
        <f>IF('04_Property_Economics'!B306="","",'04_Property_Economics'!B306)</f>
        <v/>
      </c>
      <c r="B306" s="2" t="str">
        <f>IF(A306="","",'04_Property_Economics'!C306)</f>
        <v/>
      </c>
      <c r="C306" s="24" t="str">
        <f>IF(A306="","",'04_Property_Economics'!H306)</f>
        <v/>
      </c>
      <c r="D306" s="24" t="str">
        <f>IF(A306="","",'04_Property_Economics'!S306)</f>
        <v/>
      </c>
      <c r="E306" s="24" t="str">
        <f>IF(A306="","",'04_Property_Economics'!T306)</f>
        <v/>
      </c>
      <c r="F306" s="24" t="str">
        <f>IF(A306="","",'04_Property_Economics'!U306)</f>
        <v/>
      </c>
      <c r="G306" s="24" t="str">
        <f>IF(A306="","",'04_Property_Economics'!W306)</f>
        <v/>
      </c>
      <c r="H306" s="24" t="str">
        <f t="shared" si="1"/>
        <v/>
      </c>
      <c r="I306" s="24" t="str">
        <f>IF(A306="","",'04_Property_Economics'!AD306-'04_Property_Economics'!V306-'04_Property_Economics'!X306-'04_Property_Economics'!AF306)</f>
        <v/>
      </c>
      <c r="J306" s="27" t="str">
        <f t="shared" si="2"/>
        <v/>
      </c>
      <c r="K306" s="24" t="str">
        <f t="shared" si="3"/>
        <v/>
      </c>
      <c r="L306" s="24" t="str">
        <f>IF(A306="","",'04_Property_Economics'!AS306)</f>
        <v/>
      </c>
      <c r="M306" s="24" t="str">
        <f>IF(A306="","",'01_Global_Assumptions'!$B$13)</f>
        <v/>
      </c>
      <c r="N306" s="24" t="str">
        <f>IF(A306="","",'04_Property_Economics'!AM306)</f>
        <v/>
      </c>
      <c r="O306" s="24" t="str">
        <f>IF(A306="","",'04_Property_Economics'!AN306)</f>
        <v/>
      </c>
      <c r="P306" s="24" t="str">
        <f>IF(A306="","",'04_Property_Economics'!AO306)</f>
        <v/>
      </c>
      <c r="Q306" s="24" t="str">
        <f>IF(A306="","",'04_Property_Economics'!AP306)</f>
        <v/>
      </c>
      <c r="R306" s="24" t="str">
        <f>IF(A306="","",'04_Property_Economics'!AQ306)</f>
        <v/>
      </c>
      <c r="S306" s="27" t="str">
        <f>IF(A306="","",'04_Property_Economics'!AR306)</f>
        <v/>
      </c>
      <c r="T306" s="2" t="str">
        <f t="shared" si="4"/>
        <v/>
      </c>
    </row>
    <row r="307" ht="15.75" customHeight="1">
      <c r="A307" s="2" t="str">
        <f>IF('04_Property_Economics'!B307="","",'04_Property_Economics'!B307)</f>
        <v/>
      </c>
      <c r="B307" s="2" t="str">
        <f>IF(A307="","",'04_Property_Economics'!C307)</f>
        <v/>
      </c>
      <c r="C307" s="24" t="str">
        <f>IF(A307="","",'04_Property_Economics'!H307)</f>
        <v/>
      </c>
      <c r="D307" s="24" t="str">
        <f>IF(A307="","",'04_Property_Economics'!S307)</f>
        <v/>
      </c>
      <c r="E307" s="24" t="str">
        <f>IF(A307="","",'04_Property_Economics'!T307)</f>
        <v/>
      </c>
      <c r="F307" s="24" t="str">
        <f>IF(A307="","",'04_Property_Economics'!U307)</f>
        <v/>
      </c>
      <c r="G307" s="24" t="str">
        <f>IF(A307="","",'04_Property_Economics'!W307)</f>
        <v/>
      </c>
      <c r="H307" s="24" t="str">
        <f t="shared" si="1"/>
        <v/>
      </c>
      <c r="I307" s="24" t="str">
        <f>IF(A307="","",'04_Property_Economics'!AD307-'04_Property_Economics'!V307-'04_Property_Economics'!X307-'04_Property_Economics'!AF307)</f>
        <v/>
      </c>
      <c r="J307" s="27" t="str">
        <f t="shared" si="2"/>
        <v/>
      </c>
      <c r="K307" s="24" t="str">
        <f t="shared" si="3"/>
        <v/>
      </c>
      <c r="L307" s="24" t="str">
        <f>IF(A307="","",'04_Property_Economics'!AS307)</f>
        <v/>
      </c>
      <c r="M307" s="24" t="str">
        <f>IF(A307="","",'01_Global_Assumptions'!$B$13)</f>
        <v/>
      </c>
      <c r="N307" s="24" t="str">
        <f>IF(A307="","",'04_Property_Economics'!AM307)</f>
        <v/>
      </c>
      <c r="O307" s="24" t="str">
        <f>IF(A307="","",'04_Property_Economics'!AN307)</f>
        <v/>
      </c>
      <c r="P307" s="24" t="str">
        <f>IF(A307="","",'04_Property_Economics'!AO307)</f>
        <v/>
      </c>
      <c r="Q307" s="24" t="str">
        <f>IF(A307="","",'04_Property_Economics'!AP307)</f>
        <v/>
      </c>
      <c r="R307" s="24" t="str">
        <f>IF(A307="","",'04_Property_Economics'!AQ307)</f>
        <v/>
      </c>
      <c r="S307" s="27" t="str">
        <f>IF(A307="","",'04_Property_Economics'!AR307)</f>
        <v/>
      </c>
      <c r="T307" s="2" t="str">
        <f t="shared" si="4"/>
        <v/>
      </c>
    </row>
    <row r="308" ht="15.75" customHeight="1">
      <c r="A308" s="2" t="str">
        <f>IF('04_Property_Economics'!B308="","",'04_Property_Economics'!B308)</f>
        <v/>
      </c>
      <c r="B308" s="2" t="str">
        <f>IF(A308="","",'04_Property_Economics'!C308)</f>
        <v/>
      </c>
      <c r="C308" s="24" t="str">
        <f>IF(A308="","",'04_Property_Economics'!H308)</f>
        <v/>
      </c>
      <c r="D308" s="24" t="str">
        <f>IF(A308="","",'04_Property_Economics'!S308)</f>
        <v/>
      </c>
      <c r="E308" s="24" t="str">
        <f>IF(A308="","",'04_Property_Economics'!T308)</f>
        <v/>
      </c>
      <c r="F308" s="24" t="str">
        <f>IF(A308="","",'04_Property_Economics'!U308)</f>
        <v/>
      </c>
      <c r="G308" s="24" t="str">
        <f>IF(A308="","",'04_Property_Economics'!W308)</f>
        <v/>
      </c>
      <c r="H308" s="24" t="str">
        <f t="shared" si="1"/>
        <v/>
      </c>
      <c r="I308" s="24" t="str">
        <f>IF(A308="","",'04_Property_Economics'!AD308-'04_Property_Economics'!V308-'04_Property_Economics'!X308-'04_Property_Economics'!AF308)</f>
        <v/>
      </c>
      <c r="J308" s="27" t="str">
        <f t="shared" si="2"/>
        <v/>
      </c>
      <c r="K308" s="24" t="str">
        <f t="shared" si="3"/>
        <v/>
      </c>
      <c r="L308" s="24" t="str">
        <f>IF(A308="","",'04_Property_Economics'!AS308)</f>
        <v/>
      </c>
      <c r="M308" s="24" t="str">
        <f>IF(A308="","",'01_Global_Assumptions'!$B$13)</f>
        <v/>
      </c>
      <c r="N308" s="24" t="str">
        <f>IF(A308="","",'04_Property_Economics'!AM308)</f>
        <v/>
      </c>
      <c r="O308" s="24" t="str">
        <f>IF(A308="","",'04_Property_Economics'!AN308)</f>
        <v/>
      </c>
      <c r="P308" s="24" t="str">
        <f>IF(A308="","",'04_Property_Economics'!AO308)</f>
        <v/>
      </c>
      <c r="Q308" s="24" t="str">
        <f>IF(A308="","",'04_Property_Economics'!AP308)</f>
        <v/>
      </c>
      <c r="R308" s="24" t="str">
        <f>IF(A308="","",'04_Property_Economics'!AQ308)</f>
        <v/>
      </c>
      <c r="S308" s="27" t="str">
        <f>IF(A308="","",'04_Property_Economics'!AR308)</f>
        <v/>
      </c>
      <c r="T308" s="2" t="str">
        <f t="shared" si="4"/>
        <v/>
      </c>
    </row>
    <row r="309" ht="15.75" customHeight="1">
      <c r="A309" s="2" t="str">
        <f>IF('04_Property_Economics'!B309="","",'04_Property_Economics'!B309)</f>
        <v/>
      </c>
      <c r="B309" s="2" t="str">
        <f>IF(A309="","",'04_Property_Economics'!C309)</f>
        <v/>
      </c>
      <c r="C309" s="24" t="str">
        <f>IF(A309="","",'04_Property_Economics'!H309)</f>
        <v/>
      </c>
      <c r="D309" s="24" t="str">
        <f>IF(A309="","",'04_Property_Economics'!S309)</f>
        <v/>
      </c>
      <c r="E309" s="24" t="str">
        <f>IF(A309="","",'04_Property_Economics'!T309)</f>
        <v/>
      </c>
      <c r="F309" s="24" t="str">
        <f>IF(A309="","",'04_Property_Economics'!U309)</f>
        <v/>
      </c>
      <c r="G309" s="24" t="str">
        <f>IF(A309="","",'04_Property_Economics'!W309)</f>
        <v/>
      </c>
      <c r="H309" s="24" t="str">
        <f t="shared" si="1"/>
        <v/>
      </c>
      <c r="I309" s="24" t="str">
        <f>IF(A309="","",'04_Property_Economics'!AD309-'04_Property_Economics'!V309-'04_Property_Economics'!X309-'04_Property_Economics'!AF309)</f>
        <v/>
      </c>
      <c r="J309" s="27" t="str">
        <f t="shared" si="2"/>
        <v/>
      </c>
      <c r="K309" s="24" t="str">
        <f t="shared" si="3"/>
        <v/>
      </c>
      <c r="L309" s="24" t="str">
        <f>IF(A309="","",'04_Property_Economics'!AS309)</f>
        <v/>
      </c>
      <c r="M309" s="24" t="str">
        <f>IF(A309="","",'01_Global_Assumptions'!$B$13)</f>
        <v/>
      </c>
      <c r="N309" s="24" t="str">
        <f>IF(A309="","",'04_Property_Economics'!AM309)</f>
        <v/>
      </c>
      <c r="O309" s="24" t="str">
        <f>IF(A309="","",'04_Property_Economics'!AN309)</f>
        <v/>
      </c>
      <c r="P309" s="24" t="str">
        <f>IF(A309="","",'04_Property_Economics'!AO309)</f>
        <v/>
      </c>
      <c r="Q309" s="24" t="str">
        <f>IF(A309="","",'04_Property_Economics'!AP309)</f>
        <v/>
      </c>
      <c r="R309" s="24" t="str">
        <f>IF(A309="","",'04_Property_Economics'!AQ309)</f>
        <v/>
      </c>
      <c r="S309" s="27" t="str">
        <f>IF(A309="","",'04_Property_Economics'!AR309)</f>
        <v/>
      </c>
      <c r="T309" s="2" t="str">
        <f t="shared" si="4"/>
        <v/>
      </c>
    </row>
    <row r="310" ht="15.75" customHeight="1">
      <c r="A310" s="2" t="str">
        <f>IF('04_Property_Economics'!B310="","",'04_Property_Economics'!B310)</f>
        <v/>
      </c>
      <c r="B310" s="2" t="str">
        <f>IF(A310="","",'04_Property_Economics'!C310)</f>
        <v/>
      </c>
      <c r="C310" s="24" t="str">
        <f>IF(A310="","",'04_Property_Economics'!H310)</f>
        <v/>
      </c>
      <c r="D310" s="24" t="str">
        <f>IF(A310="","",'04_Property_Economics'!S310)</f>
        <v/>
      </c>
      <c r="E310" s="24" t="str">
        <f>IF(A310="","",'04_Property_Economics'!T310)</f>
        <v/>
      </c>
      <c r="F310" s="24" t="str">
        <f>IF(A310="","",'04_Property_Economics'!U310)</f>
        <v/>
      </c>
      <c r="G310" s="24" t="str">
        <f>IF(A310="","",'04_Property_Economics'!W310)</f>
        <v/>
      </c>
      <c r="H310" s="24" t="str">
        <f t="shared" si="1"/>
        <v/>
      </c>
      <c r="I310" s="24" t="str">
        <f>IF(A310="","",'04_Property_Economics'!AD310-'04_Property_Economics'!V310-'04_Property_Economics'!X310-'04_Property_Economics'!AF310)</f>
        <v/>
      </c>
      <c r="J310" s="27" t="str">
        <f t="shared" si="2"/>
        <v/>
      </c>
      <c r="K310" s="24" t="str">
        <f t="shared" si="3"/>
        <v/>
      </c>
      <c r="L310" s="24" t="str">
        <f>IF(A310="","",'04_Property_Economics'!AS310)</f>
        <v/>
      </c>
      <c r="M310" s="24" t="str">
        <f>IF(A310="","",'01_Global_Assumptions'!$B$13)</f>
        <v/>
      </c>
      <c r="N310" s="24" t="str">
        <f>IF(A310="","",'04_Property_Economics'!AM310)</f>
        <v/>
      </c>
      <c r="O310" s="24" t="str">
        <f>IF(A310="","",'04_Property_Economics'!AN310)</f>
        <v/>
      </c>
      <c r="P310" s="24" t="str">
        <f>IF(A310="","",'04_Property_Economics'!AO310)</f>
        <v/>
      </c>
      <c r="Q310" s="24" t="str">
        <f>IF(A310="","",'04_Property_Economics'!AP310)</f>
        <v/>
      </c>
      <c r="R310" s="24" t="str">
        <f>IF(A310="","",'04_Property_Economics'!AQ310)</f>
        <v/>
      </c>
      <c r="S310" s="27" t="str">
        <f>IF(A310="","",'04_Property_Economics'!AR310)</f>
        <v/>
      </c>
      <c r="T310" s="2" t="str">
        <f t="shared" si="4"/>
        <v/>
      </c>
    </row>
    <row r="311" ht="15.75" customHeight="1">
      <c r="A311" s="2" t="str">
        <f>IF('04_Property_Economics'!B311="","",'04_Property_Economics'!B311)</f>
        <v/>
      </c>
      <c r="B311" s="2" t="str">
        <f>IF(A311="","",'04_Property_Economics'!C311)</f>
        <v/>
      </c>
      <c r="C311" s="24" t="str">
        <f>IF(A311="","",'04_Property_Economics'!H311)</f>
        <v/>
      </c>
      <c r="D311" s="24" t="str">
        <f>IF(A311="","",'04_Property_Economics'!S311)</f>
        <v/>
      </c>
      <c r="E311" s="24" t="str">
        <f>IF(A311="","",'04_Property_Economics'!T311)</f>
        <v/>
      </c>
      <c r="F311" s="24" t="str">
        <f>IF(A311="","",'04_Property_Economics'!U311)</f>
        <v/>
      </c>
      <c r="G311" s="24" t="str">
        <f>IF(A311="","",'04_Property_Economics'!W311)</f>
        <v/>
      </c>
      <c r="H311" s="24" t="str">
        <f t="shared" si="1"/>
        <v/>
      </c>
      <c r="I311" s="24" t="str">
        <f>IF(A311="","",'04_Property_Economics'!AD311-'04_Property_Economics'!V311-'04_Property_Economics'!X311-'04_Property_Economics'!AF311)</f>
        <v/>
      </c>
      <c r="J311" s="27" t="str">
        <f t="shared" si="2"/>
        <v/>
      </c>
      <c r="K311" s="24" t="str">
        <f t="shared" si="3"/>
        <v/>
      </c>
      <c r="L311" s="24" t="str">
        <f>IF(A311="","",'04_Property_Economics'!AS311)</f>
        <v/>
      </c>
      <c r="M311" s="24" t="str">
        <f>IF(A311="","",'01_Global_Assumptions'!$B$13)</f>
        <v/>
      </c>
      <c r="N311" s="24" t="str">
        <f>IF(A311="","",'04_Property_Economics'!AM311)</f>
        <v/>
      </c>
      <c r="O311" s="24" t="str">
        <f>IF(A311="","",'04_Property_Economics'!AN311)</f>
        <v/>
      </c>
      <c r="P311" s="24" t="str">
        <f>IF(A311="","",'04_Property_Economics'!AO311)</f>
        <v/>
      </c>
      <c r="Q311" s="24" t="str">
        <f>IF(A311="","",'04_Property_Economics'!AP311)</f>
        <v/>
      </c>
      <c r="R311" s="24" t="str">
        <f>IF(A311="","",'04_Property_Economics'!AQ311)</f>
        <v/>
      </c>
      <c r="S311" s="27" t="str">
        <f>IF(A311="","",'04_Property_Economics'!AR311)</f>
        <v/>
      </c>
      <c r="T311" s="2" t="str">
        <f t="shared" si="4"/>
        <v/>
      </c>
    </row>
    <row r="312" ht="15.75" customHeight="1">
      <c r="A312" s="2" t="str">
        <f>IF('04_Property_Economics'!B312="","",'04_Property_Economics'!B312)</f>
        <v/>
      </c>
      <c r="B312" s="2" t="str">
        <f>IF(A312="","",'04_Property_Economics'!C312)</f>
        <v/>
      </c>
      <c r="C312" s="24" t="str">
        <f>IF(A312="","",'04_Property_Economics'!H312)</f>
        <v/>
      </c>
      <c r="D312" s="24" t="str">
        <f>IF(A312="","",'04_Property_Economics'!S312)</f>
        <v/>
      </c>
      <c r="E312" s="24" t="str">
        <f>IF(A312="","",'04_Property_Economics'!T312)</f>
        <v/>
      </c>
      <c r="F312" s="24" t="str">
        <f>IF(A312="","",'04_Property_Economics'!U312)</f>
        <v/>
      </c>
      <c r="G312" s="24" t="str">
        <f>IF(A312="","",'04_Property_Economics'!W312)</f>
        <v/>
      </c>
      <c r="H312" s="24" t="str">
        <f t="shared" si="1"/>
        <v/>
      </c>
      <c r="I312" s="24" t="str">
        <f>IF(A312="","",'04_Property_Economics'!AD312-'04_Property_Economics'!V312-'04_Property_Economics'!X312-'04_Property_Economics'!AF312)</f>
        <v/>
      </c>
      <c r="J312" s="27" t="str">
        <f t="shared" si="2"/>
        <v/>
      </c>
      <c r="K312" s="24" t="str">
        <f t="shared" si="3"/>
        <v/>
      </c>
      <c r="L312" s="24" t="str">
        <f>IF(A312="","",'04_Property_Economics'!AS312)</f>
        <v/>
      </c>
      <c r="M312" s="24" t="str">
        <f>IF(A312="","",'01_Global_Assumptions'!$B$13)</f>
        <v/>
      </c>
      <c r="N312" s="24" t="str">
        <f>IF(A312="","",'04_Property_Economics'!AM312)</f>
        <v/>
      </c>
      <c r="O312" s="24" t="str">
        <f>IF(A312="","",'04_Property_Economics'!AN312)</f>
        <v/>
      </c>
      <c r="P312" s="24" t="str">
        <f>IF(A312="","",'04_Property_Economics'!AO312)</f>
        <v/>
      </c>
      <c r="Q312" s="24" t="str">
        <f>IF(A312="","",'04_Property_Economics'!AP312)</f>
        <v/>
      </c>
      <c r="R312" s="24" t="str">
        <f>IF(A312="","",'04_Property_Economics'!AQ312)</f>
        <v/>
      </c>
      <c r="S312" s="27" t="str">
        <f>IF(A312="","",'04_Property_Economics'!AR312)</f>
        <v/>
      </c>
      <c r="T312" s="2" t="str">
        <f t="shared" si="4"/>
        <v/>
      </c>
    </row>
    <row r="313" ht="15.75" customHeight="1">
      <c r="A313" s="2" t="str">
        <f>IF('04_Property_Economics'!B313="","",'04_Property_Economics'!B313)</f>
        <v/>
      </c>
      <c r="B313" s="2" t="str">
        <f>IF(A313="","",'04_Property_Economics'!C313)</f>
        <v/>
      </c>
      <c r="C313" s="24" t="str">
        <f>IF(A313="","",'04_Property_Economics'!H313)</f>
        <v/>
      </c>
      <c r="D313" s="24" t="str">
        <f>IF(A313="","",'04_Property_Economics'!S313)</f>
        <v/>
      </c>
      <c r="E313" s="24" t="str">
        <f>IF(A313="","",'04_Property_Economics'!T313)</f>
        <v/>
      </c>
      <c r="F313" s="24" t="str">
        <f>IF(A313="","",'04_Property_Economics'!U313)</f>
        <v/>
      </c>
      <c r="G313" s="24" t="str">
        <f>IF(A313="","",'04_Property_Economics'!W313)</f>
        <v/>
      </c>
      <c r="H313" s="24" t="str">
        <f t="shared" si="1"/>
        <v/>
      </c>
      <c r="I313" s="24" t="str">
        <f>IF(A313="","",'04_Property_Economics'!AD313-'04_Property_Economics'!V313-'04_Property_Economics'!X313-'04_Property_Economics'!AF313)</f>
        <v/>
      </c>
      <c r="J313" s="27" t="str">
        <f t="shared" si="2"/>
        <v/>
      </c>
      <c r="K313" s="24" t="str">
        <f t="shared" si="3"/>
        <v/>
      </c>
      <c r="L313" s="24" t="str">
        <f>IF(A313="","",'04_Property_Economics'!AS313)</f>
        <v/>
      </c>
      <c r="M313" s="24" t="str">
        <f>IF(A313="","",'01_Global_Assumptions'!$B$13)</f>
        <v/>
      </c>
      <c r="N313" s="24" t="str">
        <f>IF(A313="","",'04_Property_Economics'!AM313)</f>
        <v/>
      </c>
      <c r="O313" s="24" t="str">
        <f>IF(A313="","",'04_Property_Economics'!AN313)</f>
        <v/>
      </c>
      <c r="P313" s="24" t="str">
        <f>IF(A313="","",'04_Property_Economics'!AO313)</f>
        <v/>
      </c>
      <c r="Q313" s="24" t="str">
        <f>IF(A313="","",'04_Property_Economics'!AP313)</f>
        <v/>
      </c>
      <c r="R313" s="24" t="str">
        <f>IF(A313="","",'04_Property_Economics'!AQ313)</f>
        <v/>
      </c>
      <c r="S313" s="27" t="str">
        <f>IF(A313="","",'04_Property_Economics'!AR313)</f>
        <v/>
      </c>
      <c r="T313" s="2" t="str">
        <f t="shared" si="4"/>
        <v/>
      </c>
    </row>
    <row r="314" ht="15.75" customHeight="1">
      <c r="A314" s="2" t="str">
        <f>IF('04_Property_Economics'!B314="","",'04_Property_Economics'!B314)</f>
        <v/>
      </c>
      <c r="B314" s="2" t="str">
        <f>IF(A314="","",'04_Property_Economics'!C314)</f>
        <v/>
      </c>
      <c r="C314" s="24" t="str">
        <f>IF(A314="","",'04_Property_Economics'!H314)</f>
        <v/>
      </c>
      <c r="D314" s="24" t="str">
        <f>IF(A314="","",'04_Property_Economics'!S314)</f>
        <v/>
      </c>
      <c r="E314" s="24" t="str">
        <f>IF(A314="","",'04_Property_Economics'!T314)</f>
        <v/>
      </c>
      <c r="F314" s="24" t="str">
        <f>IF(A314="","",'04_Property_Economics'!U314)</f>
        <v/>
      </c>
      <c r="G314" s="24" t="str">
        <f>IF(A314="","",'04_Property_Economics'!W314)</f>
        <v/>
      </c>
      <c r="H314" s="24" t="str">
        <f t="shared" si="1"/>
        <v/>
      </c>
      <c r="I314" s="24" t="str">
        <f>IF(A314="","",'04_Property_Economics'!AD314-'04_Property_Economics'!V314-'04_Property_Economics'!X314-'04_Property_Economics'!AF314)</f>
        <v/>
      </c>
      <c r="J314" s="27" t="str">
        <f t="shared" si="2"/>
        <v/>
      </c>
      <c r="K314" s="24" t="str">
        <f t="shared" si="3"/>
        <v/>
      </c>
      <c r="L314" s="24" t="str">
        <f>IF(A314="","",'04_Property_Economics'!AS314)</f>
        <v/>
      </c>
      <c r="M314" s="24" t="str">
        <f>IF(A314="","",'01_Global_Assumptions'!$B$13)</f>
        <v/>
      </c>
      <c r="N314" s="24" t="str">
        <f>IF(A314="","",'04_Property_Economics'!AM314)</f>
        <v/>
      </c>
      <c r="O314" s="24" t="str">
        <f>IF(A314="","",'04_Property_Economics'!AN314)</f>
        <v/>
      </c>
      <c r="P314" s="24" t="str">
        <f>IF(A314="","",'04_Property_Economics'!AO314)</f>
        <v/>
      </c>
      <c r="Q314" s="24" t="str">
        <f>IF(A314="","",'04_Property_Economics'!AP314)</f>
        <v/>
      </c>
      <c r="R314" s="24" t="str">
        <f>IF(A314="","",'04_Property_Economics'!AQ314)</f>
        <v/>
      </c>
      <c r="S314" s="27" t="str">
        <f>IF(A314="","",'04_Property_Economics'!AR314)</f>
        <v/>
      </c>
      <c r="T314" s="2" t="str">
        <f t="shared" si="4"/>
        <v/>
      </c>
    </row>
    <row r="315" ht="15.75" customHeight="1">
      <c r="A315" s="2" t="str">
        <f>IF('04_Property_Economics'!B315="","",'04_Property_Economics'!B315)</f>
        <v/>
      </c>
      <c r="B315" s="2" t="str">
        <f>IF(A315="","",'04_Property_Economics'!C315)</f>
        <v/>
      </c>
      <c r="C315" s="24" t="str">
        <f>IF(A315="","",'04_Property_Economics'!H315)</f>
        <v/>
      </c>
      <c r="D315" s="24" t="str">
        <f>IF(A315="","",'04_Property_Economics'!S315)</f>
        <v/>
      </c>
      <c r="E315" s="24" t="str">
        <f>IF(A315="","",'04_Property_Economics'!T315)</f>
        <v/>
      </c>
      <c r="F315" s="24" t="str">
        <f>IF(A315="","",'04_Property_Economics'!U315)</f>
        <v/>
      </c>
      <c r="G315" s="24" t="str">
        <f>IF(A315="","",'04_Property_Economics'!W315)</f>
        <v/>
      </c>
      <c r="H315" s="24" t="str">
        <f t="shared" si="1"/>
        <v/>
      </c>
      <c r="I315" s="24" t="str">
        <f>IF(A315="","",'04_Property_Economics'!AD315-'04_Property_Economics'!V315-'04_Property_Economics'!X315-'04_Property_Economics'!AF315)</f>
        <v/>
      </c>
      <c r="J315" s="27" t="str">
        <f t="shared" si="2"/>
        <v/>
      </c>
      <c r="K315" s="24" t="str">
        <f t="shared" si="3"/>
        <v/>
      </c>
      <c r="L315" s="24" t="str">
        <f>IF(A315="","",'04_Property_Economics'!AS315)</f>
        <v/>
      </c>
      <c r="M315" s="24" t="str">
        <f>IF(A315="","",'01_Global_Assumptions'!$B$13)</f>
        <v/>
      </c>
      <c r="N315" s="24" t="str">
        <f>IF(A315="","",'04_Property_Economics'!AM315)</f>
        <v/>
      </c>
      <c r="O315" s="24" t="str">
        <f>IF(A315="","",'04_Property_Economics'!AN315)</f>
        <v/>
      </c>
      <c r="P315" s="24" t="str">
        <f>IF(A315="","",'04_Property_Economics'!AO315)</f>
        <v/>
      </c>
      <c r="Q315" s="24" t="str">
        <f>IF(A315="","",'04_Property_Economics'!AP315)</f>
        <v/>
      </c>
      <c r="R315" s="24" t="str">
        <f>IF(A315="","",'04_Property_Economics'!AQ315)</f>
        <v/>
      </c>
      <c r="S315" s="27" t="str">
        <f>IF(A315="","",'04_Property_Economics'!AR315)</f>
        <v/>
      </c>
      <c r="T315" s="2" t="str">
        <f t="shared" si="4"/>
        <v/>
      </c>
    </row>
    <row r="316" ht="15.75" customHeight="1">
      <c r="A316" s="2" t="str">
        <f>IF('04_Property_Economics'!B316="","",'04_Property_Economics'!B316)</f>
        <v/>
      </c>
      <c r="B316" s="2" t="str">
        <f>IF(A316="","",'04_Property_Economics'!C316)</f>
        <v/>
      </c>
      <c r="C316" s="24" t="str">
        <f>IF(A316="","",'04_Property_Economics'!H316)</f>
        <v/>
      </c>
      <c r="D316" s="24" t="str">
        <f>IF(A316="","",'04_Property_Economics'!S316)</f>
        <v/>
      </c>
      <c r="E316" s="24" t="str">
        <f>IF(A316="","",'04_Property_Economics'!T316)</f>
        <v/>
      </c>
      <c r="F316" s="24" t="str">
        <f>IF(A316="","",'04_Property_Economics'!U316)</f>
        <v/>
      </c>
      <c r="G316" s="24" t="str">
        <f>IF(A316="","",'04_Property_Economics'!W316)</f>
        <v/>
      </c>
      <c r="H316" s="24" t="str">
        <f t="shared" si="1"/>
        <v/>
      </c>
      <c r="I316" s="24" t="str">
        <f>IF(A316="","",'04_Property_Economics'!AD316-'04_Property_Economics'!V316-'04_Property_Economics'!X316-'04_Property_Economics'!AF316)</f>
        <v/>
      </c>
      <c r="J316" s="27" t="str">
        <f t="shared" si="2"/>
        <v/>
      </c>
      <c r="K316" s="24" t="str">
        <f t="shared" si="3"/>
        <v/>
      </c>
      <c r="L316" s="24" t="str">
        <f>IF(A316="","",'04_Property_Economics'!AS316)</f>
        <v/>
      </c>
      <c r="M316" s="24" t="str">
        <f>IF(A316="","",'01_Global_Assumptions'!$B$13)</f>
        <v/>
      </c>
      <c r="N316" s="24" t="str">
        <f>IF(A316="","",'04_Property_Economics'!AM316)</f>
        <v/>
      </c>
      <c r="O316" s="24" t="str">
        <f>IF(A316="","",'04_Property_Economics'!AN316)</f>
        <v/>
      </c>
      <c r="P316" s="24" t="str">
        <f>IF(A316="","",'04_Property_Economics'!AO316)</f>
        <v/>
      </c>
      <c r="Q316" s="24" t="str">
        <f>IF(A316="","",'04_Property_Economics'!AP316)</f>
        <v/>
      </c>
      <c r="R316" s="24" t="str">
        <f>IF(A316="","",'04_Property_Economics'!AQ316)</f>
        <v/>
      </c>
      <c r="S316" s="27" t="str">
        <f>IF(A316="","",'04_Property_Economics'!AR316)</f>
        <v/>
      </c>
      <c r="T316" s="2" t="str">
        <f t="shared" si="4"/>
        <v/>
      </c>
    </row>
    <row r="317" ht="15.75" customHeight="1">
      <c r="A317" s="2" t="str">
        <f>IF('04_Property_Economics'!B317="","",'04_Property_Economics'!B317)</f>
        <v/>
      </c>
      <c r="B317" s="2" t="str">
        <f>IF(A317="","",'04_Property_Economics'!C317)</f>
        <v/>
      </c>
      <c r="C317" s="24" t="str">
        <f>IF(A317="","",'04_Property_Economics'!H317)</f>
        <v/>
      </c>
      <c r="D317" s="24" t="str">
        <f>IF(A317="","",'04_Property_Economics'!S317)</f>
        <v/>
      </c>
      <c r="E317" s="24" t="str">
        <f>IF(A317="","",'04_Property_Economics'!T317)</f>
        <v/>
      </c>
      <c r="F317" s="24" t="str">
        <f>IF(A317="","",'04_Property_Economics'!U317)</f>
        <v/>
      </c>
      <c r="G317" s="24" t="str">
        <f>IF(A317="","",'04_Property_Economics'!W317)</f>
        <v/>
      </c>
      <c r="H317" s="24" t="str">
        <f t="shared" si="1"/>
        <v/>
      </c>
      <c r="I317" s="24" t="str">
        <f>IF(A317="","",'04_Property_Economics'!AD317-'04_Property_Economics'!V317-'04_Property_Economics'!X317-'04_Property_Economics'!AF317)</f>
        <v/>
      </c>
      <c r="J317" s="27" t="str">
        <f t="shared" si="2"/>
        <v/>
      </c>
      <c r="K317" s="24" t="str">
        <f t="shared" si="3"/>
        <v/>
      </c>
      <c r="L317" s="24" t="str">
        <f>IF(A317="","",'04_Property_Economics'!AS317)</f>
        <v/>
      </c>
      <c r="M317" s="24" t="str">
        <f>IF(A317="","",'01_Global_Assumptions'!$B$13)</f>
        <v/>
      </c>
      <c r="N317" s="24" t="str">
        <f>IF(A317="","",'04_Property_Economics'!AM317)</f>
        <v/>
      </c>
      <c r="O317" s="24" t="str">
        <f>IF(A317="","",'04_Property_Economics'!AN317)</f>
        <v/>
      </c>
      <c r="P317" s="24" t="str">
        <f>IF(A317="","",'04_Property_Economics'!AO317)</f>
        <v/>
      </c>
      <c r="Q317" s="24" t="str">
        <f>IF(A317="","",'04_Property_Economics'!AP317)</f>
        <v/>
      </c>
      <c r="R317" s="24" t="str">
        <f>IF(A317="","",'04_Property_Economics'!AQ317)</f>
        <v/>
      </c>
      <c r="S317" s="27" t="str">
        <f>IF(A317="","",'04_Property_Economics'!AR317)</f>
        <v/>
      </c>
      <c r="T317" s="2" t="str">
        <f t="shared" si="4"/>
        <v/>
      </c>
    </row>
    <row r="318" ht="15.75" customHeight="1">
      <c r="A318" s="2" t="str">
        <f>IF('04_Property_Economics'!B318="","",'04_Property_Economics'!B318)</f>
        <v/>
      </c>
      <c r="B318" s="2" t="str">
        <f>IF(A318="","",'04_Property_Economics'!C318)</f>
        <v/>
      </c>
      <c r="C318" s="24" t="str">
        <f>IF(A318="","",'04_Property_Economics'!H318)</f>
        <v/>
      </c>
      <c r="D318" s="24" t="str">
        <f>IF(A318="","",'04_Property_Economics'!S318)</f>
        <v/>
      </c>
      <c r="E318" s="24" t="str">
        <f>IF(A318="","",'04_Property_Economics'!T318)</f>
        <v/>
      </c>
      <c r="F318" s="24" t="str">
        <f>IF(A318="","",'04_Property_Economics'!U318)</f>
        <v/>
      </c>
      <c r="G318" s="24" t="str">
        <f>IF(A318="","",'04_Property_Economics'!W318)</f>
        <v/>
      </c>
      <c r="H318" s="24" t="str">
        <f t="shared" si="1"/>
        <v/>
      </c>
      <c r="I318" s="24" t="str">
        <f>IF(A318="","",'04_Property_Economics'!AD318-'04_Property_Economics'!V318-'04_Property_Economics'!X318-'04_Property_Economics'!AF318)</f>
        <v/>
      </c>
      <c r="J318" s="27" t="str">
        <f t="shared" si="2"/>
        <v/>
      </c>
      <c r="K318" s="24" t="str">
        <f t="shared" si="3"/>
        <v/>
      </c>
      <c r="L318" s="24" t="str">
        <f>IF(A318="","",'04_Property_Economics'!AS318)</f>
        <v/>
      </c>
      <c r="M318" s="24" t="str">
        <f>IF(A318="","",'01_Global_Assumptions'!$B$13)</f>
        <v/>
      </c>
      <c r="N318" s="24" t="str">
        <f>IF(A318="","",'04_Property_Economics'!AM318)</f>
        <v/>
      </c>
      <c r="O318" s="24" t="str">
        <f>IF(A318="","",'04_Property_Economics'!AN318)</f>
        <v/>
      </c>
      <c r="P318" s="24" t="str">
        <f>IF(A318="","",'04_Property_Economics'!AO318)</f>
        <v/>
      </c>
      <c r="Q318" s="24" t="str">
        <f>IF(A318="","",'04_Property_Economics'!AP318)</f>
        <v/>
      </c>
      <c r="R318" s="24" t="str">
        <f>IF(A318="","",'04_Property_Economics'!AQ318)</f>
        <v/>
      </c>
      <c r="S318" s="27" t="str">
        <f>IF(A318="","",'04_Property_Economics'!AR318)</f>
        <v/>
      </c>
      <c r="T318" s="2" t="str">
        <f t="shared" si="4"/>
        <v/>
      </c>
    </row>
    <row r="319" ht="15.75" customHeight="1">
      <c r="A319" s="2" t="str">
        <f>IF('04_Property_Economics'!B319="","",'04_Property_Economics'!B319)</f>
        <v/>
      </c>
      <c r="B319" s="2" t="str">
        <f>IF(A319="","",'04_Property_Economics'!C319)</f>
        <v/>
      </c>
      <c r="C319" s="24" t="str">
        <f>IF(A319="","",'04_Property_Economics'!H319)</f>
        <v/>
      </c>
      <c r="D319" s="24" t="str">
        <f>IF(A319="","",'04_Property_Economics'!S319)</f>
        <v/>
      </c>
      <c r="E319" s="24" t="str">
        <f>IF(A319="","",'04_Property_Economics'!T319)</f>
        <v/>
      </c>
      <c r="F319" s="24" t="str">
        <f>IF(A319="","",'04_Property_Economics'!U319)</f>
        <v/>
      </c>
      <c r="G319" s="24" t="str">
        <f>IF(A319="","",'04_Property_Economics'!W319)</f>
        <v/>
      </c>
      <c r="H319" s="24" t="str">
        <f t="shared" si="1"/>
        <v/>
      </c>
      <c r="I319" s="24" t="str">
        <f>IF(A319="","",'04_Property_Economics'!AD319-'04_Property_Economics'!V319-'04_Property_Economics'!X319-'04_Property_Economics'!AF319)</f>
        <v/>
      </c>
      <c r="J319" s="27" t="str">
        <f t="shared" si="2"/>
        <v/>
      </c>
      <c r="K319" s="24" t="str">
        <f t="shared" si="3"/>
        <v/>
      </c>
      <c r="L319" s="24" t="str">
        <f>IF(A319="","",'04_Property_Economics'!AS319)</f>
        <v/>
      </c>
      <c r="M319" s="24" t="str">
        <f>IF(A319="","",'01_Global_Assumptions'!$B$13)</f>
        <v/>
      </c>
      <c r="N319" s="24" t="str">
        <f>IF(A319="","",'04_Property_Economics'!AM319)</f>
        <v/>
      </c>
      <c r="O319" s="24" t="str">
        <f>IF(A319="","",'04_Property_Economics'!AN319)</f>
        <v/>
      </c>
      <c r="P319" s="24" t="str">
        <f>IF(A319="","",'04_Property_Economics'!AO319)</f>
        <v/>
      </c>
      <c r="Q319" s="24" t="str">
        <f>IF(A319="","",'04_Property_Economics'!AP319)</f>
        <v/>
      </c>
      <c r="R319" s="24" t="str">
        <f>IF(A319="","",'04_Property_Economics'!AQ319)</f>
        <v/>
      </c>
      <c r="S319" s="27" t="str">
        <f>IF(A319="","",'04_Property_Economics'!AR319)</f>
        <v/>
      </c>
      <c r="T319" s="2" t="str">
        <f t="shared" si="4"/>
        <v/>
      </c>
    </row>
    <row r="320" ht="15.75" customHeight="1">
      <c r="A320" s="2" t="str">
        <f>IF('04_Property_Economics'!B320="","",'04_Property_Economics'!B320)</f>
        <v/>
      </c>
      <c r="B320" s="2" t="str">
        <f>IF(A320="","",'04_Property_Economics'!C320)</f>
        <v/>
      </c>
      <c r="C320" s="24" t="str">
        <f>IF(A320="","",'04_Property_Economics'!H320)</f>
        <v/>
      </c>
      <c r="D320" s="24" t="str">
        <f>IF(A320="","",'04_Property_Economics'!S320)</f>
        <v/>
      </c>
      <c r="E320" s="24" t="str">
        <f>IF(A320="","",'04_Property_Economics'!T320)</f>
        <v/>
      </c>
      <c r="F320" s="24" t="str">
        <f>IF(A320="","",'04_Property_Economics'!U320)</f>
        <v/>
      </c>
      <c r="G320" s="24" t="str">
        <f>IF(A320="","",'04_Property_Economics'!W320)</f>
        <v/>
      </c>
      <c r="H320" s="24" t="str">
        <f t="shared" si="1"/>
        <v/>
      </c>
      <c r="I320" s="24" t="str">
        <f>IF(A320="","",'04_Property_Economics'!AD320-'04_Property_Economics'!V320-'04_Property_Economics'!X320-'04_Property_Economics'!AF320)</f>
        <v/>
      </c>
      <c r="J320" s="27" t="str">
        <f t="shared" si="2"/>
        <v/>
      </c>
      <c r="K320" s="24" t="str">
        <f t="shared" si="3"/>
        <v/>
      </c>
      <c r="L320" s="24" t="str">
        <f>IF(A320="","",'04_Property_Economics'!AS320)</f>
        <v/>
      </c>
      <c r="M320" s="24" t="str">
        <f>IF(A320="","",'01_Global_Assumptions'!$B$13)</f>
        <v/>
      </c>
      <c r="N320" s="24" t="str">
        <f>IF(A320="","",'04_Property_Economics'!AM320)</f>
        <v/>
      </c>
      <c r="O320" s="24" t="str">
        <f>IF(A320="","",'04_Property_Economics'!AN320)</f>
        <v/>
      </c>
      <c r="P320" s="24" t="str">
        <f>IF(A320="","",'04_Property_Economics'!AO320)</f>
        <v/>
      </c>
      <c r="Q320" s="24" t="str">
        <f>IF(A320="","",'04_Property_Economics'!AP320)</f>
        <v/>
      </c>
      <c r="R320" s="24" t="str">
        <f>IF(A320="","",'04_Property_Economics'!AQ320)</f>
        <v/>
      </c>
      <c r="S320" s="27" t="str">
        <f>IF(A320="","",'04_Property_Economics'!AR320)</f>
        <v/>
      </c>
      <c r="T320" s="2" t="str">
        <f t="shared" si="4"/>
        <v/>
      </c>
    </row>
    <row r="321" ht="15.75" customHeight="1">
      <c r="A321" s="2" t="str">
        <f>IF('04_Property_Economics'!B321="","",'04_Property_Economics'!B321)</f>
        <v/>
      </c>
      <c r="B321" s="2" t="str">
        <f>IF(A321="","",'04_Property_Economics'!C321)</f>
        <v/>
      </c>
      <c r="C321" s="24" t="str">
        <f>IF(A321="","",'04_Property_Economics'!H321)</f>
        <v/>
      </c>
      <c r="D321" s="24" t="str">
        <f>IF(A321="","",'04_Property_Economics'!S321)</f>
        <v/>
      </c>
      <c r="E321" s="24" t="str">
        <f>IF(A321="","",'04_Property_Economics'!T321)</f>
        <v/>
      </c>
      <c r="F321" s="24" t="str">
        <f>IF(A321="","",'04_Property_Economics'!U321)</f>
        <v/>
      </c>
      <c r="G321" s="24" t="str">
        <f>IF(A321="","",'04_Property_Economics'!W321)</f>
        <v/>
      </c>
      <c r="H321" s="24" t="str">
        <f t="shared" si="1"/>
        <v/>
      </c>
      <c r="I321" s="24" t="str">
        <f>IF(A321="","",'04_Property_Economics'!AD321-'04_Property_Economics'!V321-'04_Property_Economics'!X321-'04_Property_Economics'!AF321)</f>
        <v/>
      </c>
      <c r="J321" s="27" t="str">
        <f t="shared" si="2"/>
        <v/>
      </c>
      <c r="K321" s="24" t="str">
        <f t="shared" si="3"/>
        <v/>
      </c>
      <c r="L321" s="24" t="str">
        <f>IF(A321="","",'04_Property_Economics'!AS321)</f>
        <v/>
      </c>
      <c r="M321" s="24" t="str">
        <f>IF(A321="","",'01_Global_Assumptions'!$B$13)</f>
        <v/>
      </c>
      <c r="N321" s="24" t="str">
        <f>IF(A321="","",'04_Property_Economics'!AM321)</f>
        <v/>
      </c>
      <c r="O321" s="24" t="str">
        <f>IF(A321="","",'04_Property_Economics'!AN321)</f>
        <v/>
      </c>
      <c r="P321" s="24" t="str">
        <f>IF(A321="","",'04_Property_Economics'!AO321)</f>
        <v/>
      </c>
      <c r="Q321" s="24" t="str">
        <f>IF(A321="","",'04_Property_Economics'!AP321)</f>
        <v/>
      </c>
      <c r="R321" s="24" t="str">
        <f>IF(A321="","",'04_Property_Economics'!AQ321)</f>
        <v/>
      </c>
      <c r="S321" s="27" t="str">
        <f>IF(A321="","",'04_Property_Economics'!AR321)</f>
        <v/>
      </c>
      <c r="T321" s="2" t="str">
        <f t="shared" si="4"/>
        <v/>
      </c>
    </row>
    <row r="322" ht="15.75" customHeight="1">
      <c r="A322" s="2" t="str">
        <f>IF('04_Property_Economics'!B322="","",'04_Property_Economics'!B322)</f>
        <v/>
      </c>
      <c r="B322" s="2" t="str">
        <f>IF(A322="","",'04_Property_Economics'!C322)</f>
        <v/>
      </c>
      <c r="C322" s="24" t="str">
        <f>IF(A322="","",'04_Property_Economics'!H322)</f>
        <v/>
      </c>
      <c r="D322" s="24" t="str">
        <f>IF(A322="","",'04_Property_Economics'!S322)</f>
        <v/>
      </c>
      <c r="E322" s="24" t="str">
        <f>IF(A322="","",'04_Property_Economics'!T322)</f>
        <v/>
      </c>
      <c r="F322" s="24" t="str">
        <f>IF(A322="","",'04_Property_Economics'!U322)</f>
        <v/>
      </c>
      <c r="G322" s="24" t="str">
        <f>IF(A322="","",'04_Property_Economics'!W322)</f>
        <v/>
      </c>
      <c r="H322" s="24" t="str">
        <f t="shared" si="1"/>
        <v/>
      </c>
      <c r="I322" s="24" t="str">
        <f>IF(A322="","",'04_Property_Economics'!AD322-'04_Property_Economics'!V322-'04_Property_Economics'!X322-'04_Property_Economics'!AF322)</f>
        <v/>
      </c>
      <c r="J322" s="27" t="str">
        <f t="shared" si="2"/>
        <v/>
      </c>
      <c r="K322" s="24" t="str">
        <f t="shared" si="3"/>
        <v/>
      </c>
      <c r="L322" s="24" t="str">
        <f>IF(A322="","",'04_Property_Economics'!AS322)</f>
        <v/>
      </c>
      <c r="M322" s="24" t="str">
        <f>IF(A322="","",'01_Global_Assumptions'!$B$13)</f>
        <v/>
      </c>
      <c r="N322" s="24" t="str">
        <f>IF(A322="","",'04_Property_Economics'!AM322)</f>
        <v/>
      </c>
      <c r="O322" s="24" t="str">
        <f>IF(A322="","",'04_Property_Economics'!AN322)</f>
        <v/>
      </c>
      <c r="P322" s="24" t="str">
        <f>IF(A322="","",'04_Property_Economics'!AO322)</f>
        <v/>
      </c>
      <c r="Q322" s="24" t="str">
        <f>IF(A322="","",'04_Property_Economics'!AP322)</f>
        <v/>
      </c>
      <c r="R322" s="24" t="str">
        <f>IF(A322="","",'04_Property_Economics'!AQ322)</f>
        <v/>
      </c>
      <c r="S322" s="27" t="str">
        <f>IF(A322="","",'04_Property_Economics'!AR322)</f>
        <v/>
      </c>
      <c r="T322" s="2" t="str">
        <f t="shared" si="4"/>
        <v/>
      </c>
    </row>
    <row r="323" ht="15.75" customHeight="1">
      <c r="A323" s="2" t="str">
        <f>IF('04_Property_Economics'!B323="","",'04_Property_Economics'!B323)</f>
        <v/>
      </c>
      <c r="B323" s="2" t="str">
        <f>IF(A323="","",'04_Property_Economics'!C323)</f>
        <v/>
      </c>
      <c r="C323" s="24" t="str">
        <f>IF(A323="","",'04_Property_Economics'!H323)</f>
        <v/>
      </c>
      <c r="D323" s="24" t="str">
        <f>IF(A323="","",'04_Property_Economics'!S323)</f>
        <v/>
      </c>
      <c r="E323" s="24" t="str">
        <f>IF(A323="","",'04_Property_Economics'!T323)</f>
        <v/>
      </c>
      <c r="F323" s="24" t="str">
        <f>IF(A323="","",'04_Property_Economics'!U323)</f>
        <v/>
      </c>
      <c r="G323" s="24" t="str">
        <f>IF(A323="","",'04_Property_Economics'!W323)</f>
        <v/>
      </c>
      <c r="H323" s="24" t="str">
        <f t="shared" si="1"/>
        <v/>
      </c>
      <c r="I323" s="24" t="str">
        <f>IF(A323="","",'04_Property_Economics'!AD323-'04_Property_Economics'!V323-'04_Property_Economics'!X323-'04_Property_Economics'!AF323)</f>
        <v/>
      </c>
      <c r="J323" s="27" t="str">
        <f t="shared" si="2"/>
        <v/>
      </c>
      <c r="K323" s="24" t="str">
        <f t="shared" si="3"/>
        <v/>
      </c>
      <c r="L323" s="24" t="str">
        <f>IF(A323="","",'04_Property_Economics'!AS323)</f>
        <v/>
      </c>
      <c r="M323" s="24" t="str">
        <f>IF(A323="","",'01_Global_Assumptions'!$B$13)</f>
        <v/>
      </c>
      <c r="N323" s="24" t="str">
        <f>IF(A323="","",'04_Property_Economics'!AM323)</f>
        <v/>
      </c>
      <c r="O323" s="24" t="str">
        <f>IF(A323="","",'04_Property_Economics'!AN323)</f>
        <v/>
      </c>
      <c r="P323" s="24" t="str">
        <f>IF(A323="","",'04_Property_Economics'!AO323)</f>
        <v/>
      </c>
      <c r="Q323" s="24" t="str">
        <f>IF(A323="","",'04_Property_Economics'!AP323)</f>
        <v/>
      </c>
      <c r="R323" s="24" t="str">
        <f>IF(A323="","",'04_Property_Economics'!AQ323)</f>
        <v/>
      </c>
      <c r="S323" s="27" t="str">
        <f>IF(A323="","",'04_Property_Economics'!AR323)</f>
        <v/>
      </c>
      <c r="T323" s="2" t="str">
        <f t="shared" si="4"/>
        <v/>
      </c>
    </row>
    <row r="324" ht="15.75" customHeight="1">
      <c r="A324" s="2" t="str">
        <f>IF('04_Property_Economics'!B324="","",'04_Property_Economics'!B324)</f>
        <v/>
      </c>
      <c r="B324" s="2" t="str">
        <f>IF(A324="","",'04_Property_Economics'!C324)</f>
        <v/>
      </c>
      <c r="C324" s="24" t="str">
        <f>IF(A324="","",'04_Property_Economics'!H324)</f>
        <v/>
      </c>
      <c r="D324" s="24" t="str">
        <f>IF(A324="","",'04_Property_Economics'!S324)</f>
        <v/>
      </c>
      <c r="E324" s="24" t="str">
        <f>IF(A324="","",'04_Property_Economics'!T324)</f>
        <v/>
      </c>
      <c r="F324" s="24" t="str">
        <f>IF(A324="","",'04_Property_Economics'!U324)</f>
        <v/>
      </c>
      <c r="G324" s="24" t="str">
        <f>IF(A324="","",'04_Property_Economics'!W324)</f>
        <v/>
      </c>
      <c r="H324" s="24" t="str">
        <f t="shared" si="1"/>
        <v/>
      </c>
      <c r="I324" s="24" t="str">
        <f>IF(A324="","",'04_Property_Economics'!AD324-'04_Property_Economics'!V324-'04_Property_Economics'!X324-'04_Property_Economics'!AF324)</f>
        <v/>
      </c>
      <c r="J324" s="27" t="str">
        <f t="shared" si="2"/>
        <v/>
      </c>
      <c r="K324" s="24" t="str">
        <f t="shared" si="3"/>
        <v/>
      </c>
      <c r="L324" s="24" t="str">
        <f>IF(A324="","",'04_Property_Economics'!AS324)</f>
        <v/>
      </c>
      <c r="M324" s="24" t="str">
        <f>IF(A324="","",'01_Global_Assumptions'!$B$13)</f>
        <v/>
      </c>
      <c r="N324" s="24" t="str">
        <f>IF(A324="","",'04_Property_Economics'!AM324)</f>
        <v/>
      </c>
      <c r="O324" s="24" t="str">
        <f>IF(A324="","",'04_Property_Economics'!AN324)</f>
        <v/>
      </c>
      <c r="P324" s="24" t="str">
        <f>IF(A324="","",'04_Property_Economics'!AO324)</f>
        <v/>
      </c>
      <c r="Q324" s="24" t="str">
        <f>IF(A324="","",'04_Property_Economics'!AP324)</f>
        <v/>
      </c>
      <c r="R324" s="24" t="str">
        <f>IF(A324="","",'04_Property_Economics'!AQ324)</f>
        <v/>
      </c>
      <c r="S324" s="27" t="str">
        <f>IF(A324="","",'04_Property_Economics'!AR324)</f>
        <v/>
      </c>
      <c r="T324" s="2" t="str">
        <f t="shared" si="4"/>
        <v/>
      </c>
    </row>
    <row r="325" ht="15.75" customHeight="1">
      <c r="A325" s="2" t="str">
        <f>IF('04_Property_Economics'!B325="","",'04_Property_Economics'!B325)</f>
        <v/>
      </c>
      <c r="B325" s="2" t="str">
        <f>IF(A325="","",'04_Property_Economics'!C325)</f>
        <v/>
      </c>
      <c r="C325" s="24" t="str">
        <f>IF(A325="","",'04_Property_Economics'!H325)</f>
        <v/>
      </c>
      <c r="D325" s="24" t="str">
        <f>IF(A325="","",'04_Property_Economics'!S325)</f>
        <v/>
      </c>
      <c r="E325" s="24" t="str">
        <f>IF(A325="","",'04_Property_Economics'!T325)</f>
        <v/>
      </c>
      <c r="F325" s="24" t="str">
        <f>IF(A325="","",'04_Property_Economics'!U325)</f>
        <v/>
      </c>
      <c r="G325" s="24" t="str">
        <f>IF(A325="","",'04_Property_Economics'!W325)</f>
        <v/>
      </c>
      <c r="H325" s="24" t="str">
        <f t="shared" si="1"/>
        <v/>
      </c>
      <c r="I325" s="24" t="str">
        <f>IF(A325="","",'04_Property_Economics'!AD325-'04_Property_Economics'!V325-'04_Property_Economics'!X325-'04_Property_Economics'!AF325)</f>
        <v/>
      </c>
      <c r="J325" s="27" t="str">
        <f t="shared" si="2"/>
        <v/>
      </c>
      <c r="K325" s="24" t="str">
        <f t="shared" si="3"/>
        <v/>
      </c>
      <c r="L325" s="24" t="str">
        <f>IF(A325="","",'04_Property_Economics'!AS325)</f>
        <v/>
      </c>
      <c r="M325" s="24" t="str">
        <f>IF(A325="","",'01_Global_Assumptions'!$B$13)</f>
        <v/>
      </c>
      <c r="N325" s="24" t="str">
        <f>IF(A325="","",'04_Property_Economics'!AM325)</f>
        <v/>
      </c>
      <c r="O325" s="24" t="str">
        <f>IF(A325="","",'04_Property_Economics'!AN325)</f>
        <v/>
      </c>
      <c r="P325" s="24" t="str">
        <f>IF(A325="","",'04_Property_Economics'!AO325)</f>
        <v/>
      </c>
      <c r="Q325" s="24" t="str">
        <f>IF(A325="","",'04_Property_Economics'!AP325)</f>
        <v/>
      </c>
      <c r="R325" s="24" t="str">
        <f>IF(A325="","",'04_Property_Economics'!AQ325)</f>
        <v/>
      </c>
      <c r="S325" s="27" t="str">
        <f>IF(A325="","",'04_Property_Economics'!AR325)</f>
        <v/>
      </c>
      <c r="T325" s="2" t="str">
        <f t="shared" si="4"/>
        <v/>
      </c>
    </row>
    <row r="326" ht="15.75" customHeight="1">
      <c r="A326" s="2" t="str">
        <f>IF('04_Property_Economics'!B326="","",'04_Property_Economics'!B326)</f>
        <v/>
      </c>
      <c r="B326" s="2" t="str">
        <f>IF(A326="","",'04_Property_Economics'!C326)</f>
        <v/>
      </c>
      <c r="C326" s="24" t="str">
        <f>IF(A326="","",'04_Property_Economics'!H326)</f>
        <v/>
      </c>
      <c r="D326" s="24" t="str">
        <f>IF(A326="","",'04_Property_Economics'!S326)</f>
        <v/>
      </c>
      <c r="E326" s="24" t="str">
        <f>IF(A326="","",'04_Property_Economics'!T326)</f>
        <v/>
      </c>
      <c r="F326" s="24" t="str">
        <f>IF(A326="","",'04_Property_Economics'!U326)</f>
        <v/>
      </c>
      <c r="G326" s="24" t="str">
        <f>IF(A326="","",'04_Property_Economics'!W326)</f>
        <v/>
      </c>
      <c r="H326" s="24" t="str">
        <f t="shared" si="1"/>
        <v/>
      </c>
      <c r="I326" s="24" t="str">
        <f>IF(A326="","",'04_Property_Economics'!AD326-'04_Property_Economics'!V326-'04_Property_Economics'!X326-'04_Property_Economics'!AF326)</f>
        <v/>
      </c>
      <c r="J326" s="27" t="str">
        <f t="shared" si="2"/>
        <v/>
      </c>
      <c r="K326" s="24" t="str">
        <f t="shared" si="3"/>
        <v/>
      </c>
      <c r="L326" s="24" t="str">
        <f>IF(A326="","",'04_Property_Economics'!AS326)</f>
        <v/>
      </c>
      <c r="M326" s="24" t="str">
        <f>IF(A326="","",'01_Global_Assumptions'!$B$13)</f>
        <v/>
      </c>
      <c r="N326" s="24" t="str">
        <f>IF(A326="","",'04_Property_Economics'!AM326)</f>
        <v/>
      </c>
      <c r="O326" s="24" t="str">
        <f>IF(A326="","",'04_Property_Economics'!AN326)</f>
        <v/>
      </c>
      <c r="P326" s="24" t="str">
        <f>IF(A326="","",'04_Property_Economics'!AO326)</f>
        <v/>
      </c>
      <c r="Q326" s="24" t="str">
        <f>IF(A326="","",'04_Property_Economics'!AP326)</f>
        <v/>
      </c>
      <c r="R326" s="24" t="str">
        <f>IF(A326="","",'04_Property_Economics'!AQ326)</f>
        <v/>
      </c>
      <c r="S326" s="27" t="str">
        <f>IF(A326="","",'04_Property_Economics'!AR326)</f>
        <v/>
      </c>
      <c r="T326" s="2" t="str">
        <f t="shared" si="4"/>
        <v/>
      </c>
    </row>
    <row r="327" ht="15.75" customHeight="1">
      <c r="A327" s="2" t="str">
        <f>IF('04_Property_Economics'!B327="","",'04_Property_Economics'!B327)</f>
        <v/>
      </c>
      <c r="B327" s="2" t="str">
        <f>IF(A327="","",'04_Property_Economics'!C327)</f>
        <v/>
      </c>
      <c r="C327" s="24" t="str">
        <f>IF(A327="","",'04_Property_Economics'!H327)</f>
        <v/>
      </c>
      <c r="D327" s="24" t="str">
        <f>IF(A327="","",'04_Property_Economics'!S327)</f>
        <v/>
      </c>
      <c r="E327" s="24" t="str">
        <f>IF(A327="","",'04_Property_Economics'!T327)</f>
        <v/>
      </c>
      <c r="F327" s="24" t="str">
        <f>IF(A327="","",'04_Property_Economics'!U327)</f>
        <v/>
      </c>
      <c r="G327" s="24" t="str">
        <f>IF(A327="","",'04_Property_Economics'!W327)</f>
        <v/>
      </c>
      <c r="H327" s="24" t="str">
        <f t="shared" si="1"/>
        <v/>
      </c>
      <c r="I327" s="24" t="str">
        <f>IF(A327="","",'04_Property_Economics'!AD327-'04_Property_Economics'!V327-'04_Property_Economics'!X327-'04_Property_Economics'!AF327)</f>
        <v/>
      </c>
      <c r="J327" s="27" t="str">
        <f t="shared" si="2"/>
        <v/>
      </c>
      <c r="K327" s="24" t="str">
        <f t="shared" si="3"/>
        <v/>
      </c>
      <c r="L327" s="24" t="str">
        <f>IF(A327="","",'04_Property_Economics'!AS327)</f>
        <v/>
      </c>
      <c r="M327" s="24" t="str">
        <f>IF(A327="","",'01_Global_Assumptions'!$B$13)</f>
        <v/>
      </c>
      <c r="N327" s="24" t="str">
        <f>IF(A327="","",'04_Property_Economics'!AM327)</f>
        <v/>
      </c>
      <c r="O327" s="24" t="str">
        <f>IF(A327="","",'04_Property_Economics'!AN327)</f>
        <v/>
      </c>
      <c r="P327" s="24" t="str">
        <f>IF(A327="","",'04_Property_Economics'!AO327)</f>
        <v/>
      </c>
      <c r="Q327" s="24" t="str">
        <f>IF(A327="","",'04_Property_Economics'!AP327)</f>
        <v/>
      </c>
      <c r="R327" s="24" t="str">
        <f>IF(A327="","",'04_Property_Economics'!AQ327)</f>
        <v/>
      </c>
      <c r="S327" s="27" t="str">
        <f>IF(A327="","",'04_Property_Economics'!AR327)</f>
        <v/>
      </c>
      <c r="T327" s="2" t="str">
        <f t="shared" si="4"/>
        <v/>
      </c>
    </row>
    <row r="328" ht="15.75" customHeight="1">
      <c r="A328" s="2" t="str">
        <f>IF('04_Property_Economics'!B328="","",'04_Property_Economics'!B328)</f>
        <v/>
      </c>
      <c r="B328" s="2" t="str">
        <f>IF(A328="","",'04_Property_Economics'!C328)</f>
        <v/>
      </c>
      <c r="C328" s="24" t="str">
        <f>IF(A328="","",'04_Property_Economics'!H328)</f>
        <v/>
      </c>
      <c r="D328" s="24" t="str">
        <f>IF(A328="","",'04_Property_Economics'!S328)</f>
        <v/>
      </c>
      <c r="E328" s="24" t="str">
        <f>IF(A328="","",'04_Property_Economics'!T328)</f>
        <v/>
      </c>
      <c r="F328" s="24" t="str">
        <f>IF(A328="","",'04_Property_Economics'!U328)</f>
        <v/>
      </c>
      <c r="G328" s="24" t="str">
        <f>IF(A328="","",'04_Property_Economics'!W328)</f>
        <v/>
      </c>
      <c r="H328" s="24" t="str">
        <f t="shared" si="1"/>
        <v/>
      </c>
      <c r="I328" s="24" t="str">
        <f>IF(A328="","",'04_Property_Economics'!AD328-'04_Property_Economics'!V328-'04_Property_Economics'!X328-'04_Property_Economics'!AF328)</f>
        <v/>
      </c>
      <c r="J328" s="27" t="str">
        <f t="shared" si="2"/>
        <v/>
      </c>
      <c r="K328" s="24" t="str">
        <f t="shared" si="3"/>
        <v/>
      </c>
      <c r="L328" s="24" t="str">
        <f>IF(A328="","",'04_Property_Economics'!AS328)</f>
        <v/>
      </c>
      <c r="M328" s="24" t="str">
        <f>IF(A328="","",'01_Global_Assumptions'!$B$13)</f>
        <v/>
      </c>
      <c r="N328" s="24" t="str">
        <f>IF(A328="","",'04_Property_Economics'!AM328)</f>
        <v/>
      </c>
      <c r="O328" s="24" t="str">
        <f>IF(A328="","",'04_Property_Economics'!AN328)</f>
        <v/>
      </c>
      <c r="P328" s="24" t="str">
        <f>IF(A328="","",'04_Property_Economics'!AO328)</f>
        <v/>
      </c>
      <c r="Q328" s="24" t="str">
        <f>IF(A328="","",'04_Property_Economics'!AP328)</f>
        <v/>
      </c>
      <c r="R328" s="24" t="str">
        <f>IF(A328="","",'04_Property_Economics'!AQ328)</f>
        <v/>
      </c>
      <c r="S328" s="27" t="str">
        <f>IF(A328="","",'04_Property_Economics'!AR328)</f>
        <v/>
      </c>
      <c r="T328" s="2" t="str">
        <f t="shared" si="4"/>
        <v/>
      </c>
    </row>
    <row r="329" ht="15.75" customHeight="1">
      <c r="A329" s="2" t="str">
        <f>IF('04_Property_Economics'!B329="","",'04_Property_Economics'!B329)</f>
        <v/>
      </c>
      <c r="B329" s="2" t="str">
        <f>IF(A329="","",'04_Property_Economics'!C329)</f>
        <v/>
      </c>
      <c r="C329" s="24" t="str">
        <f>IF(A329="","",'04_Property_Economics'!H329)</f>
        <v/>
      </c>
      <c r="D329" s="24" t="str">
        <f>IF(A329="","",'04_Property_Economics'!S329)</f>
        <v/>
      </c>
      <c r="E329" s="24" t="str">
        <f>IF(A329="","",'04_Property_Economics'!T329)</f>
        <v/>
      </c>
      <c r="F329" s="24" t="str">
        <f>IF(A329="","",'04_Property_Economics'!U329)</f>
        <v/>
      </c>
      <c r="G329" s="24" t="str">
        <f>IF(A329="","",'04_Property_Economics'!W329)</f>
        <v/>
      </c>
      <c r="H329" s="24" t="str">
        <f t="shared" si="1"/>
        <v/>
      </c>
      <c r="I329" s="24" t="str">
        <f>IF(A329="","",'04_Property_Economics'!AD329-'04_Property_Economics'!V329-'04_Property_Economics'!X329-'04_Property_Economics'!AF329)</f>
        <v/>
      </c>
      <c r="J329" s="27" t="str">
        <f t="shared" si="2"/>
        <v/>
      </c>
      <c r="K329" s="24" t="str">
        <f t="shared" si="3"/>
        <v/>
      </c>
      <c r="L329" s="24" t="str">
        <f>IF(A329="","",'04_Property_Economics'!AS329)</f>
        <v/>
      </c>
      <c r="M329" s="24" t="str">
        <f>IF(A329="","",'01_Global_Assumptions'!$B$13)</f>
        <v/>
      </c>
      <c r="N329" s="24" t="str">
        <f>IF(A329="","",'04_Property_Economics'!AM329)</f>
        <v/>
      </c>
      <c r="O329" s="24" t="str">
        <f>IF(A329="","",'04_Property_Economics'!AN329)</f>
        <v/>
      </c>
      <c r="P329" s="24" t="str">
        <f>IF(A329="","",'04_Property_Economics'!AO329)</f>
        <v/>
      </c>
      <c r="Q329" s="24" t="str">
        <f>IF(A329="","",'04_Property_Economics'!AP329)</f>
        <v/>
      </c>
      <c r="R329" s="24" t="str">
        <f>IF(A329="","",'04_Property_Economics'!AQ329)</f>
        <v/>
      </c>
      <c r="S329" s="27" t="str">
        <f>IF(A329="","",'04_Property_Economics'!AR329)</f>
        <v/>
      </c>
      <c r="T329" s="2" t="str">
        <f t="shared" si="4"/>
        <v/>
      </c>
    </row>
    <row r="330" ht="15.75" customHeight="1">
      <c r="A330" s="2" t="str">
        <f>IF('04_Property_Economics'!B330="","",'04_Property_Economics'!B330)</f>
        <v/>
      </c>
      <c r="B330" s="2" t="str">
        <f>IF(A330="","",'04_Property_Economics'!C330)</f>
        <v/>
      </c>
      <c r="C330" s="24" t="str">
        <f>IF(A330="","",'04_Property_Economics'!H330)</f>
        <v/>
      </c>
      <c r="D330" s="24" t="str">
        <f>IF(A330="","",'04_Property_Economics'!S330)</f>
        <v/>
      </c>
      <c r="E330" s="24" t="str">
        <f>IF(A330="","",'04_Property_Economics'!T330)</f>
        <v/>
      </c>
      <c r="F330" s="24" t="str">
        <f>IF(A330="","",'04_Property_Economics'!U330)</f>
        <v/>
      </c>
      <c r="G330" s="24" t="str">
        <f>IF(A330="","",'04_Property_Economics'!W330)</f>
        <v/>
      </c>
      <c r="H330" s="24" t="str">
        <f t="shared" si="1"/>
        <v/>
      </c>
      <c r="I330" s="24" t="str">
        <f>IF(A330="","",'04_Property_Economics'!AD330-'04_Property_Economics'!V330-'04_Property_Economics'!X330-'04_Property_Economics'!AF330)</f>
        <v/>
      </c>
      <c r="J330" s="27" t="str">
        <f t="shared" si="2"/>
        <v/>
      </c>
      <c r="K330" s="24" t="str">
        <f t="shared" si="3"/>
        <v/>
      </c>
      <c r="L330" s="24" t="str">
        <f>IF(A330="","",'04_Property_Economics'!AS330)</f>
        <v/>
      </c>
      <c r="M330" s="24" t="str">
        <f>IF(A330="","",'01_Global_Assumptions'!$B$13)</f>
        <v/>
      </c>
      <c r="N330" s="24" t="str">
        <f>IF(A330="","",'04_Property_Economics'!AM330)</f>
        <v/>
      </c>
      <c r="O330" s="24" t="str">
        <f>IF(A330="","",'04_Property_Economics'!AN330)</f>
        <v/>
      </c>
      <c r="P330" s="24" t="str">
        <f>IF(A330="","",'04_Property_Economics'!AO330)</f>
        <v/>
      </c>
      <c r="Q330" s="24" t="str">
        <f>IF(A330="","",'04_Property_Economics'!AP330)</f>
        <v/>
      </c>
      <c r="R330" s="24" t="str">
        <f>IF(A330="","",'04_Property_Economics'!AQ330)</f>
        <v/>
      </c>
      <c r="S330" s="27" t="str">
        <f>IF(A330="","",'04_Property_Economics'!AR330)</f>
        <v/>
      </c>
      <c r="T330" s="2" t="str">
        <f t="shared" si="4"/>
        <v/>
      </c>
    </row>
    <row r="331" ht="15.75" customHeight="1">
      <c r="A331" s="2" t="str">
        <f>IF('04_Property_Economics'!B331="","",'04_Property_Economics'!B331)</f>
        <v/>
      </c>
      <c r="B331" s="2" t="str">
        <f>IF(A331="","",'04_Property_Economics'!C331)</f>
        <v/>
      </c>
      <c r="C331" s="24" t="str">
        <f>IF(A331="","",'04_Property_Economics'!H331)</f>
        <v/>
      </c>
      <c r="D331" s="24" t="str">
        <f>IF(A331="","",'04_Property_Economics'!S331)</f>
        <v/>
      </c>
      <c r="E331" s="24" t="str">
        <f>IF(A331="","",'04_Property_Economics'!T331)</f>
        <v/>
      </c>
      <c r="F331" s="24" t="str">
        <f>IF(A331="","",'04_Property_Economics'!U331)</f>
        <v/>
      </c>
      <c r="G331" s="24" t="str">
        <f>IF(A331="","",'04_Property_Economics'!W331)</f>
        <v/>
      </c>
      <c r="H331" s="24" t="str">
        <f t="shared" si="1"/>
        <v/>
      </c>
      <c r="I331" s="24" t="str">
        <f>IF(A331="","",'04_Property_Economics'!AD331-'04_Property_Economics'!V331-'04_Property_Economics'!X331-'04_Property_Economics'!AF331)</f>
        <v/>
      </c>
      <c r="J331" s="27" t="str">
        <f t="shared" si="2"/>
        <v/>
      </c>
      <c r="K331" s="24" t="str">
        <f t="shared" si="3"/>
        <v/>
      </c>
      <c r="L331" s="24" t="str">
        <f>IF(A331="","",'04_Property_Economics'!AS331)</f>
        <v/>
      </c>
      <c r="M331" s="24" t="str">
        <f>IF(A331="","",'01_Global_Assumptions'!$B$13)</f>
        <v/>
      </c>
      <c r="N331" s="24" t="str">
        <f>IF(A331="","",'04_Property_Economics'!AM331)</f>
        <v/>
      </c>
      <c r="O331" s="24" t="str">
        <f>IF(A331="","",'04_Property_Economics'!AN331)</f>
        <v/>
      </c>
      <c r="P331" s="24" t="str">
        <f>IF(A331="","",'04_Property_Economics'!AO331)</f>
        <v/>
      </c>
      <c r="Q331" s="24" t="str">
        <f>IF(A331="","",'04_Property_Economics'!AP331)</f>
        <v/>
      </c>
      <c r="R331" s="24" t="str">
        <f>IF(A331="","",'04_Property_Economics'!AQ331)</f>
        <v/>
      </c>
      <c r="S331" s="27" t="str">
        <f>IF(A331="","",'04_Property_Economics'!AR331)</f>
        <v/>
      </c>
      <c r="T331" s="2" t="str">
        <f t="shared" si="4"/>
        <v/>
      </c>
    </row>
    <row r="332" ht="15.75" customHeight="1">
      <c r="A332" s="2" t="str">
        <f>IF('04_Property_Economics'!B332="","",'04_Property_Economics'!B332)</f>
        <v/>
      </c>
      <c r="B332" s="2" t="str">
        <f>IF(A332="","",'04_Property_Economics'!C332)</f>
        <v/>
      </c>
      <c r="C332" s="24" t="str">
        <f>IF(A332="","",'04_Property_Economics'!H332)</f>
        <v/>
      </c>
      <c r="D332" s="24" t="str">
        <f>IF(A332="","",'04_Property_Economics'!S332)</f>
        <v/>
      </c>
      <c r="E332" s="24" t="str">
        <f>IF(A332="","",'04_Property_Economics'!T332)</f>
        <v/>
      </c>
      <c r="F332" s="24" t="str">
        <f>IF(A332="","",'04_Property_Economics'!U332)</f>
        <v/>
      </c>
      <c r="G332" s="24" t="str">
        <f>IF(A332="","",'04_Property_Economics'!W332)</f>
        <v/>
      </c>
      <c r="H332" s="24" t="str">
        <f t="shared" si="1"/>
        <v/>
      </c>
      <c r="I332" s="24" t="str">
        <f>IF(A332="","",'04_Property_Economics'!AD332-'04_Property_Economics'!V332-'04_Property_Economics'!X332-'04_Property_Economics'!AF332)</f>
        <v/>
      </c>
      <c r="J332" s="27" t="str">
        <f t="shared" si="2"/>
        <v/>
      </c>
      <c r="K332" s="24" t="str">
        <f t="shared" si="3"/>
        <v/>
      </c>
      <c r="L332" s="24" t="str">
        <f>IF(A332="","",'04_Property_Economics'!AS332)</f>
        <v/>
      </c>
      <c r="M332" s="24" t="str">
        <f>IF(A332="","",'01_Global_Assumptions'!$B$13)</f>
        <v/>
      </c>
      <c r="N332" s="24" t="str">
        <f>IF(A332="","",'04_Property_Economics'!AM332)</f>
        <v/>
      </c>
      <c r="O332" s="24" t="str">
        <f>IF(A332="","",'04_Property_Economics'!AN332)</f>
        <v/>
      </c>
      <c r="P332" s="24" t="str">
        <f>IF(A332="","",'04_Property_Economics'!AO332)</f>
        <v/>
      </c>
      <c r="Q332" s="24" t="str">
        <f>IF(A332="","",'04_Property_Economics'!AP332)</f>
        <v/>
      </c>
      <c r="R332" s="24" t="str">
        <f>IF(A332="","",'04_Property_Economics'!AQ332)</f>
        <v/>
      </c>
      <c r="S332" s="27" t="str">
        <f>IF(A332="","",'04_Property_Economics'!AR332)</f>
        <v/>
      </c>
      <c r="T332" s="2" t="str">
        <f t="shared" si="4"/>
        <v/>
      </c>
    </row>
    <row r="333" ht="15.75" customHeight="1">
      <c r="A333" s="2" t="str">
        <f>IF('04_Property_Economics'!B333="","",'04_Property_Economics'!B333)</f>
        <v/>
      </c>
      <c r="B333" s="2" t="str">
        <f>IF(A333="","",'04_Property_Economics'!C333)</f>
        <v/>
      </c>
      <c r="C333" s="24" t="str">
        <f>IF(A333="","",'04_Property_Economics'!H333)</f>
        <v/>
      </c>
      <c r="D333" s="24" t="str">
        <f>IF(A333="","",'04_Property_Economics'!S333)</f>
        <v/>
      </c>
      <c r="E333" s="24" t="str">
        <f>IF(A333="","",'04_Property_Economics'!T333)</f>
        <v/>
      </c>
      <c r="F333" s="24" t="str">
        <f>IF(A333="","",'04_Property_Economics'!U333)</f>
        <v/>
      </c>
      <c r="G333" s="24" t="str">
        <f>IF(A333="","",'04_Property_Economics'!W333)</f>
        <v/>
      </c>
      <c r="H333" s="24" t="str">
        <f t="shared" si="1"/>
        <v/>
      </c>
      <c r="I333" s="24" t="str">
        <f>IF(A333="","",'04_Property_Economics'!AD333-'04_Property_Economics'!V333-'04_Property_Economics'!X333-'04_Property_Economics'!AF333)</f>
        <v/>
      </c>
      <c r="J333" s="27" t="str">
        <f t="shared" si="2"/>
        <v/>
      </c>
      <c r="K333" s="24" t="str">
        <f t="shared" si="3"/>
        <v/>
      </c>
      <c r="L333" s="24" t="str">
        <f>IF(A333="","",'04_Property_Economics'!AS333)</f>
        <v/>
      </c>
      <c r="M333" s="24" t="str">
        <f>IF(A333="","",'01_Global_Assumptions'!$B$13)</f>
        <v/>
      </c>
      <c r="N333" s="24" t="str">
        <f>IF(A333="","",'04_Property_Economics'!AM333)</f>
        <v/>
      </c>
      <c r="O333" s="24" t="str">
        <f>IF(A333="","",'04_Property_Economics'!AN333)</f>
        <v/>
      </c>
      <c r="P333" s="24" t="str">
        <f>IF(A333="","",'04_Property_Economics'!AO333)</f>
        <v/>
      </c>
      <c r="Q333" s="24" t="str">
        <f>IF(A333="","",'04_Property_Economics'!AP333)</f>
        <v/>
      </c>
      <c r="R333" s="24" t="str">
        <f>IF(A333="","",'04_Property_Economics'!AQ333)</f>
        <v/>
      </c>
      <c r="S333" s="27" t="str">
        <f>IF(A333="","",'04_Property_Economics'!AR333)</f>
        <v/>
      </c>
      <c r="T333" s="2" t="str">
        <f t="shared" si="4"/>
        <v/>
      </c>
    </row>
    <row r="334" ht="15.75" customHeight="1">
      <c r="A334" s="2" t="str">
        <f>IF('04_Property_Economics'!B334="","",'04_Property_Economics'!B334)</f>
        <v/>
      </c>
      <c r="B334" s="2" t="str">
        <f>IF(A334="","",'04_Property_Economics'!C334)</f>
        <v/>
      </c>
      <c r="C334" s="24" t="str">
        <f>IF(A334="","",'04_Property_Economics'!H334)</f>
        <v/>
      </c>
      <c r="D334" s="24" t="str">
        <f>IF(A334="","",'04_Property_Economics'!S334)</f>
        <v/>
      </c>
      <c r="E334" s="24" t="str">
        <f>IF(A334="","",'04_Property_Economics'!T334)</f>
        <v/>
      </c>
      <c r="F334" s="24" t="str">
        <f>IF(A334="","",'04_Property_Economics'!U334)</f>
        <v/>
      </c>
      <c r="G334" s="24" t="str">
        <f>IF(A334="","",'04_Property_Economics'!W334)</f>
        <v/>
      </c>
      <c r="H334" s="24" t="str">
        <f t="shared" si="1"/>
        <v/>
      </c>
      <c r="I334" s="24" t="str">
        <f>IF(A334="","",'04_Property_Economics'!AD334-'04_Property_Economics'!V334-'04_Property_Economics'!X334-'04_Property_Economics'!AF334)</f>
        <v/>
      </c>
      <c r="J334" s="27" t="str">
        <f t="shared" si="2"/>
        <v/>
      </c>
      <c r="K334" s="24" t="str">
        <f t="shared" si="3"/>
        <v/>
      </c>
      <c r="L334" s="24" t="str">
        <f>IF(A334="","",'04_Property_Economics'!AS334)</f>
        <v/>
      </c>
      <c r="M334" s="24" t="str">
        <f>IF(A334="","",'01_Global_Assumptions'!$B$13)</f>
        <v/>
      </c>
      <c r="N334" s="24" t="str">
        <f>IF(A334="","",'04_Property_Economics'!AM334)</f>
        <v/>
      </c>
      <c r="O334" s="24" t="str">
        <f>IF(A334="","",'04_Property_Economics'!AN334)</f>
        <v/>
      </c>
      <c r="P334" s="24" t="str">
        <f>IF(A334="","",'04_Property_Economics'!AO334)</f>
        <v/>
      </c>
      <c r="Q334" s="24" t="str">
        <f>IF(A334="","",'04_Property_Economics'!AP334)</f>
        <v/>
      </c>
      <c r="R334" s="24" t="str">
        <f>IF(A334="","",'04_Property_Economics'!AQ334)</f>
        <v/>
      </c>
      <c r="S334" s="27" t="str">
        <f>IF(A334="","",'04_Property_Economics'!AR334)</f>
        <v/>
      </c>
      <c r="T334" s="2" t="str">
        <f t="shared" si="4"/>
        <v/>
      </c>
    </row>
    <row r="335" ht="15.75" customHeight="1">
      <c r="A335" s="2" t="str">
        <f>IF('04_Property_Economics'!B335="","",'04_Property_Economics'!B335)</f>
        <v/>
      </c>
      <c r="B335" s="2" t="str">
        <f>IF(A335="","",'04_Property_Economics'!C335)</f>
        <v/>
      </c>
      <c r="C335" s="24" t="str">
        <f>IF(A335="","",'04_Property_Economics'!H335)</f>
        <v/>
      </c>
      <c r="D335" s="24" t="str">
        <f>IF(A335="","",'04_Property_Economics'!S335)</f>
        <v/>
      </c>
      <c r="E335" s="24" t="str">
        <f>IF(A335="","",'04_Property_Economics'!T335)</f>
        <v/>
      </c>
      <c r="F335" s="24" t="str">
        <f>IF(A335="","",'04_Property_Economics'!U335)</f>
        <v/>
      </c>
      <c r="G335" s="24" t="str">
        <f>IF(A335="","",'04_Property_Economics'!W335)</f>
        <v/>
      </c>
      <c r="H335" s="24" t="str">
        <f t="shared" si="1"/>
        <v/>
      </c>
      <c r="I335" s="24" t="str">
        <f>IF(A335="","",'04_Property_Economics'!AD335-'04_Property_Economics'!V335-'04_Property_Economics'!X335-'04_Property_Economics'!AF335)</f>
        <v/>
      </c>
      <c r="J335" s="27" t="str">
        <f t="shared" si="2"/>
        <v/>
      </c>
      <c r="K335" s="24" t="str">
        <f t="shared" si="3"/>
        <v/>
      </c>
      <c r="L335" s="24" t="str">
        <f>IF(A335="","",'04_Property_Economics'!AS335)</f>
        <v/>
      </c>
      <c r="M335" s="24" t="str">
        <f>IF(A335="","",'01_Global_Assumptions'!$B$13)</f>
        <v/>
      </c>
      <c r="N335" s="24" t="str">
        <f>IF(A335="","",'04_Property_Economics'!AM335)</f>
        <v/>
      </c>
      <c r="O335" s="24" t="str">
        <f>IF(A335="","",'04_Property_Economics'!AN335)</f>
        <v/>
      </c>
      <c r="P335" s="24" t="str">
        <f>IF(A335="","",'04_Property_Economics'!AO335)</f>
        <v/>
      </c>
      <c r="Q335" s="24" t="str">
        <f>IF(A335="","",'04_Property_Economics'!AP335)</f>
        <v/>
      </c>
      <c r="R335" s="24" t="str">
        <f>IF(A335="","",'04_Property_Economics'!AQ335)</f>
        <v/>
      </c>
      <c r="S335" s="27" t="str">
        <f>IF(A335="","",'04_Property_Economics'!AR335)</f>
        <v/>
      </c>
      <c r="T335" s="2" t="str">
        <f t="shared" si="4"/>
        <v/>
      </c>
    </row>
    <row r="336" ht="15.75" customHeight="1">
      <c r="A336" s="2" t="str">
        <f>IF('04_Property_Economics'!B336="","",'04_Property_Economics'!B336)</f>
        <v/>
      </c>
      <c r="B336" s="2" t="str">
        <f>IF(A336="","",'04_Property_Economics'!C336)</f>
        <v/>
      </c>
      <c r="C336" s="24" t="str">
        <f>IF(A336="","",'04_Property_Economics'!H336)</f>
        <v/>
      </c>
      <c r="D336" s="24" t="str">
        <f>IF(A336="","",'04_Property_Economics'!S336)</f>
        <v/>
      </c>
      <c r="E336" s="24" t="str">
        <f>IF(A336="","",'04_Property_Economics'!T336)</f>
        <v/>
      </c>
      <c r="F336" s="24" t="str">
        <f>IF(A336="","",'04_Property_Economics'!U336)</f>
        <v/>
      </c>
      <c r="G336" s="24" t="str">
        <f>IF(A336="","",'04_Property_Economics'!W336)</f>
        <v/>
      </c>
      <c r="H336" s="24" t="str">
        <f t="shared" si="1"/>
        <v/>
      </c>
      <c r="I336" s="24" t="str">
        <f>IF(A336="","",'04_Property_Economics'!AD336-'04_Property_Economics'!V336-'04_Property_Economics'!X336-'04_Property_Economics'!AF336)</f>
        <v/>
      </c>
      <c r="J336" s="27" t="str">
        <f t="shared" si="2"/>
        <v/>
      </c>
      <c r="K336" s="24" t="str">
        <f t="shared" si="3"/>
        <v/>
      </c>
      <c r="L336" s="24" t="str">
        <f>IF(A336="","",'04_Property_Economics'!AS336)</f>
        <v/>
      </c>
      <c r="M336" s="24" t="str">
        <f>IF(A336="","",'01_Global_Assumptions'!$B$13)</f>
        <v/>
      </c>
      <c r="N336" s="24" t="str">
        <f>IF(A336="","",'04_Property_Economics'!AM336)</f>
        <v/>
      </c>
      <c r="O336" s="24" t="str">
        <f>IF(A336="","",'04_Property_Economics'!AN336)</f>
        <v/>
      </c>
      <c r="P336" s="24" t="str">
        <f>IF(A336="","",'04_Property_Economics'!AO336)</f>
        <v/>
      </c>
      <c r="Q336" s="24" t="str">
        <f>IF(A336="","",'04_Property_Economics'!AP336)</f>
        <v/>
      </c>
      <c r="R336" s="24" t="str">
        <f>IF(A336="","",'04_Property_Economics'!AQ336)</f>
        <v/>
      </c>
      <c r="S336" s="27" t="str">
        <f>IF(A336="","",'04_Property_Economics'!AR336)</f>
        <v/>
      </c>
      <c r="T336" s="2" t="str">
        <f t="shared" si="4"/>
        <v/>
      </c>
    </row>
    <row r="337" ht="15.75" customHeight="1">
      <c r="A337" s="2" t="str">
        <f>IF('04_Property_Economics'!B337="","",'04_Property_Economics'!B337)</f>
        <v/>
      </c>
      <c r="B337" s="2" t="str">
        <f>IF(A337="","",'04_Property_Economics'!C337)</f>
        <v/>
      </c>
      <c r="C337" s="24" t="str">
        <f>IF(A337="","",'04_Property_Economics'!H337)</f>
        <v/>
      </c>
      <c r="D337" s="24" t="str">
        <f>IF(A337="","",'04_Property_Economics'!S337)</f>
        <v/>
      </c>
      <c r="E337" s="24" t="str">
        <f>IF(A337="","",'04_Property_Economics'!T337)</f>
        <v/>
      </c>
      <c r="F337" s="24" t="str">
        <f>IF(A337="","",'04_Property_Economics'!U337)</f>
        <v/>
      </c>
      <c r="G337" s="24" t="str">
        <f>IF(A337="","",'04_Property_Economics'!W337)</f>
        <v/>
      </c>
      <c r="H337" s="24" t="str">
        <f t="shared" si="1"/>
        <v/>
      </c>
      <c r="I337" s="24" t="str">
        <f>IF(A337="","",'04_Property_Economics'!AD337-'04_Property_Economics'!V337-'04_Property_Economics'!X337-'04_Property_Economics'!AF337)</f>
        <v/>
      </c>
      <c r="J337" s="27" t="str">
        <f t="shared" si="2"/>
        <v/>
      </c>
      <c r="K337" s="24" t="str">
        <f t="shared" si="3"/>
        <v/>
      </c>
      <c r="L337" s="24" t="str">
        <f>IF(A337="","",'04_Property_Economics'!AS337)</f>
        <v/>
      </c>
      <c r="M337" s="24" t="str">
        <f>IF(A337="","",'01_Global_Assumptions'!$B$13)</f>
        <v/>
      </c>
      <c r="N337" s="24" t="str">
        <f>IF(A337="","",'04_Property_Economics'!AM337)</f>
        <v/>
      </c>
      <c r="O337" s="24" t="str">
        <f>IF(A337="","",'04_Property_Economics'!AN337)</f>
        <v/>
      </c>
      <c r="P337" s="24" t="str">
        <f>IF(A337="","",'04_Property_Economics'!AO337)</f>
        <v/>
      </c>
      <c r="Q337" s="24" t="str">
        <f>IF(A337="","",'04_Property_Economics'!AP337)</f>
        <v/>
      </c>
      <c r="R337" s="24" t="str">
        <f>IF(A337="","",'04_Property_Economics'!AQ337)</f>
        <v/>
      </c>
      <c r="S337" s="27" t="str">
        <f>IF(A337="","",'04_Property_Economics'!AR337)</f>
        <v/>
      </c>
      <c r="T337" s="2" t="str">
        <f t="shared" si="4"/>
        <v/>
      </c>
    </row>
    <row r="338" ht="15.75" customHeight="1">
      <c r="A338" s="2" t="str">
        <f>IF('04_Property_Economics'!B338="","",'04_Property_Economics'!B338)</f>
        <v/>
      </c>
      <c r="B338" s="2" t="str">
        <f>IF(A338="","",'04_Property_Economics'!C338)</f>
        <v/>
      </c>
      <c r="C338" s="24" t="str">
        <f>IF(A338="","",'04_Property_Economics'!H338)</f>
        <v/>
      </c>
      <c r="D338" s="24" t="str">
        <f>IF(A338="","",'04_Property_Economics'!S338)</f>
        <v/>
      </c>
      <c r="E338" s="24" t="str">
        <f>IF(A338="","",'04_Property_Economics'!T338)</f>
        <v/>
      </c>
      <c r="F338" s="24" t="str">
        <f>IF(A338="","",'04_Property_Economics'!U338)</f>
        <v/>
      </c>
      <c r="G338" s="24" t="str">
        <f>IF(A338="","",'04_Property_Economics'!W338)</f>
        <v/>
      </c>
      <c r="H338" s="24" t="str">
        <f t="shared" si="1"/>
        <v/>
      </c>
      <c r="I338" s="24" t="str">
        <f>IF(A338="","",'04_Property_Economics'!AD338-'04_Property_Economics'!V338-'04_Property_Economics'!X338-'04_Property_Economics'!AF338)</f>
        <v/>
      </c>
      <c r="J338" s="27" t="str">
        <f t="shared" si="2"/>
        <v/>
      </c>
      <c r="K338" s="24" t="str">
        <f t="shared" si="3"/>
        <v/>
      </c>
      <c r="L338" s="24" t="str">
        <f>IF(A338="","",'04_Property_Economics'!AS338)</f>
        <v/>
      </c>
      <c r="M338" s="24" t="str">
        <f>IF(A338="","",'01_Global_Assumptions'!$B$13)</f>
        <v/>
      </c>
      <c r="N338" s="24" t="str">
        <f>IF(A338="","",'04_Property_Economics'!AM338)</f>
        <v/>
      </c>
      <c r="O338" s="24" t="str">
        <f>IF(A338="","",'04_Property_Economics'!AN338)</f>
        <v/>
      </c>
      <c r="P338" s="24" t="str">
        <f>IF(A338="","",'04_Property_Economics'!AO338)</f>
        <v/>
      </c>
      <c r="Q338" s="24" t="str">
        <f>IF(A338="","",'04_Property_Economics'!AP338)</f>
        <v/>
      </c>
      <c r="R338" s="24" t="str">
        <f>IF(A338="","",'04_Property_Economics'!AQ338)</f>
        <v/>
      </c>
      <c r="S338" s="27" t="str">
        <f>IF(A338="","",'04_Property_Economics'!AR338)</f>
        <v/>
      </c>
      <c r="T338" s="2" t="str">
        <f t="shared" si="4"/>
        <v/>
      </c>
    </row>
    <row r="339" ht="15.75" customHeight="1">
      <c r="A339" s="2" t="str">
        <f>IF('04_Property_Economics'!B339="","",'04_Property_Economics'!B339)</f>
        <v/>
      </c>
      <c r="B339" s="2" t="str">
        <f>IF(A339="","",'04_Property_Economics'!C339)</f>
        <v/>
      </c>
      <c r="C339" s="24" t="str">
        <f>IF(A339="","",'04_Property_Economics'!H339)</f>
        <v/>
      </c>
      <c r="D339" s="24" t="str">
        <f>IF(A339="","",'04_Property_Economics'!S339)</f>
        <v/>
      </c>
      <c r="E339" s="24" t="str">
        <f>IF(A339="","",'04_Property_Economics'!T339)</f>
        <v/>
      </c>
      <c r="F339" s="24" t="str">
        <f>IF(A339="","",'04_Property_Economics'!U339)</f>
        <v/>
      </c>
      <c r="G339" s="24" t="str">
        <f>IF(A339="","",'04_Property_Economics'!W339)</f>
        <v/>
      </c>
      <c r="H339" s="24" t="str">
        <f t="shared" si="1"/>
        <v/>
      </c>
      <c r="I339" s="24" t="str">
        <f>IF(A339="","",'04_Property_Economics'!AD339-'04_Property_Economics'!V339-'04_Property_Economics'!X339-'04_Property_Economics'!AF339)</f>
        <v/>
      </c>
      <c r="J339" s="27" t="str">
        <f t="shared" si="2"/>
        <v/>
      </c>
      <c r="K339" s="24" t="str">
        <f t="shared" si="3"/>
        <v/>
      </c>
      <c r="L339" s="24" t="str">
        <f>IF(A339="","",'04_Property_Economics'!AS339)</f>
        <v/>
      </c>
      <c r="M339" s="24" t="str">
        <f>IF(A339="","",'01_Global_Assumptions'!$B$13)</f>
        <v/>
      </c>
      <c r="N339" s="24" t="str">
        <f>IF(A339="","",'04_Property_Economics'!AM339)</f>
        <v/>
      </c>
      <c r="O339" s="24" t="str">
        <f>IF(A339="","",'04_Property_Economics'!AN339)</f>
        <v/>
      </c>
      <c r="P339" s="24" t="str">
        <f>IF(A339="","",'04_Property_Economics'!AO339)</f>
        <v/>
      </c>
      <c r="Q339" s="24" t="str">
        <f>IF(A339="","",'04_Property_Economics'!AP339)</f>
        <v/>
      </c>
      <c r="R339" s="24" t="str">
        <f>IF(A339="","",'04_Property_Economics'!AQ339)</f>
        <v/>
      </c>
      <c r="S339" s="27" t="str">
        <f>IF(A339="","",'04_Property_Economics'!AR339)</f>
        <v/>
      </c>
      <c r="T339" s="2" t="str">
        <f t="shared" si="4"/>
        <v/>
      </c>
    </row>
    <row r="340" ht="15.75" customHeight="1">
      <c r="A340" s="2" t="str">
        <f>IF('04_Property_Economics'!B340="","",'04_Property_Economics'!B340)</f>
        <v/>
      </c>
      <c r="B340" s="2" t="str">
        <f>IF(A340="","",'04_Property_Economics'!C340)</f>
        <v/>
      </c>
      <c r="C340" s="24" t="str">
        <f>IF(A340="","",'04_Property_Economics'!H340)</f>
        <v/>
      </c>
      <c r="D340" s="24" t="str">
        <f>IF(A340="","",'04_Property_Economics'!S340)</f>
        <v/>
      </c>
      <c r="E340" s="24" t="str">
        <f>IF(A340="","",'04_Property_Economics'!T340)</f>
        <v/>
      </c>
      <c r="F340" s="24" t="str">
        <f>IF(A340="","",'04_Property_Economics'!U340)</f>
        <v/>
      </c>
      <c r="G340" s="24" t="str">
        <f>IF(A340="","",'04_Property_Economics'!W340)</f>
        <v/>
      </c>
      <c r="H340" s="24" t="str">
        <f t="shared" si="1"/>
        <v/>
      </c>
      <c r="I340" s="24" t="str">
        <f>IF(A340="","",'04_Property_Economics'!AD340-'04_Property_Economics'!V340-'04_Property_Economics'!X340-'04_Property_Economics'!AF340)</f>
        <v/>
      </c>
      <c r="J340" s="27" t="str">
        <f t="shared" si="2"/>
        <v/>
      </c>
      <c r="K340" s="24" t="str">
        <f t="shared" si="3"/>
        <v/>
      </c>
      <c r="L340" s="24" t="str">
        <f>IF(A340="","",'04_Property_Economics'!AS340)</f>
        <v/>
      </c>
      <c r="M340" s="24" t="str">
        <f>IF(A340="","",'01_Global_Assumptions'!$B$13)</f>
        <v/>
      </c>
      <c r="N340" s="24" t="str">
        <f>IF(A340="","",'04_Property_Economics'!AM340)</f>
        <v/>
      </c>
      <c r="O340" s="24" t="str">
        <f>IF(A340="","",'04_Property_Economics'!AN340)</f>
        <v/>
      </c>
      <c r="P340" s="24" t="str">
        <f>IF(A340="","",'04_Property_Economics'!AO340)</f>
        <v/>
      </c>
      <c r="Q340" s="24" t="str">
        <f>IF(A340="","",'04_Property_Economics'!AP340)</f>
        <v/>
      </c>
      <c r="R340" s="24" t="str">
        <f>IF(A340="","",'04_Property_Economics'!AQ340)</f>
        <v/>
      </c>
      <c r="S340" s="27" t="str">
        <f>IF(A340="","",'04_Property_Economics'!AR340)</f>
        <v/>
      </c>
      <c r="T340" s="2" t="str">
        <f t="shared" si="4"/>
        <v/>
      </c>
    </row>
    <row r="341" ht="15.75" customHeight="1">
      <c r="A341" s="2" t="str">
        <f>IF('04_Property_Economics'!B341="","",'04_Property_Economics'!B341)</f>
        <v/>
      </c>
      <c r="B341" s="2" t="str">
        <f>IF(A341="","",'04_Property_Economics'!C341)</f>
        <v/>
      </c>
      <c r="C341" s="24" t="str">
        <f>IF(A341="","",'04_Property_Economics'!H341)</f>
        <v/>
      </c>
      <c r="D341" s="24" t="str">
        <f>IF(A341="","",'04_Property_Economics'!S341)</f>
        <v/>
      </c>
      <c r="E341" s="24" t="str">
        <f>IF(A341="","",'04_Property_Economics'!T341)</f>
        <v/>
      </c>
      <c r="F341" s="24" t="str">
        <f>IF(A341="","",'04_Property_Economics'!U341)</f>
        <v/>
      </c>
      <c r="G341" s="24" t="str">
        <f>IF(A341="","",'04_Property_Economics'!W341)</f>
        <v/>
      </c>
      <c r="H341" s="24" t="str">
        <f t="shared" si="1"/>
        <v/>
      </c>
      <c r="I341" s="24" t="str">
        <f>IF(A341="","",'04_Property_Economics'!AD341-'04_Property_Economics'!V341-'04_Property_Economics'!X341-'04_Property_Economics'!AF341)</f>
        <v/>
      </c>
      <c r="J341" s="27" t="str">
        <f t="shared" si="2"/>
        <v/>
      </c>
      <c r="K341" s="24" t="str">
        <f t="shared" si="3"/>
        <v/>
      </c>
      <c r="L341" s="24" t="str">
        <f>IF(A341="","",'04_Property_Economics'!AS341)</f>
        <v/>
      </c>
      <c r="M341" s="24" t="str">
        <f>IF(A341="","",'01_Global_Assumptions'!$B$13)</f>
        <v/>
      </c>
      <c r="N341" s="24" t="str">
        <f>IF(A341="","",'04_Property_Economics'!AM341)</f>
        <v/>
      </c>
      <c r="O341" s="24" t="str">
        <f>IF(A341="","",'04_Property_Economics'!AN341)</f>
        <v/>
      </c>
      <c r="P341" s="24" t="str">
        <f>IF(A341="","",'04_Property_Economics'!AO341)</f>
        <v/>
      </c>
      <c r="Q341" s="24" t="str">
        <f>IF(A341="","",'04_Property_Economics'!AP341)</f>
        <v/>
      </c>
      <c r="R341" s="24" t="str">
        <f>IF(A341="","",'04_Property_Economics'!AQ341)</f>
        <v/>
      </c>
      <c r="S341" s="27" t="str">
        <f>IF(A341="","",'04_Property_Economics'!AR341)</f>
        <v/>
      </c>
      <c r="T341" s="2" t="str">
        <f t="shared" si="4"/>
        <v/>
      </c>
    </row>
    <row r="342" ht="15.75" customHeight="1">
      <c r="A342" s="2" t="str">
        <f>IF('04_Property_Economics'!B342="","",'04_Property_Economics'!B342)</f>
        <v/>
      </c>
      <c r="B342" s="2" t="str">
        <f>IF(A342="","",'04_Property_Economics'!C342)</f>
        <v/>
      </c>
      <c r="C342" s="24" t="str">
        <f>IF(A342="","",'04_Property_Economics'!H342)</f>
        <v/>
      </c>
      <c r="D342" s="24" t="str">
        <f>IF(A342="","",'04_Property_Economics'!S342)</f>
        <v/>
      </c>
      <c r="E342" s="24" t="str">
        <f>IF(A342="","",'04_Property_Economics'!T342)</f>
        <v/>
      </c>
      <c r="F342" s="24" t="str">
        <f>IF(A342="","",'04_Property_Economics'!U342)</f>
        <v/>
      </c>
      <c r="G342" s="24" t="str">
        <f>IF(A342="","",'04_Property_Economics'!W342)</f>
        <v/>
      </c>
      <c r="H342" s="24" t="str">
        <f t="shared" si="1"/>
        <v/>
      </c>
      <c r="I342" s="24" t="str">
        <f>IF(A342="","",'04_Property_Economics'!AD342-'04_Property_Economics'!V342-'04_Property_Economics'!X342-'04_Property_Economics'!AF342)</f>
        <v/>
      </c>
      <c r="J342" s="27" t="str">
        <f t="shared" si="2"/>
        <v/>
      </c>
      <c r="K342" s="24" t="str">
        <f t="shared" si="3"/>
        <v/>
      </c>
      <c r="L342" s="24" t="str">
        <f>IF(A342="","",'04_Property_Economics'!AS342)</f>
        <v/>
      </c>
      <c r="M342" s="24" t="str">
        <f>IF(A342="","",'01_Global_Assumptions'!$B$13)</f>
        <v/>
      </c>
      <c r="N342" s="24" t="str">
        <f>IF(A342="","",'04_Property_Economics'!AM342)</f>
        <v/>
      </c>
      <c r="O342" s="24" t="str">
        <f>IF(A342="","",'04_Property_Economics'!AN342)</f>
        <v/>
      </c>
      <c r="P342" s="24" t="str">
        <f>IF(A342="","",'04_Property_Economics'!AO342)</f>
        <v/>
      </c>
      <c r="Q342" s="24" t="str">
        <f>IF(A342="","",'04_Property_Economics'!AP342)</f>
        <v/>
      </c>
      <c r="R342" s="24" t="str">
        <f>IF(A342="","",'04_Property_Economics'!AQ342)</f>
        <v/>
      </c>
      <c r="S342" s="27" t="str">
        <f>IF(A342="","",'04_Property_Economics'!AR342)</f>
        <v/>
      </c>
      <c r="T342" s="2" t="str">
        <f t="shared" si="4"/>
        <v/>
      </c>
    </row>
    <row r="343" ht="15.75" customHeight="1">
      <c r="A343" s="2" t="str">
        <f>IF('04_Property_Economics'!B343="","",'04_Property_Economics'!B343)</f>
        <v/>
      </c>
      <c r="B343" s="2" t="str">
        <f>IF(A343="","",'04_Property_Economics'!C343)</f>
        <v/>
      </c>
      <c r="C343" s="24" t="str">
        <f>IF(A343="","",'04_Property_Economics'!H343)</f>
        <v/>
      </c>
      <c r="D343" s="24" t="str">
        <f>IF(A343="","",'04_Property_Economics'!S343)</f>
        <v/>
      </c>
      <c r="E343" s="24" t="str">
        <f>IF(A343="","",'04_Property_Economics'!T343)</f>
        <v/>
      </c>
      <c r="F343" s="24" t="str">
        <f>IF(A343="","",'04_Property_Economics'!U343)</f>
        <v/>
      </c>
      <c r="G343" s="24" t="str">
        <f>IF(A343="","",'04_Property_Economics'!W343)</f>
        <v/>
      </c>
      <c r="H343" s="24" t="str">
        <f t="shared" si="1"/>
        <v/>
      </c>
      <c r="I343" s="24" t="str">
        <f>IF(A343="","",'04_Property_Economics'!AD343-'04_Property_Economics'!V343-'04_Property_Economics'!X343-'04_Property_Economics'!AF343)</f>
        <v/>
      </c>
      <c r="J343" s="27" t="str">
        <f t="shared" si="2"/>
        <v/>
      </c>
      <c r="K343" s="24" t="str">
        <f t="shared" si="3"/>
        <v/>
      </c>
      <c r="L343" s="24" t="str">
        <f>IF(A343="","",'04_Property_Economics'!AS343)</f>
        <v/>
      </c>
      <c r="M343" s="24" t="str">
        <f>IF(A343="","",'01_Global_Assumptions'!$B$13)</f>
        <v/>
      </c>
      <c r="N343" s="24" t="str">
        <f>IF(A343="","",'04_Property_Economics'!AM343)</f>
        <v/>
      </c>
      <c r="O343" s="24" t="str">
        <f>IF(A343="","",'04_Property_Economics'!AN343)</f>
        <v/>
      </c>
      <c r="P343" s="24" t="str">
        <f>IF(A343="","",'04_Property_Economics'!AO343)</f>
        <v/>
      </c>
      <c r="Q343" s="24" t="str">
        <f>IF(A343="","",'04_Property_Economics'!AP343)</f>
        <v/>
      </c>
      <c r="R343" s="24" t="str">
        <f>IF(A343="","",'04_Property_Economics'!AQ343)</f>
        <v/>
      </c>
      <c r="S343" s="27" t="str">
        <f>IF(A343="","",'04_Property_Economics'!AR343)</f>
        <v/>
      </c>
      <c r="T343" s="2" t="str">
        <f t="shared" si="4"/>
        <v/>
      </c>
    </row>
    <row r="344" ht="15.75" customHeight="1">
      <c r="A344" s="2" t="str">
        <f>IF('04_Property_Economics'!B344="","",'04_Property_Economics'!B344)</f>
        <v/>
      </c>
      <c r="B344" s="2" t="str">
        <f>IF(A344="","",'04_Property_Economics'!C344)</f>
        <v/>
      </c>
      <c r="C344" s="24" t="str">
        <f>IF(A344="","",'04_Property_Economics'!H344)</f>
        <v/>
      </c>
      <c r="D344" s="24" t="str">
        <f>IF(A344="","",'04_Property_Economics'!S344)</f>
        <v/>
      </c>
      <c r="E344" s="24" t="str">
        <f>IF(A344="","",'04_Property_Economics'!T344)</f>
        <v/>
      </c>
      <c r="F344" s="24" t="str">
        <f>IF(A344="","",'04_Property_Economics'!U344)</f>
        <v/>
      </c>
      <c r="G344" s="24" t="str">
        <f>IF(A344="","",'04_Property_Economics'!W344)</f>
        <v/>
      </c>
      <c r="H344" s="24" t="str">
        <f t="shared" si="1"/>
        <v/>
      </c>
      <c r="I344" s="24" t="str">
        <f>IF(A344="","",'04_Property_Economics'!AD344-'04_Property_Economics'!V344-'04_Property_Economics'!X344-'04_Property_Economics'!AF344)</f>
        <v/>
      </c>
      <c r="J344" s="27" t="str">
        <f t="shared" si="2"/>
        <v/>
      </c>
      <c r="K344" s="24" t="str">
        <f t="shared" si="3"/>
        <v/>
      </c>
      <c r="L344" s="24" t="str">
        <f>IF(A344="","",'04_Property_Economics'!AS344)</f>
        <v/>
      </c>
      <c r="M344" s="24" t="str">
        <f>IF(A344="","",'01_Global_Assumptions'!$B$13)</f>
        <v/>
      </c>
      <c r="N344" s="24" t="str">
        <f>IF(A344="","",'04_Property_Economics'!AM344)</f>
        <v/>
      </c>
      <c r="O344" s="24" t="str">
        <f>IF(A344="","",'04_Property_Economics'!AN344)</f>
        <v/>
      </c>
      <c r="P344" s="24" t="str">
        <f>IF(A344="","",'04_Property_Economics'!AO344)</f>
        <v/>
      </c>
      <c r="Q344" s="24" t="str">
        <f>IF(A344="","",'04_Property_Economics'!AP344)</f>
        <v/>
      </c>
      <c r="R344" s="24" t="str">
        <f>IF(A344="","",'04_Property_Economics'!AQ344)</f>
        <v/>
      </c>
      <c r="S344" s="27" t="str">
        <f>IF(A344="","",'04_Property_Economics'!AR344)</f>
        <v/>
      </c>
      <c r="T344" s="2" t="str">
        <f t="shared" si="4"/>
        <v/>
      </c>
    </row>
    <row r="345" ht="15.75" customHeight="1">
      <c r="A345" s="2" t="str">
        <f>IF('04_Property_Economics'!B345="","",'04_Property_Economics'!B345)</f>
        <v/>
      </c>
      <c r="B345" s="2" t="str">
        <f>IF(A345="","",'04_Property_Economics'!C345)</f>
        <v/>
      </c>
      <c r="C345" s="24" t="str">
        <f>IF(A345="","",'04_Property_Economics'!H345)</f>
        <v/>
      </c>
      <c r="D345" s="24" t="str">
        <f>IF(A345="","",'04_Property_Economics'!S345)</f>
        <v/>
      </c>
      <c r="E345" s="24" t="str">
        <f>IF(A345="","",'04_Property_Economics'!T345)</f>
        <v/>
      </c>
      <c r="F345" s="24" t="str">
        <f>IF(A345="","",'04_Property_Economics'!U345)</f>
        <v/>
      </c>
      <c r="G345" s="24" t="str">
        <f>IF(A345="","",'04_Property_Economics'!W345)</f>
        <v/>
      </c>
      <c r="H345" s="24" t="str">
        <f t="shared" si="1"/>
        <v/>
      </c>
      <c r="I345" s="24" t="str">
        <f>IF(A345="","",'04_Property_Economics'!AD345-'04_Property_Economics'!V345-'04_Property_Economics'!X345-'04_Property_Economics'!AF345)</f>
        <v/>
      </c>
      <c r="J345" s="27" t="str">
        <f t="shared" si="2"/>
        <v/>
      </c>
      <c r="K345" s="24" t="str">
        <f t="shared" si="3"/>
        <v/>
      </c>
      <c r="L345" s="24" t="str">
        <f>IF(A345="","",'04_Property_Economics'!AS345)</f>
        <v/>
      </c>
      <c r="M345" s="24" t="str">
        <f>IF(A345="","",'01_Global_Assumptions'!$B$13)</f>
        <v/>
      </c>
      <c r="N345" s="24" t="str">
        <f>IF(A345="","",'04_Property_Economics'!AM345)</f>
        <v/>
      </c>
      <c r="O345" s="24" t="str">
        <f>IF(A345="","",'04_Property_Economics'!AN345)</f>
        <v/>
      </c>
      <c r="P345" s="24" t="str">
        <f>IF(A345="","",'04_Property_Economics'!AO345)</f>
        <v/>
      </c>
      <c r="Q345" s="24" t="str">
        <f>IF(A345="","",'04_Property_Economics'!AP345)</f>
        <v/>
      </c>
      <c r="R345" s="24" t="str">
        <f>IF(A345="","",'04_Property_Economics'!AQ345)</f>
        <v/>
      </c>
      <c r="S345" s="27" t="str">
        <f>IF(A345="","",'04_Property_Economics'!AR345)</f>
        <v/>
      </c>
      <c r="T345" s="2" t="str">
        <f t="shared" si="4"/>
        <v/>
      </c>
    </row>
    <row r="346" ht="15.75" customHeight="1">
      <c r="A346" s="2" t="str">
        <f>IF('04_Property_Economics'!B346="","",'04_Property_Economics'!B346)</f>
        <v/>
      </c>
      <c r="B346" s="2" t="str">
        <f>IF(A346="","",'04_Property_Economics'!C346)</f>
        <v/>
      </c>
      <c r="C346" s="24" t="str">
        <f>IF(A346="","",'04_Property_Economics'!H346)</f>
        <v/>
      </c>
      <c r="D346" s="24" t="str">
        <f>IF(A346="","",'04_Property_Economics'!S346)</f>
        <v/>
      </c>
      <c r="E346" s="24" t="str">
        <f>IF(A346="","",'04_Property_Economics'!T346)</f>
        <v/>
      </c>
      <c r="F346" s="24" t="str">
        <f>IF(A346="","",'04_Property_Economics'!U346)</f>
        <v/>
      </c>
      <c r="G346" s="24" t="str">
        <f>IF(A346="","",'04_Property_Economics'!W346)</f>
        <v/>
      </c>
      <c r="H346" s="24" t="str">
        <f t="shared" si="1"/>
        <v/>
      </c>
      <c r="I346" s="24" t="str">
        <f>IF(A346="","",'04_Property_Economics'!AD346-'04_Property_Economics'!V346-'04_Property_Economics'!X346-'04_Property_Economics'!AF346)</f>
        <v/>
      </c>
      <c r="J346" s="27" t="str">
        <f t="shared" si="2"/>
        <v/>
      </c>
      <c r="K346" s="24" t="str">
        <f t="shared" si="3"/>
        <v/>
      </c>
      <c r="L346" s="24" t="str">
        <f>IF(A346="","",'04_Property_Economics'!AS346)</f>
        <v/>
      </c>
      <c r="M346" s="24" t="str">
        <f>IF(A346="","",'01_Global_Assumptions'!$B$13)</f>
        <v/>
      </c>
      <c r="N346" s="24" t="str">
        <f>IF(A346="","",'04_Property_Economics'!AM346)</f>
        <v/>
      </c>
      <c r="O346" s="24" t="str">
        <f>IF(A346="","",'04_Property_Economics'!AN346)</f>
        <v/>
      </c>
      <c r="P346" s="24" t="str">
        <f>IF(A346="","",'04_Property_Economics'!AO346)</f>
        <v/>
      </c>
      <c r="Q346" s="24" t="str">
        <f>IF(A346="","",'04_Property_Economics'!AP346)</f>
        <v/>
      </c>
      <c r="R346" s="24" t="str">
        <f>IF(A346="","",'04_Property_Economics'!AQ346)</f>
        <v/>
      </c>
      <c r="S346" s="27" t="str">
        <f>IF(A346="","",'04_Property_Economics'!AR346)</f>
        <v/>
      </c>
      <c r="T346" s="2" t="str">
        <f t="shared" si="4"/>
        <v/>
      </c>
    </row>
    <row r="347" ht="15.75" customHeight="1">
      <c r="A347" s="2" t="str">
        <f>IF('04_Property_Economics'!B347="","",'04_Property_Economics'!B347)</f>
        <v/>
      </c>
      <c r="B347" s="2" t="str">
        <f>IF(A347="","",'04_Property_Economics'!C347)</f>
        <v/>
      </c>
      <c r="C347" s="24" t="str">
        <f>IF(A347="","",'04_Property_Economics'!H347)</f>
        <v/>
      </c>
      <c r="D347" s="24" t="str">
        <f>IF(A347="","",'04_Property_Economics'!S347)</f>
        <v/>
      </c>
      <c r="E347" s="24" t="str">
        <f>IF(A347="","",'04_Property_Economics'!T347)</f>
        <v/>
      </c>
      <c r="F347" s="24" t="str">
        <f>IF(A347="","",'04_Property_Economics'!U347)</f>
        <v/>
      </c>
      <c r="G347" s="24" t="str">
        <f>IF(A347="","",'04_Property_Economics'!W347)</f>
        <v/>
      </c>
      <c r="H347" s="24" t="str">
        <f t="shared" si="1"/>
        <v/>
      </c>
      <c r="I347" s="24" t="str">
        <f>IF(A347="","",'04_Property_Economics'!AD347-'04_Property_Economics'!V347-'04_Property_Economics'!X347-'04_Property_Economics'!AF347)</f>
        <v/>
      </c>
      <c r="J347" s="27" t="str">
        <f t="shared" si="2"/>
        <v/>
      </c>
      <c r="K347" s="24" t="str">
        <f t="shared" si="3"/>
        <v/>
      </c>
      <c r="L347" s="24" t="str">
        <f>IF(A347="","",'04_Property_Economics'!AS347)</f>
        <v/>
      </c>
      <c r="M347" s="24" t="str">
        <f>IF(A347="","",'01_Global_Assumptions'!$B$13)</f>
        <v/>
      </c>
      <c r="N347" s="24" t="str">
        <f>IF(A347="","",'04_Property_Economics'!AM347)</f>
        <v/>
      </c>
      <c r="O347" s="24" t="str">
        <f>IF(A347="","",'04_Property_Economics'!AN347)</f>
        <v/>
      </c>
      <c r="P347" s="24" t="str">
        <f>IF(A347="","",'04_Property_Economics'!AO347)</f>
        <v/>
      </c>
      <c r="Q347" s="24" t="str">
        <f>IF(A347="","",'04_Property_Economics'!AP347)</f>
        <v/>
      </c>
      <c r="R347" s="24" t="str">
        <f>IF(A347="","",'04_Property_Economics'!AQ347)</f>
        <v/>
      </c>
      <c r="S347" s="27" t="str">
        <f>IF(A347="","",'04_Property_Economics'!AR347)</f>
        <v/>
      </c>
      <c r="T347" s="2" t="str">
        <f t="shared" si="4"/>
        <v/>
      </c>
    </row>
    <row r="348" ht="15.75" customHeight="1">
      <c r="A348" s="2" t="str">
        <f>IF('04_Property_Economics'!B348="","",'04_Property_Economics'!B348)</f>
        <v/>
      </c>
      <c r="B348" s="2" t="str">
        <f>IF(A348="","",'04_Property_Economics'!C348)</f>
        <v/>
      </c>
      <c r="C348" s="24" t="str">
        <f>IF(A348="","",'04_Property_Economics'!H348)</f>
        <v/>
      </c>
      <c r="D348" s="24" t="str">
        <f>IF(A348="","",'04_Property_Economics'!S348)</f>
        <v/>
      </c>
      <c r="E348" s="24" t="str">
        <f>IF(A348="","",'04_Property_Economics'!T348)</f>
        <v/>
      </c>
      <c r="F348" s="24" t="str">
        <f>IF(A348="","",'04_Property_Economics'!U348)</f>
        <v/>
      </c>
      <c r="G348" s="24" t="str">
        <f>IF(A348="","",'04_Property_Economics'!W348)</f>
        <v/>
      </c>
      <c r="H348" s="24" t="str">
        <f t="shared" si="1"/>
        <v/>
      </c>
      <c r="I348" s="24" t="str">
        <f>IF(A348="","",'04_Property_Economics'!AD348-'04_Property_Economics'!V348-'04_Property_Economics'!X348-'04_Property_Economics'!AF348)</f>
        <v/>
      </c>
      <c r="J348" s="27" t="str">
        <f t="shared" si="2"/>
        <v/>
      </c>
      <c r="K348" s="24" t="str">
        <f t="shared" si="3"/>
        <v/>
      </c>
      <c r="L348" s="24" t="str">
        <f>IF(A348="","",'04_Property_Economics'!AS348)</f>
        <v/>
      </c>
      <c r="M348" s="24" t="str">
        <f>IF(A348="","",'01_Global_Assumptions'!$B$13)</f>
        <v/>
      </c>
      <c r="N348" s="24" t="str">
        <f>IF(A348="","",'04_Property_Economics'!AM348)</f>
        <v/>
      </c>
      <c r="O348" s="24" t="str">
        <f>IF(A348="","",'04_Property_Economics'!AN348)</f>
        <v/>
      </c>
      <c r="P348" s="24" t="str">
        <f>IF(A348="","",'04_Property_Economics'!AO348)</f>
        <v/>
      </c>
      <c r="Q348" s="24" t="str">
        <f>IF(A348="","",'04_Property_Economics'!AP348)</f>
        <v/>
      </c>
      <c r="R348" s="24" t="str">
        <f>IF(A348="","",'04_Property_Economics'!AQ348)</f>
        <v/>
      </c>
      <c r="S348" s="27" t="str">
        <f>IF(A348="","",'04_Property_Economics'!AR348)</f>
        <v/>
      </c>
      <c r="T348" s="2" t="str">
        <f t="shared" si="4"/>
        <v/>
      </c>
    </row>
    <row r="349" ht="15.75" customHeight="1">
      <c r="A349" s="2" t="str">
        <f>IF('04_Property_Economics'!B349="","",'04_Property_Economics'!B349)</f>
        <v/>
      </c>
      <c r="B349" s="2" t="str">
        <f>IF(A349="","",'04_Property_Economics'!C349)</f>
        <v/>
      </c>
      <c r="C349" s="24" t="str">
        <f>IF(A349="","",'04_Property_Economics'!H349)</f>
        <v/>
      </c>
      <c r="D349" s="24" t="str">
        <f>IF(A349="","",'04_Property_Economics'!S349)</f>
        <v/>
      </c>
      <c r="E349" s="24" t="str">
        <f>IF(A349="","",'04_Property_Economics'!T349)</f>
        <v/>
      </c>
      <c r="F349" s="24" t="str">
        <f>IF(A349="","",'04_Property_Economics'!U349)</f>
        <v/>
      </c>
      <c r="G349" s="24" t="str">
        <f>IF(A349="","",'04_Property_Economics'!W349)</f>
        <v/>
      </c>
      <c r="H349" s="24" t="str">
        <f t="shared" si="1"/>
        <v/>
      </c>
      <c r="I349" s="24" t="str">
        <f>IF(A349="","",'04_Property_Economics'!AD349-'04_Property_Economics'!V349-'04_Property_Economics'!X349-'04_Property_Economics'!AF349)</f>
        <v/>
      </c>
      <c r="J349" s="27" t="str">
        <f t="shared" si="2"/>
        <v/>
      </c>
      <c r="K349" s="24" t="str">
        <f t="shared" si="3"/>
        <v/>
      </c>
      <c r="L349" s="24" t="str">
        <f>IF(A349="","",'04_Property_Economics'!AS349)</f>
        <v/>
      </c>
      <c r="M349" s="24" t="str">
        <f>IF(A349="","",'01_Global_Assumptions'!$B$13)</f>
        <v/>
      </c>
      <c r="N349" s="24" t="str">
        <f>IF(A349="","",'04_Property_Economics'!AM349)</f>
        <v/>
      </c>
      <c r="O349" s="24" t="str">
        <f>IF(A349="","",'04_Property_Economics'!AN349)</f>
        <v/>
      </c>
      <c r="P349" s="24" t="str">
        <f>IF(A349="","",'04_Property_Economics'!AO349)</f>
        <v/>
      </c>
      <c r="Q349" s="24" t="str">
        <f>IF(A349="","",'04_Property_Economics'!AP349)</f>
        <v/>
      </c>
      <c r="R349" s="24" t="str">
        <f>IF(A349="","",'04_Property_Economics'!AQ349)</f>
        <v/>
      </c>
      <c r="S349" s="27" t="str">
        <f>IF(A349="","",'04_Property_Economics'!AR349)</f>
        <v/>
      </c>
      <c r="T349" s="2" t="str">
        <f t="shared" si="4"/>
        <v/>
      </c>
    </row>
    <row r="350" ht="15.75" customHeight="1">
      <c r="A350" s="2" t="str">
        <f>IF('04_Property_Economics'!B350="","",'04_Property_Economics'!B350)</f>
        <v/>
      </c>
      <c r="B350" s="2" t="str">
        <f>IF(A350="","",'04_Property_Economics'!C350)</f>
        <v/>
      </c>
      <c r="C350" s="24" t="str">
        <f>IF(A350="","",'04_Property_Economics'!H350)</f>
        <v/>
      </c>
      <c r="D350" s="24" t="str">
        <f>IF(A350="","",'04_Property_Economics'!S350)</f>
        <v/>
      </c>
      <c r="E350" s="24" t="str">
        <f>IF(A350="","",'04_Property_Economics'!T350)</f>
        <v/>
      </c>
      <c r="F350" s="24" t="str">
        <f>IF(A350="","",'04_Property_Economics'!U350)</f>
        <v/>
      </c>
      <c r="G350" s="24" t="str">
        <f>IF(A350="","",'04_Property_Economics'!W350)</f>
        <v/>
      </c>
      <c r="H350" s="24" t="str">
        <f t="shared" si="1"/>
        <v/>
      </c>
      <c r="I350" s="24" t="str">
        <f>IF(A350="","",'04_Property_Economics'!AD350-'04_Property_Economics'!V350-'04_Property_Economics'!X350-'04_Property_Economics'!AF350)</f>
        <v/>
      </c>
      <c r="J350" s="27" t="str">
        <f t="shared" si="2"/>
        <v/>
      </c>
      <c r="K350" s="24" t="str">
        <f t="shared" si="3"/>
        <v/>
      </c>
      <c r="L350" s="24" t="str">
        <f>IF(A350="","",'04_Property_Economics'!AS350)</f>
        <v/>
      </c>
      <c r="M350" s="24" t="str">
        <f>IF(A350="","",'01_Global_Assumptions'!$B$13)</f>
        <v/>
      </c>
      <c r="N350" s="24" t="str">
        <f>IF(A350="","",'04_Property_Economics'!AM350)</f>
        <v/>
      </c>
      <c r="O350" s="24" t="str">
        <f>IF(A350="","",'04_Property_Economics'!AN350)</f>
        <v/>
      </c>
      <c r="P350" s="24" t="str">
        <f>IF(A350="","",'04_Property_Economics'!AO350)</f>
        <v/>
      </c>
      <c r="Q350" s="24" t="str">
        <f>IF(A350="","",'04_Property_Economics'!AP350)</f>
        <v/>
      </c>
      <c r="R350" s="24" t="str">
        <f>IF(A350="","",'04_Property_Economics'!AQ350)</f>
        <v/>
      </c>
      <c r="S350" s="27" t="str">
        <f>IF(A350="","",'04_Property_Economics'!AR350)</f>
        <v/>
      </c>
      <c r="T350" s="2" t="str">
        <f t="shared" si="4"/>
        <v/>
      </c>
    </row>
    <row r="351" ht="15.75" customHeight="1">
      <c r="A351" s="2" t="str">
        <f>IF('04_Property_Economics'!B351="","",'04_Property_Economics'!B351)</f>
        <v/>
      </c>
      <c r="B351" s="2" t="str">
        <f>IF(A351="","",'04_Property_Economics'!C351)</f>
        <v/>
      </c>
      <c r="C351" s="24" t="str">
        <f>IF(A351="","",'04_Property_Economics'!H351)</f>
        <v/>
      </c>
      <c r="D351" s="24" t="str">
        <f>IF(A351="","",'04_Property_Economics'!S351)</f>
        <v/>
      </c>
      <c r="E351" s="24" t="str">
        <f>IF(A351="","",'04_Property_Economics'!T351)</f>
        <v/>
      </c>
      <c r="F351" s="24" t="str">
        <f>IF(A351="","",'04_Property_Economics'!U351)</f>
        <v/>
      </c>
      <c r="G351" s="24" t="str">
        <f>IF(A351="","",'04_Property_Economics'!W351)</f>
        <v/>
      </c>
      <c r="H351" s="24" t="str">
        <f t="shared" si="1"/>
        <v/>
      </c>
      <c r="I351" s="24" t="str">
        <f>IF(A351="","",'04_Property_Economics'!AD351-'04_Property_Economics'!V351-'04_Property_Economics'!X351-'04_Property_Economics'!AF351)</f>
        <v/>
      </c>
      <c r="J351" s="27" t="str">
        <f t="shared" si="2"/>
        <v/>
      </c>
      <c r="K351" s="24" t="str">
        <f t="shared" si="3"/>
        <v/>
      </c>
      <c r="L351" s="24" t="str">
        <f>IF(A351="","",'04_Property_Economics'!AS351)</f>
        <v/>
      </c>
      <c r="M351" s="24" t="str">
        <f>IF(A351="","",'01_Global_Assumptions'!$B$13)</f>
        <v/>
      </c>
      <c r="N351" s="24" t="str">
        <f>IF(A351="","",'04_Property_Economics'!AM351)</f>
        <v/>
      </c>
      <c r="O351" s="24" t="str">
        <f>IF(A351="","",'04_Property_Economics'!AN351)</f>
        <v/>
      </c>
      <c r="P351" s="24" t="str">
        <f>IF(A351="","",'04_Property_Economics'!AO351)</f>
        <v/>
      </c>
      <c r="Q351" s="24" t="str">
        <f>IF(A351="","",'04_Property_Economics'!AP351)</f>
        <v/>
      </c>
      <c r="R351" s="24" t="str">
        <f>IF(A351="","",'04_Property_Economics'!AQ351)</f>
        <v/>
      </c>
      <c r="S351" s="27" t="str">
        <f>IF(A351="","",'04_Property_Economics'!AR351)</f>
        <v/>
      </c>
      <c r="T351" s="2" t="str">
        <f t="shared" si="4"/>
        <v/>
      </c>
    </row>
    <row r="352" ht="15.75" customHeight="1">
      <c r="A352" s="2" t="str">
        <f>IF('04_Property_Economics'!B352="","",'04_Property_Economics'!B352)</f>
        <v/>
      </c>
      <c r="B352" s="2" t="str">
        <f>IF(A352="","",'04_Property_Economics'!C352)</f>
        <v/>
      </c>
      <c r="C352" s="24" t="str">
        <f>IF(A352="","",'04_Property_Economics'!H352)</f>
        <v/>
      </c>
      <c r="D352" s="24" t="str">
        <f>IF(A352="","",'04_Property_Economics'!S352)</f>
        <v/>
      </c>
      <c r="E352" s="24" t="str">
        <f>IF(A352="","",'04_Property_Economics'!T352)</f>
        <v/>
      </c>
      <c r="F352" s="24" t="str">
        <f>IF(A352="","",'04_Property_Economics'!U352)</f>
        <v/>
      </c>
      <c r="G352" s="24" t="str">
        <f>IF(A352="","",'04_Property_Economics'!W352)</f>
        <v/>
      </c>
      <c r="H352" s="24" t="str">
        <f t="shared" si="1"/>
        <v/>
      </c>
      <c r="I352" s="24" t="str">
        <f>IF(A352="","",'04_Property_Economics'!AD352-'04_Property_Economics'!V352-'04_Property_Economics'!X352-'04_Property_Economics'!AF352)</f>
        <v/>
      </c>
      <c r="J352" s="27" t="str">
        <f t="shared" si="2"/>
        <v/>
      </c>
      <c r="K352" s="24" t="str">
        <f t="shared" si="3"/>
        <v/>
      </c>
      <c r="L352" s="24" t="str">
        <f>IF(A352="","",'04_Property_Economics'!AS352)</f>
        <v/>
      </c>
      <c r="M352" s="24" t="str">
        <f>IF(A352="","",'01_Global_Assumptions'!$B$13)</f>
        <v/>
      </c>
      <c r="N352" s="24" t="str">
        <f>IF(A352="","",'04_Property_Economics'!AM352)</f>
        <v/>
      </c>
      <c r="O352" s="24" t="str">
        <f>IF(A352="","",'04_Property_Economics'!AN352)</f>
        <v/>
      </c>
      <c r="P352" s="24" t="str">
        <f>IF(A352="","",'04_Property_Economics'!AO352)</f>
        <v/>
      </c>
      <c r="Q352" s="24" t="str">
        <f>IF(A352="","",'04_Property_Economics'!AP352)</f>
        <v/>
      </c>
      <c r="R352" s="24" t="str">
        <f>IF(A352="","",'04_Property_Economics'!AQ352)</f>
        <v/>
      </c>
      <c r="S352" s="27" t="str">
        <f>IF(A352="","",'04_Property_Economics'!AR352)</f>
        <v/>
      </c>
      <c r="T352" s="2" t="str">
        <f t="shared" si="4"/>
        <v/>
      </c>
    </row>
    <row r="353" ht="15.75" customHeight="1">
      <c r="A353" s="2" t="str">
        <f>IF('04_Property_Economics'!B353="","",'04_Property_Economics'!B353)</f>
        <v/>
      </c>
      <c r="B353" s="2" t="str">
        <f>IF(A353="","",'04_Property_Economics'!C353)</f>
        <v/>
      </c>
      <c r="C353" s="24" t="str">
        <f>IF(A353="","",'04_Property_Economics'!H353)</f>
        <v/>
      </c>
      <c r="D353" s="24" t="str">
        <f>IF(A353="","",'04_Property_Economics'!S353)</f>
        <v/>
      </c>
      <c r="E353" s="24" t="str">
        <f>IF(A353="","",'04_Property_Economics'!T353)</f>
        <v/>
      </c>
      <c r="F353" s="24" t="str">
        <f>IF(A353="","",'04_Property_Economics'!U353)</f>
        <v/>
      </c>
      <c r="G353" s="24" t="str">
        <f>IF(A353="","",'04_Property_Economics'!W353)</f>
        <v/>
      </c>
      <c r="H353" s="24" t="str">
        <f t="shared" si="1"/>
        <v/>
      </c>
      <c r="I353" s="24" t="str">
        <f>IF(A353="","",'04_Property_Economics'!AD353-'04_Property_Economics'!V353-'04_Property_Economics'!X353-'04_Property_Economics'!AF353)</f>
        <v/>
      </c>
      <c r="J353" s="27" t="str">
        <f t="shared" si="2"/>
        <v/>
      </c>
      <c r="K353" s="24" t="str">
        <f t="shared" si="3"/>
        <v/>
      </c>
      <c r="L353" s="24" t="str">
        <f>IF(A353="","",'04_Property_Economics'!AS353)</f>
        <v/>
      </c>
      <c r="M353" s="24" t="str">
        <f>IF(A353="","",'01_Global_Assumptions'!$B$13)</f>
        <v/>
      </c>
      <c r="N353" s="24" t="str">
        <f>IF(A353="","",'04_Property_Economics'!AM353)</f>
        <v/>
      </c>
      <c r="O353" s="24" t="str">
        <f>IF(A353="","",'04_Property_Economics'!AN353)</f>
        <v/>
      </c>
      <c r="P353" s="24" t="str">
        <f>IF(A353="","",'04_Property_Economics'!AO353)</f>
        <v/>
      </c>
      <c r="Q353" s="24" t="str">
        <f>IF(A353="","",'04_Property_Economics'!AP353)</f>
        <v/>
      </c>
      <c r="R353" s="24" t="str">
        <f>IF(A353="","",'04_Property_Economics'!AQ353)</f>
        <v/>
      </c>
      <c r="S353" s="27" t="str">
        <f>IF(A353="","",'04_Property_Economics'!AR353)</f>
        <v/>
      </c>
      <c r="T353" s="2" t="str">
        <f t="shared" si="4"/>
        <v/>
      </c>
    </row>
    <row r="354" ht="15.75" customHeight="1">
      <c r="A354" s="2" t="str">
        <f>IF('04_Property_Economics'!B354="","",'04_Property_Economics'!B354)</f>
        <v/>
      </c>
      <c r="B354" s="2" t="str">
        <f>IF(A354="","",'04_Property_Economics'!C354)</f>
        <v/>
      </c>
      <c r="C354" s="24" t="str">
        <f>IF(A354="","",'04_Property_Economics'!H354)</f>
        <v/>
      </c>
      <c r="D354" s="24" t="str">
        <f>IF(A354="","",'04_Property_Economics'!S354)</f>
        <v/>
      </c>
      <c r="E354" s="24" t="str">
        <f>IF(A354="","",'04_Property_Economics'!T354)</f>
        <v/>
      </c>
      <c r="F354" s="24" t="str">
        <f>IF(A354="","",'04_Property_Economics'!U354)</f>
        <v/>
      </c>
      <c r="G354" s="24" t="str">
        <f>IF(A354="","",'04_Property_Economics'!W354)</f>
        <v/>
      </c>
      <c r="H354" s="24" t="str">
        <f t="shared" si="1"/>
        <v/>
      </c>
      <c r="I354" s="24" t="str">
        <f>IF(A354="","",'04_Property_Economics'!AD354-'04_Property_Economics'!V354-'04_Property_Economics'!X354-'04_Property_Economics'!AF354)</f>
        <v/>
      </c>
      <c r="J354" s="27" t="str">
        <f t="shared" si="2"/>
        <v/>
      </c>
      <c r="K354" s="24" t="str">
        <f t="shared" si="3"/>
        <v/>
      </c>
      <c r="L354" s="24" t="str">
        <f>IF(A354="","",'04_Property_Economics'!AS354)</f>
        <v/>
      </c>
      <c r="M354" s="24" t="str">
        <f>IF(A354="","",'01_Global_Assumptions'!$B$13)</f>
        <v/>
      </c>
      <c r="N354" s="24" t="str">
        <f>IF(A354="","",'04_Property_Economics'!AM354)</f>
        <v/>
      </c>
      <c r="O354" s="24" t="str">
        <f>IF(A354="","",'04_Property_Economics'!AN354)</f>
        <v/>
      </c>
      <c r="P354" s="24" t="str">
        <f>IF(A354="","",'04_Property_Economics'!AO354)</f>
        <v/>
      </c>
      <c r="Q354" s="24" t="str">
        <f>IF(A354="","",'04_Property_Economics'!AP354)</f>
        <v/>
      </c>
      <c r="R354" s="24" t="str">
        <f>IF(A354="","",'04_Property_Economics'!AQ354)</f>
        <v/>
      </c>
      <c r="S354" s="27" t="str">
        <f>IF(A354="","",'04_Property_Economics'!AR354)</f>
        <v/>
      </c>
      <c r="T354" s="2" t="str">
        <f t="shared" si="4"/>
        <v/>
      </c>
    </row>
    <row r="355" ht="15.75" customHeight="1">
      <c r="A355" s="2" t="str">
        <f>IF('04_Property_Economics'!B355="","",'04_Property_Economics'!B355)</f>
        <v/>
      </c>
      <c r="B355" s="2" t="str">
        <f>IF(A355="","",'04_Property_Economics'!C355)</f>
        <v/>
      </c>
      <c r="C355" s="24" t="str">
        <f>IF(A355="","",'04_Property_Economics'!H355)</f>
        <v/>
      </c>
      <c r="D355" s="24" t="str">
        <f>IF(A355="","",'04_Property_Economics'!S355)</f>
        <v/>
      </c>
      <c r="E355" s="24" t="str">
        <f>IF(A355="","",'04_Property_Economics'!T355)</f>
        <v/>
      </c>
      <c r="F355" s="24" t="str">
        <f>IF(A355="","",'04_Property_Economics'!U355)</f>
        <v/>
      </c>
      <c r="G355" s="24" t="str">
        <f>IF(A355="","",'04_Property_Economics'!W355)</f>
        <v/>
      </c>
      <c r="H355" s="24" t="str">
        <f t="shared" si="1"/>
        <v/>
      </c>
      <c r="I355" s="24" t="str">
        <f>IF(A355="","",'04_Property_Economics'!AD355-'04_Property_Economics'!V355-'04_Property_Economics'!X355-'04_Property_Economics'!AF355)</f>
        <v/>
      </c>
      <c r="J355" s="27" t="str">
        <f t="shared" si="2"/>
        <v/>
      </c>
      <c r="K355" s="24" t="str">
        <f t="shared" si="3"/>
        <v/>
      </c>
      <c r="L355" s="24" t="str">
        <f>IF(A355="","",'04_Property_Economics'!AS355)</f>
        <v/>
      </c>
      <c r="M355" s="24" t="str">
        <f>IF(A355="","",'01_Global_Assumptions'!$B$13)</f>
        <v/>
      </c>
      <c r="N355" s="24" t="str">
        <f>IF(A355="","",'04_Property_Economics'!AM355)</f>
        <v/>
      </c>
      <c r="O355" s="24" t="str">
        <f>IF(A355="","",'04_Property_Economics'!AN355)</f>
        <v/>
      </c>
      <c r="P355" s="24" t="str">
        <f>IF(A355="","",'04_Property_Economics'!AO355)</f>
        <v/>
      </c>
      <c r="Q355" s="24" t="str">
        <f>IF(A355="","",'04_Property_Economics'!AP355)</f>
        <v/>
      </c>
      <c r="R355" s="24" t="str">
        <f>IF(A355="","",'04_Property_Economics'!AQ355)</f>
        <v/>
      </c>
      <c r="S355" s="27" t="str">
        <f>IF(A355="","",'04_Property_Economics'!AR355)</f>
        <v/>
      </c>
      <c r="T355" s="2" t="str">
        <f t="shared" si="4"/>
        <v/>
      </c>
    </row>
    <row r="356" ht="15.75" customHeight="1">
      <c r="A356" s="2" t="str">
        <f>IF('04_Property_Economics'!B356="","",'04_Property_Economics'!B356)</f>
        <v/>
      </c>
      <c r="B356" s="2" t="str">
        <f>IF(A356="","",'04_Property_Economics'!C356)</f>
        <v/>
      </c>
      <c r="C356" s="24" t="str">
        <f>IF(A356="","",'04_Property_Economics'!H356)</f>
        <v/>
      </c>
      <c r="D356" s="24" t="str">
        <f>IF(A356="","",'04_Property_Economics'!S356)</f>
        <v/>
      </c>
      <c r="E356" s="24" t="str">
        <f>IF(A356="","",'04_Property_Economics'!T356)</f>
        <v/>
      </c>
      <c r="F356" s="24" t="str">
        <f>IF(A356="","",'04_Property_Economics'!U356)</f>
        <v/>
      </c>
      <c r="G356" s="24" t="str">
        <f>IF(A356="","",'04_Property_Economics'!W356)</f>
        <v/>
      </c>
      <c r="H356" s="24" t="str">
        <f t="shared" si="1"/>
        <v/>
      </c>
      <c r="I356" s="24" t="str">
        <f>IF(A356="","",'04_Property_Economics'!AD356-'04_Property_Economics'!V356-'04_Property_Economics'!X356-'04_Property_Economics'!AF356)</f>
        <v/>
      </c>
      <c r="J356" s="27" t="str">
        <f t="shared" si="2"/>
        <v/>
      </c>
      <c r="K356" s="24" t="str">
        <f t="shared" si="3"/>
        <v/>
      </c>
      <c r="L356" s="24" t="str">
        <f>IF(A356="","",'04_Property_Economics'!AS356)</f>
        <v/>
      </c>
      <c r="M356" s="24" t="str">
        <f>IF(A356="","",'01_Global_Assumptions'!$B$13)</f>
        <v/>
      </c>
      <c r="N356" s="24" t="str">
        <f>IF(A356="","",'04_Property_Economics'!AM356)</f>
        <v/>
      </c>
      <c r="O356" s="24" t="str">
        <f>IF(A356="","",'04_Property_Economics'!AN356)</f>
        <v/>
      </c>
      <c r="P356" s="24" t="str">
        <f>IF(A356="","",'04_Property_Economics'!AO356)</f>
        <v/>
      </c>
      <c r="Q356" s="24" t="str">
        <f>IF(A356="","",'04_Property_Economics'!AP356)</f>
        <v/>
      </c>
      <c r="R356" s="24" t="str">
        <f>IF(A356="","",'04_Property_Economics'!AQ356)</f>
        <v/>
      </c>
      <c r="S356" s="27" t="str">
        <f>IF(A356="","",'04_Property_Economics'!AR356)</f>
        <v/>
      </c>
      <c r="T356" s="2" t="str">
        <f t="shared" si="4"/>
        <v/>
      </c>
    </row>
    <row r="357" ht="15.75" customHeight="1">
      <c r="A357" s="2" t="str">
        <f>IF('04_Property_Economics'!B357="","",'04_Property_Economics'!B357)</f>
        <v/>
      </c>
      <c r="B357" s="2" t="str">
        <f>IF(A357="","",'04_Property_Economics'!C357)</f>
        <v/>
      </c>
      <c r="C357" s="24" t="str">
        <f>IF(A357="","",'04_Property_Economics'!H357)</f>
        <v/>
      </c>
      <c r="D357" s="24" t="str">
        <f>IF(A357="","",'04_Property_Economics'!S357)</f>
        <v/>
      </c>
      <c r="E357" s="24" t="str">
        <f>IF(A357="","",'04_Property_Economics'!T357)</f>
        <v/>
      </c>
      <c r="F357" s="24" t="str">
        <f>IF(A357="","",'04_Property_Economics'!U357)</f>
        <v/>
      </c>
      <c r="G357" s="24" t="str">
        <f>IF(A357="","",'04_Property_Economics'!W357)</f>
        <v/>
      </c>
      <c r="H357" s="24" t="str">
        <f t="shared" si="1"/>
        <v/>
      </c>
      <c r="I357" s="24" t="str">
        <f>IF(A357="","",'04_Property_Economics'!AD357-'04_Property_Economics'!V357-'04_Property_Economics'!X357-'04_Property_Economics'!AF357)</f>
        <v/>
      </c>
      <c r="J357" s="27" t="str">
        <f t="shared" si="2"/>
        <v/>
      </c>
      <c r="K357" s="24" t="str">
        <f t="shared" si="3"/>
        <v/>
      </c>
      <c r="L357" s="24" t="str">
        <f>IF(A357="","",'04_Property_Economics'!AS357)</f>
        <v/>
      </c>
      <c r="M357" s="24" t="str">
        <f>IF(A357="","",'01_Global_Assumptions'!$B$13)</f>
        <v/>
      </c>
      <c r="N357" s="24" t="str">
        <f>IF(A357="","",'04_Property_Economics'!AM357)</f>
        <v/>
      </c>
      <c r="O357" s="24" t="str">
        <f>IF(A357="","",'04_Property_Economics'!AN357)</f>
        <v/>
      </c>
      <c r="P357" s="24" t="str">
        <f>IF(A357="","",'04_Property_Economics'!AO357)</f>
        <v/>
      </c>
      <c r="Q357" s="24" t="str">
        <f>IF(A357="","",'04_Property_Economics'!AP357)</f>
        <v/>
      </c>
      <c r="R357" s="24" t="str">
        <f>IF(A357="","",'04_Property_Economics'!AQ357)</f>
        <v/>
      </c>
      <c r="S357" s="27" t="str">
        <f>IF(A357="","",'04_Property_Economics'!AR357)</f>
        <v/>
      </c>
      <c r="T357" s="2" t="str">
        <f t="shared" si="4"/>
        <v/>
      </c>
    </row>
    <row r="358" ht="15.75" customHeight="1">
      <c r="A358" s="2" t="str">
        <f>IF('04_Property_Economics'!B358="","",'04_Property_Economics'!B358)</f>
        <v/>
      </c>
      <c r="B358" s="2" t="str">
        <f>IF(A358="","",'04_Property_Economics'!C358)</f>
        <v/>
      </c>
      <c r="C358" s="24" t="str">
        <f>IF(A358="","",'04_Property_Economics'!H358)</f>
        <v/>
      </c>
      <c r="D358" s="24" t="str">
        <f>IF(A358="","",'04_Property_Economics'!S358)</f>
        <v/>
      </c>
      <c r="E358" s="24" t="str">
        <f>IF(A358="","",'04_Property_Economics'!T358)</f>
        <v/>
      </c>
      <c r="F358" s="24" t="str">
        <f>IF(A358="","",'04_Property_Economics'!U358)</f>
        <v/>
      </c>
      <c r="G358" s="24" t="str">
        <f>IF(A358="","",'04_Property_Economics'!W358)</f>
        <v/>
      </c>
      <c r="H358" s="24" t="str">
        <f t="shared" si="1"/>
        <v/>
      </c>
      <c r="I358" s="24" t="str">
        <f>IF(A358="","",'04_Property_Economics'!AD358-'04_Property_Economics'!V358-'04_Property_Economics'!X358-'04_Property_Economics'!AF358)</f>
        <v/>
      </c>
      <c r="J358" s="27" t="str">
        <f t="shared" si="2"/>
        <v/>
      </c>
      <c r="K358" s="24" t="str">
        <f t="shared" si="3"/>
        <v/>
      </c>
      <c r="L358" s="24" t="str">
        <f>IF(A358="","",'04_Property_Economics'!AS358)</f>
        <v/>
      </c>
      <c r="M358" s="24" t="str">
        <f>IF(A358="","",'01_Global_Assumptions'!$B$13)</f>
        <v/>
      </c>
      <c r="N358" s="24" t="str">
        <f>IF(A358="","",'04_Property_Economics'!AM358)</f>
        <v/>
      </c>
      <c r="O358" s="24" t="str">
        <f>IF(A358="","",'04_Property_Economics'!AN358)</f>
        <v/>
      </c>
      <c r="P358" s="24" t="str">
        <f>IF(A358="","",'04_Property_Economics'!AO358)</f>
        <v/>
      </c>
      <c r="Q358" s="24" t="str">
        <f>IF(A358="","",'04_Property_Economics'!AP358)</f>
        <v/>
      </c>
      <c r="R358" s="24" t="str">
        <f>IF(A358="","",'04_Property_Economics'!AQ358)</f>
        <v/>
      </c>
      <c r="S358" s="27" t="str">
        <f>IF(A358="","",'04_Property_Economics'!AR358)</f>
        <v/>
      </c>
      <c r="T358" s="2" t="str">
        <f t="shared" si="4"/>
        <v/>
      </c>
    </row>
    <row r="359" ht="15.75" customHeight="1">
      <c r="A359" s="2" t="str">
        <f>IF('04_Property_Economics'!B359="","",'04_Property_Economics'!B359)</f>
        <v/>
      </c>
      <c r="B359" s="2" t="str">
        <f>IF(A359="","",'04_Property_Economics'!C359)</f>
        <v/>
      </c>
      <c r="C359" s="24" t="str">
        <f>IF(A359="","",'04_Property_Economics'!H359)</f>
        <v/>
      </c>
      <c r="D359" s="24" t="str">
        <f>IF(A359="","",'04_Property_Economics'!S359)</f>
        <v/>
      </c>
      <c r="E359" s="24" t="str">
        <f>IF(A359="","",'04_Property_Economics'!T359)</f>
        <v/>
      </c>
      <c r="F359" s="24" t="str">
        <f>IF(A359="","",'04_Property_Economics'!U359)</f>
        <v/>
      </c>
      <c r="G359" s="24" t="str">
        <f>IF(A359="","",'04_Property_Economics'!W359)</f>
        <v/>
      </c>
      <c r="H359" s="24" t="str">
        <f t="shared" si="1"/>
        <v/>
      </c>
      <c r="I359" s="24" t="str">
        <f>IF(A359="","",'04_Property_Economics'!AD359-'04_Property_Economics'!V359-'04_Property_Economics'!X359-'04_Property_Economics'!AF359)</f>
        <v/>
      </c>
      <c r="J359" s="27" t="str">
        <f t="shared" si="2"/>
        <v/>
      </c>
      <c r="K359" s="24" t="str">
        <f t="shared" si="3"/>
        <v/>
      </c>
      <c r="L359" s="24" t="str">
        <f>IF(A359="","",'04_Property_Economics'!AS359)</f>
        <v/>
      </c>
      <c r="M359" s="24" t="str">
        <f>IF(A359="","",'01_Global_Assumptions'!$B$13)</f>
        <v/>
      </c>
      <c r="N359" s="24" t="str">
        <f>IF(A359="","",'04_Property_Economics'!AM359)</f>
        <v/>
      </c>
      <c r="O359" s="24" t="str">
        <f>IF(A359="","",'04_Property_Economics'!AN359)</f>
        <v/>
      </c>
      <c r="P359" s="24" t="str">
        <f>IF(A359="","",'04_Property_Economics'!AO359)</f>
        <v/>
      </c>
      <c r="Q359" s="24" t="str">
        <f>IF(A359="","",'04_Property_Economics'!AP359)</f>
        <v/>
      </c>
      <c r="R359" s="24" t="str">
        <f>IF(A359="","",'04_Property_Economics'!AQ359)</f>
        <v/>
      </c>
      <c r="S359" s="27" t="str">
        <f>IF(A359="","",'04_Property_Economics'!AR359)</f>
        <v/>
      </c>
      <c r="T359" s="2" t="str">
        <f t="shared" si="4"/>
        <v/>
      </c>
    </row>
    <row r="360" ht="15.75" customHeight="1">
      <c r="A360" s="2" t="str">
        <f>IF('04_Property_Economics'!B360="","",'04_Property_Economics'!B360)</f>
        <v/>
      </c>
      <c r="B360" s="2" t="str">
        <f>IF(A360="","",'04_Property_Economics'!C360)</f>
        <v/>
      </c>
      <c r="C360" s="24" t="str">
        <f>IF(A360="","",'04_Property_Economics'!H360)</f>
        <v/>
      </c>
      <c r="D360" s="24" t="str">
        <f>IF(A360="","",'04_Property_Economics'!S360)</f>
        <v/>
      </c>
      <c r="E360" s="24" t="str">
        <f>IF(A360="","",'04_Property_Economics'!T360)</f>
        <v/>
      </c>
      <c r="F360" s="24" t="str">
        <f>IF(A360="","",'04_Property_Economics'!U360)</f>
        <v/>
      </c>
      <c r="G360" s="24" t="str">
        <f>IF(A360="","",'04_Property_Economics'!W360)</f>
        <v/>
      </c>
      <c r="H360" s="24" t="str">
        <f t="shared" si="1"/>
        <v/>
      </c>
      <c r="I360" s="24" t="str">
        <f>IF(A360="","",'04_Property_Economics'!AD360-'04_Property_Economics'!V360-'04_Property_Economics'!X360-'04_Property_Economics'!AF360)</f>
        <v/>
      </c>
      <c r="J360" s="27" t="str">
        <f t="shared" si="2"/>
        <v/>
      </c>
      <c r="K360" s="24" t="str">
        <f t="shared" si="3"/>
        <v/>
      </c>
      <c r="L360" s="24" t="str">
        <f>IF(A360="","",'04_Property_Economics'!AS360)</f>
        <v/>
      </c>
      <c r="M360" s="24" t="str">
        <f>IF(A360="","",'01_Global_Assumptions'!$B$13)</f>
        <v/>
      </c>
      <c r="N360" s="24" t="str">
        <f>IF(A360="","",'04_Property_Economics'!AM360)</f>
        <v/>
      </c>
      <c r="O360" s="24" t="str">
        <f>IF(A360="","",'04_Property_Economics'!AN360)</f>
        <v/>
      </c>
      <c r="P360" s="24" t="str">
        <f>IF(A360="","",'04_Property_Economics'!AO360)</f>
        <v/>
      </c>
      <c r="Q360" s="24" t="str">
        <f>IF(A360="","",'04_Property_Economics'!AP360)</f>
        <v/>
      </c>
      <c r="R360" s="24" t="str">
        <f>IF(A360="","",'04_Property_Economics'!AQ360)</f>
        <v/>
      </c>
      <c r="S360" s="27" t="str">
        <f>IF(A360="","",'04_Property_Economics'!AR360)</f>
        <v/>
      </c>
      <c r="T360" s="2" t="str">
        <f t="shared" si="4"/>
        <v/>
      </c>
    </row>
    <row r="361" ht="15.75" customHeight="1">
      <c r="A361" s="2" t="str">
        <f>IF('04_Property_Economics'!B361="","",'04_Property_Economics'!B361)</f>
        <v/>
      </c>
      <c r="B361" s="2" t="str">
        <f>IF(A361="","",'04_Property_Economics'!C361)</f>
        <v/>
      </c>
      <c r="C361" s="24" t="str">
        <f>IF(A361="","",'04_Property_Economics'!H361)</f>
        <v/>
      </c>
      <c r="D361" s="24" t="str">
        <f>IF(A361="","",'04_Property_Economics'!S361)</f>
        <v/>
      </c>
      <c r="E361" s="24" t="str">
        <f>IF(A361="","",'04_Property_Economics'!T361)</f>
        <v/>
      </c>
      <c r="F361" s="24" t="str">
        <f>IF(A361="","",'04_Property_Economics'!U361)</f>
        <v/>
      </c>
      <c r="G361" s="24" t="str">
        <f>IF(A361="","",'04_Property_Economics'!W361)</f>
        <v/>
      </c>
      <c r="H361" s="24" t="str">
        <f t="shared" si="1"/>
        <v/>
      </c>
      <c r="I361" s="24" t="str">
        <f>IF(A361="","",'04_Property_Economics'!AD361-'04_Property_Economics'!V361-'04_Property_Economics'!X361-'04_Property_Economics'!AF361)</f>
        <v/>
      </c>
      <c r="J361" s="27" t="str">
        <f t="shared" si="2"/>
        <v/>
      </c>
      <c r="K361" s="24" t="str">
        <f t="shared" si="3"/>
        <v/>
      </c>
      <c r="L361" s="24" t="str">
        <f>IF(A361="","",'04_Property_Economics'!AS361)</f>
        <v/>
      </c>
      <c r="M361" s="24" t="str">
        <f>IF(A361="","",'01_Global_Assumptions'!$B$13)</f>
        <v/>
      </c>
      <c r="N361" s="24" t="str">
        <f>IF(A361="","",'04_Property_Economics'!AM361)</f>
        <v/>
      </c>
      <c r="O361" s="24" t="str">
        <f>IF(A361="","",'04_Property_Economics'!AN361)</f>
        <v/>
      </c>
      <c r="P361" s="24" t="str">
        <f>IF(A361="","",'04_Property_Economics'!AO361)</f>
        <v/>
      </c>
      <c r="Q361" s="24" t="str">
        <f>IF(A361="","",'04_Property_Economics'!AP361)</f>
        <v/>
      </c>
      <c r="R361" s="24" t="str">
        <f>IF(A361="","",'04_Property_Economics'!AQ361)</f>
        <v/>
      </c>
      <c r="S361" s="27" t="str">
        <f>IF(A361="","",'04_Property_Economics'!AR361)</f>
        <v/>
      </c>
      <c r="T361" s="2" t="str">
        <f t="shared" si="4"/>
        <v/>
      </c>
    </row>
    <row r="362" ht="15.75" customHeight="1">
      <c r="A362" s="2" t="str">
        <f>IF('04_Property_Economics'!B362="","",'04_Property_Economics'!B362)</f>
        <v/>
      </c>
      <c r="B362" s="2" t="str">
        <f>IF(A362="","",'04_Property_Economics'!C362)</f>
        <v/>
      </c>
      <c r="C362" s="24" t="str">
        <f>IF(A362="","",'04_Property_Economics'!H362)</f>
        <v/>
      </c>
      <c r="D362" s="24" t="str">
        <f>IF(A362="","",'04_Property_Economics'!S362)</f>
        <v/>
      </c>
      <c r="E362" s="24" t="str">
        <f>IF(A362="","",'04_Property_Economics'!T362)</f>
        <v/>
      </c>
      <c r="F362" s="24" t="str">
        <f>IF(A362="","",'04_Property_Economics'!U362)</f>
        <v/>
      </c>
      <c r="G362" s="24" t="str">
        <f>IF(A362="","",'04_Property_Economics'!W362)</f>
        <v/>
      </c>
      <c r="H362" s="24" t="str">
        <f t="shared" si="1"/>
        <v/>
      </c>
      <c r="I362" s="24" t="str">
        <f>IF(A362="","",'04_Property_Economics'!AD362-'04_Property_Economics'!V362-'04_Property_Economics'!X362-'04_Property_Economics'!AF362)</f>
        <v/>
      </c>
      <c r="J362" s="27" t="str">
        <f t="shared" si="2"/>
        <v/>
      </c>
      <c r="K362" s="24" t="str">
        <f t="shared" si="3"/>
        <v/>
      </c>
      <c r="L362" s="24" t="str">
        <f>IF(A362="","",'04_Property_Economics'!AS362)</f>
        <v/>
      </c>
      <c r="M362" s="24" t="str">
        <f>IF(A362="","",'01_Global_Assumptions'!$B$13)</f>
        <v/>
      </c>
      <c r="N362" s="24" t="str">
        <f>IF(A362="","",'04_Property_Economics'!AM362)</f>
        <v/>
      </c>
      <c r="O362" s="24" t="str">
        <f>IF(A362="","",'04_Property_Economics'!AN362)</f>
        <v/>
      </c>
      <c r="P362" s="24" t="str">
        <f>IF(A362="","",'04_Property_Economics'!AO362)</f>
        <v/>
      </c>
      <c r="Q362" s="24" t="str">
        <f>IF(A362="","",'04_Property_Economics'!AP362)</f>
        <v/>
      </c>
      <c r="R362" s="24" t="str">
        <f>IF(A362="","",'04_Property_Economics'!AQ362)</f>
        <v/>
      </c>
      <c r="S362" s="27" t="str">
        <f>IF(A362="","",'04_Property_Economics'!AR362)</f>
        <v/>
      </c>
      <c r="T362" s="2" t="str">
        <f t="shared" si="4"/>
        <v/>
      </c>
    </row>
    <row r="363" ht="15.75" customHeight="1">
      <c r="A363" s="2" t="str">
        <f>IF('04_Property_Economics'!B363="","",'04_Property_Economics'!B363)</f>
        <v/>
      </c>
      <c r="B363" s="2" t="str">
        <f>IF(A363="","",'04_Property_Economics'!C363)</f>
        <v/>
      </c>
      <c r="C363" s="24" t="str">
        <f>IF(A363="","",'04_Property_Economics'!H363)</f>
        <v/>
      </c>
      <c r="D363" s="24" t="str">
        <f>IF(A363="","",'04_Property_Economics'!S363)</f>
        <v/>
      </c>
      <c r="E363" s="24" t="str">
        <f>IF(A363="","",'04_Property_Economics'!T363)</f>
        <v/>
      </c>
      <c r="F363" s="24" t="str">
        <f>IF(A363="","",'04_Property_Economics'!U363)</f>
        <v/>
      </c>
      <c r="G363" s="24" t="str">
        <f>IF(A363="","",'04_Property_Economics'!W363)</f>
        <v/>
      </c>
      <c r="H363" s="24" t="str">
        <f t="shared" si="1"/>
        <v/>
      </c>
      <c r="I363" s="24" t="str">
        <f>IF(A363="","",'04_Property_Economics'!AD363-'04_Property_Economics'!V363-'04_Property_Economics'!X363-'04_Property_Economics'!AF363)</f>
        <v/>
      </c>
      <c r="J363" s="27" t="str">
        <f t="shared" si="2"/>
        <v/>
      </c>
      <c r="K363" s="24" t="str">
        <f t="shared" si="3"/>
        <v/>
      </c>
      <c r="L363" s="24" t="str">
        <f>IF(A363="","",'04_Property_Economics'!AS363)</f>
        <v/>
      </c>
      <c r="M363" s="24" t="str">
        <f>IF(A363="","",'01_Global_Assumptions'!$B$13)</f>
        <v/>
      </c>
      <c r="N363" s="24" t="str">
        <f>IF(A363="","",'04_Property_Economics'!AM363)</f>
        <v/>
      </c>
      <c r="O363" s="24" t="str">
        <f>IF(A363="","",'04_Property_Economics'!AN363)</f>
        <v/>
      </c>
      <c r="P363" s="24" t="str">
        <f>IF(A363="","",'04_Property_Economics'!AO363)</f>
        <v/>
      </c>
      <c r="Q363" s="24" t="str">
        <f>IF(A363="","",'04_Property_Economics'!AP363)</f>
        <v/>
      </c>
      <c r="R363" s="24" t="str">
        <f>IF(A363="","",'04_Property_Economics'!AQ363)</f>
        <v/>
      </c>
      <c r="S363" s="27" t="str">
        <f>IF(A363="","",'04_Property_Economics'!AR363)</f>
        <v/>
      </c>
      <c r="T363" s="2" t="str">
        <f t="shared" si="4"/>
        <v/>
      </c>
    </row>
    <row r="364" ht="15.75" customHeight="1">
      <c r="A364" s="2" t="str">
        <f>IF('04_Property_Economics'!B364="","",'04_Property_Economics'!B364)</f>
        <v/>
      </c>
      <c r="B364" s="2" t="str">
        <f>IF(A364="","",'04_Property_Economics'!C364)</f>
        <v/>
      </c>
      <c r="C364" s="24" t="str">
        <f>IF(A364="","",'04_Property_Economics'!H364)</f>
        <v/>
      </c>
      <c r="D364" s="24" t="str">
        <f>IF(A364="","",'04_Property_Economics'!S364)</f>
        <v/>
      </c>
      <c r="E364" s="24" t="str">
        <f>IF(A364="","",'04_Property_Economics'!T364)</f>
        <v/>
      </c>
      <c r="F364" s="24" t="str">
        <f>IF(A364="","",'04_Property_Economics'!U364)</f>
        <v/>
      </c>
      <c r="G364" s="24" t="str">
        <f>IF(A364="","",'04_Property_Economics'!W364)</f>
        <v/>
      </c>
      <c r="H364" s="24" t="str">
        <f t="shared" si="1"/>
        <v/>
      </c>
      <c r="I364" s="24" t="str">
        <f>IF(A364="","",'04_Property_Economics'!AD364-'04_Property_Economics'!V364-'04_Property_Economics'!X364-'04_Property_Economics'!AF364)</f>
        <v/>
      </c>
      <c r="J364" s="27" t="str">
        <f t="shared" si="2"/>
        <v/>
      </c>
      <c r="K364" s="24" t="str">
        <f t="shared" si="3"/>
        <v/>
      </c>
      <c r="L364" s="24" t="str">
        <f>IF(A364="","",'04_Property_Economics'!AS364)</f>
        <v/>
      </c>
      <c r="M364" s="24" t="str">
        <f>IF(A364="","",'01_Global_Assumptions'!$B$13)</f>
        <v/>
      </c>
      <c r="N364" s="24" t="str">
        <f>IF(A364="","",'04_Property_Economics'!AM364)</f>
        <v/>
      </c>
      <c r="O364" s="24" t="str">
        <f>IF(A364="","",'04_Property_Economics'!AN364)</f>
        <v/>
      </c>
      <c r="P364" s="24" t="str">
        <f>IF(A364="","",'04_Property_Economics'!AO364)</f>
        <v/>
      </c>
      <c r="Q364" s="24" t="str">
        <f>IF(A364="","",'04_Property_Economics'!AP364)</f>
        <v/>
      </c>
      <c r="R364" s="24" t="str">
        <f>IF(A364="","",'04_Property_Economics'!AQ364)</f>
        <v/>
      </c>
      <c r="S364" s="27" t="str">
        <f>IF(A364="","",'04_Property_Economics'!AR364)</f>
        <v/>
      </c>
      <c r="T364" s="2" t="str">
        <f t="shared" si="4"/>
        <v/>
      </c>
    </row>
    <row r="365" ht="15.75" customHeight="1">
      <c r="A365" s="2" t="str">
        <f>IF('04_Property_Economics'!B365="","",'04_Property_Economics'!B365)</f>
        <v/>
      </c>
      <c r="B365" s="2" t="str">
        <f>IF(A365="","",'04_Property_Economics'!C365)</f>
        <v/>
      </c>
      <c r="C365" s="24" t="str">
        <f>IF(A365="","",'04_Property_Economics'!H365)</f>
        <v/>
      </c>
      <c r="D365" s="24" t="str">
        <f>IF(A365="","",'04_Property_Economics'!S365)</f>
        <v/>
      </c>
      <c r="E365" s="24" t="str">
        <f>IF(A365="","",'04_Property_Economics'!T365)</f>
        <v/>
      </c>
      <c r="F365" s="24" t="str">
        <f>IF(A365="","",'04_Property_Economics'!U365)</f>
        <v/>
      </c>
      <c r="G365" s="24" t="str">
        <f>IF(A365="","",'04_Property_Economics'!W365)</f>
        <v/>
      </c>
      <c r="H365" s="24" t="str">
        <f t="shared" si="1"/>
        <v/>
      </c>
      <c r="I365" s="24" t="str">
        <f>IF(A365="","",'04_Property_Economics'!AD365-'04_Property_Economics'!V365-'04_Property_Economics'!X365-'04_Property_Economics'!AF365)</f>
        <v/>
      </c>
      <c r="J365" s="27" t="str">
        <f t="shared" si="2"/>
        <v/>
      </c>
      <c r="K365" s="24" t="str">
        <f t="shared" si="3"/>
        <v/>
      </c>
      <c r="L365" s="24" t="str">
        <f>IF(A365="","",'04_Property_Economics'!AS365)</f>
        <v/>
      </c>
      <c r="M365" s="24" t="str">
        <f>IF(A365="","",'01_Global_Assumptions'!$B$13)</f>
        <v/>
      </c>
      <c r="N365" s="24" t="str">
        <f>IF(A365="","",'04_Property_Economics'!AM365)</f>
        <v/>
      </c>
      <c r="O365" s="24" t="str">
        <f>IF(A365="","",'04_Property_Economics'!AN365)</f>
        <v/>
      </c>
      <c r="P365" s="24" t="str">
        <f>IF(A365="","",'04_Property_Economics'!AO365)</f>
        <v/>
      </c>
      <c r="Q365" s="24" t="str">
        <f>IF(A365="","",'04_Property_Economics'!AP365)</f>
        <v/>
      </c>
      <c r="R365" s="24" t="str">
        <f>IF(A365="","",'04_Property_Economics'!AQ365)</f>
        <v/>
      </c>
      <c r="S365" s="27" t="str">
        <f>IF(A365="","",'04_Property_Economics'!AR365)</f>
        <v/>
      </c>
      <c r="T365" s="2" t="str">
        <f t="shared" si="4"/>
        <v/>
      </c>
    </row>
    <row r="366" ht="15.75" customHeight="1">
      <c r="A366" s="2" t="str">
        <f>IF('04_Property_Economics'!B366="","",'04_Property_Economics'!B366)</f>
        <v/>
      </c>
      <c r="B366" s="2" t="str">
        <f>IF(A366="","",'04_Property_Economics'!C366)</f>
        <v/>
      </c>
      <c r="C366" s="24" t="str">
        <f>IF(A366="","",'04_Property_Economics'!H366)</f>
        <v/>
      </c>
      <c r="D366" s="24" t="str">
        <f>IF(A366="","",'04_Property_Economics'!S366)</f>
        <v/>
      </c>
      <c r="E366" s="24" t="str">
        <f>IF(A366="","",'04_Property_Economics'!T366)</f>
        <v/>
      </c>
      <c r="F366" s="24" t="str">
        <f>IF(A366="","",'04_Property_Economics'!U366)</f>
        <v/>
      </c>
      <c r="G366" s="24" t="str">
        <f>IF(A366="","",'04_Property_Economics'!W366)</f>
        <v/>
      </c>
      <c r="H366" s="24" t="str">
        <f t="shared" si="1"/>
        <v/>
      </c>
      <c r="I366" s="24" t="str">
        <f>IF(A366="","",'04_Property_Economics'!AD366-'04_Property_Economics'!V366-'04_Property_Economics'!X366-'04_Property_Economics'!AF366)</f>
        <v/>
      </c>
      <c r="J366" s="27" t="str">
        <f t="shared" si="2"/>
        <v/>
      </c>
      <c r="K366" s="24" t="str">
        <f t="shared" si="3"/>
        <v/>
      </c>
      <c r="L366" s="24" t="str">
        <f>IF(A366="","",'04_Property_Economics'!AS366)</f>
        <v/>
      </c>
      <c r="M366" s="24" t="str">
        <f>IF(A366="","",'01_Global_Assumptions'!$B$13)</f>
        <v/>
      </c>
      <c r="N366" s="24" t="str">
        <f>IF(A366="","",'04_Property_Economics'!AM366)</f>
        <v/>
      </c>
      <c r="O366" s="24" t="str">
        <f>IF(A366="","",'04_Property_Economics'!AN366)</f>
        <v/>
      </c>
      <c r="P366" s="24" t="str">
        <f>IF(A366="","",'04_Property_Economics'!AO366)</f>
        <v/>
      </c>
      <c r="Q366" s="24" t="str">
        <f>IF(A366="","",'04_Property_Economics'!AP366)</f>
        <v/>
      </c>
      <c r="R366" s="24" t="str">
        <f>IF(A366="","",'04_Property_Economics'!AQ366)</f>
        <v/>
      </c>
      <c r="S366" s="27" t="str">
        <f>IF(A366="","",'04_Property_Economics'!AR366)</f>
        <v/>
      </c>
      <c r="T366" s="2" t="str">
        <f t="shared" si="4"/>
        <v/>
      </c>
    </row>
    <row r="367" ht="15.75" customHeight="1">
      <c r="A367" s="2" t="str">
        <f>IF('04_Property_Economics'!B367="","",'04_Property_Economics'!B367)</f>
        <v/>
      </c>
      <c r="B367" s="2" t="str">
        <f>IF(A367="","",'04_Property_Economics'!C367)</f>
        <v/>
      </c>
      <c r="C367" s="24" t="str">
        <f>IF(A367="","",'04_Property_Economics'!H367)</f>
        <v/>
      </c>
      <c r="D367" s="24" t="str">
        <f>IF(A367="","",'04_Property_Economics'!S367)</f>
        <v/>
      </c>
      <c r="E367" s="24" t="str">
        <f>IF(A367="","",'04_Property_Economics'!T367)</f>
        <v/>
      </c>
      <c r="F367" s="24" t="str">
        <f>IF(A367="","",'04_Property_Economics'!U367)</f>
        <v/>
      </c>
      <c r="G367" s="24" t="str">
        <f>IF(A367="","",'04_Property_Economics'!W367)</f>
        <v/>
      </c>
      <c r="H367" s="24" t="str">
        <f t="shared" si="1"/>
        <v/>
      </c>
      <c r="I367" s="24" t="str">
        <f>IF(A367="","",'04_Property_Economics'!AD367-'04_Property_Economics'!V367-'04_Property_Economics'!X367-'04_Property_Economics'!AF367)</f>
        <v/>
      </c>
      <c r="J367" s="27" t="str">
        <f t="shared" si="2"/>
        <v/>
      </c>
      <c r="K367" s="24" t="str">
        <f t="shared" si="3"/>
        <v/>
      </c>
      <c r="L367" s="24" t="str">
        <f>IF(A367="","",'04_Property_Economics'!AS367)</f>
        <v/>
      </c>
      <c r="M367" s="24" t="str">
        <f>IF(A367="","",'01_Global_Assumptions'!$B$13)</f>
        <v/>
      </c>
      <c r="N367" s="24" t="str">
        <f>IF(A367="","",'04_Property_Economics'!AM367)</f>
        <v/>
      </c>
      <c r="O367" s="24" t="str">
        <f>IF(A367="","",'04_Property_Economics'!AN367)</f>
        <v/>
      </c>
      <c r="P367" s="24" t="str">
        <f>IF(A367="","",'04_Property_Economics'!AO367)</f>
        <v/>
      </c>
      <c r="Q367" s="24" t="str">
        <f>IF(A367="","",'04_Property_Economics'!AP367)</f>
        <v/>
      </c>
      <c r="R367" s="24" t="str">
        <f>IF(A367="","",'04_Property_Economics'!AQ367)</f>
        <v/>
      </c>
      <c r="S367" s="27" t="str">
        <f>IF(A367="","",'04_Property_Economics'!AR367)</f>
        <v/>
      </c>
      <c r="T367" s="2" t="str">
        <f t="shared" si="4"/>
        <v/>
      </c>
    </row>
    <row r="368" ht="15.75" customHeight="1">
      <c r="A368" s="2" t="str">
        <f>IF('04_Property_Economics'!B368="","",'04_Property_Economics'!B368)</f>
        <v/>
      </c>
      <c r="B368" s="2" t="str">
        <f>IF(A368="","",'04_Property_Economics'!C368)</f>
        <v/>
      </c>
      <c r="C368" s="24" t="str">
        <f>IF(A368="","",'04_Property_Economics'!H368)</f>
        <v/>
      </c>
      <c r="D368" s="24" t="str">
        <f>IF(A368="","",'04_Property_Economics'!S368)</f>
        <v/>
      </c>
      <c r="E368" s="24" t="str">
        <f>IF(A368="","",'04_Property_Economics'!T368)</f>
        <v/>
      </c>
      <c r="F368" s="24" t="str">
        <f>IF(A368="","",'04_Property_Economics'!U368)</f>
        <v/>
      </c>
      <c r="G368" s="24" t="str">
        <f>IF(A368="","",'04_Property_Economics'!W368)</f>
        <v/>
      </c>
      <c r="H368" s="24" t="str">
        <f t="shared" si="1"/>
        <v/>
      </c>
      <c r="I368" s="24" t="str">
        <f>IF(A368="","",'04_Property_Economics'!AD368-'04_Property_Economics'!V368-'04_Property_Economics'!X368-'04_Property_Economics'!AF368)</f>
        <v/>
      </c>
      <c r="J368" s="27" t="str">
        <f t="shared" si="2"/>
        <v/>
      </c>
      <c r="K368" s="24" t="str">
        <f t="shared" si="3"/>
        <v/>
      </c>
      <c r="L368" s="24" t="str">
        <f>IF(A368="","",'04_Property_Economics'!AS368)</f>
        <v/>
      </c>
      <c r="M368" s="24" t="str">
        <f>IF(A368="","",'01_Global_Assumptions'!$B$13)</f>
        <v/>
      </c>
      <c r="N368" s="24" t="str">
        <f>IF(A368="","",'04_Property_Economics'!AM368)</f>
        <v/>
      </c>
      <c r="O368" s="24" t="str">
        <f>IF(A368="","",'04_Property_Economics'!AN368)</f>
        <v/>
      </c>
      <c r="P368" s="24" t="str">
        <f>IF(A368="","",'04_Property_Economics'!AO368)</f>
        <v/>
      </c>
      <c r="Q368" s="24" t="str">
        <f>IF(A368="","",'04_Property_Economics'!AP368)</f>
        <v/>
      </c>
      <c r="R368" s="24" t="str">
        <f>IF(A368="","",'04_Property_Economics'!AQ368)</f>
        <v/>
      </c>
      <c r="S368" s="27" t="str">
        <f>IF(A368="","",'04_Property_Economics'!AR368)</f>
        <v/>
      </c>
      <c r="T368" s="2" t="str">
        <f t="shared" si="4"/>
        <v/>
      </c>
    </row>
    <row r="369" ht="15.75" customHeight="1">
      <c r="A369" s="2" t="str">
        <f>IF('04_Property_Economics'!B369="","",'04_Property_Economics'!B369)</f>
        <v/>
      </c>
      <c r="B369" s="2" t="str">
        <f>IF(A369="","",'04_Property_Economics'!C369)</f>
        <v/>
      </c>
      <c r="C369" s="24" t="str">
        <f>IF(A369="","",'04_Property_Economics'!H369)</f>
        <v/>
      </c>
      <c r="D369" s="24" t="str">
        <f>IF(A369="","",'04_Property_Economics'!S369)</f>
        <v/>
      </c>
      <c r="E369" s="24" t="str">
        <f>IF(A369="","",'04_Property_Economics'!T369)</f>
        <v/>
      </c>
      <c r="F369" s="24" t="str">
        <f>IF(A369="","",'04_Property_Economics'!U369)</f>
        <v/>
      </c>
      <c r="G369" s="24" t="str">
        <f>IF(A369="","",'04_Property_Economics'!W369)</f>
        <v/>
      </c>
      <c r="H369" s="24" t="str">
        <f t="shared" si="1"/>
        <v/>
      </c>
      <c r="I369" s="24" t="str">
        <f>IF(A369="","",'04_Property_Economics'!AD369-'04_Property_Economics'!V369-'04_Property_Economics'!X369-'04_Property_Economics'!AF369)</f>
        <v/>
      </c>
      <c r="J369" s="27" t="str">
        <f t="shared" si="2"/>
        <v/>
      </c>
      <c r="K369" s="24" t="str">
        <f t="shared" si="3"/>
        <v/>
      </c>
      <c r="L369" s="24" t="str">
        <f>IF(A369="","",'04_Property_Economics'!AS369)</f>
        <v/>
      </c>
      <c r="M369" s="24" t="str">
        <f>IF(A369="","",'01_Global_Assumptions'!$B$13)</f>
        <v/>
      </c>
      <c r="N369" s="24" t="str">
        <f>IF(A369="","",'04_Property_Economics'!AM369)</f>
        <v/>
      </c>
      <c r="O369" s="24" t="str">
        <f>IF(A369="","",'04_Property_Economics'!AN369)</f>
        <v/>
      </c>
      <c r="P369" s="24" t="str">
        <f>IF(A369="","",'04_Property_Economics'!AO369)</f>
        <v/>
      </c>
      <c r="Q369" s="24" t="str">
        <f>IF(A369="","",'04_Property_Economics'!AP369)</f>
        <v/>
      </c>
      <c r="R369" s="24" t="str">
        <f>IF(A369="","",'04_Property_Economics'!AQ369)</f>
        <v/>
      </c>
      <c r="S369" s="27" t="str">
        <f>IF(A369="","",'04_Property_Economics'!AR369)</f>
        <v/>
      </c>
      <c r="T369" s="2" t="str">
        <f t="shared" si="4"/>
        <v/>
      </c>
    </row>
    <row r="370" ht="15.75" customHeight="1">
      <c r="A370" s="2" t="str">
        <f>IF('04_Property_Economics'!B370="","",'04_Property_Economics'!B370)</f>
        <v/>
      </c>
      <c r="B370" s="2" t="str">
        <f>IF(A370="","",'04_Property_Economics'!C370)</f>
        <v/>
      </c>
      <c r="C370" s="24" t="str">
        <f>IF(A370="","",'04_Property_Economics'!H370)</f>
        <v/>
      </c>
      <c r="D370" s="24" t="str">
        <f>IF(A370="","",'04_Property_Economics'!S370)</f>
        <v/>
      </c>
      <c r="E370" s="24" t="str">
        <f>IF(A370="","",'04_Property_Economics'!T370)</f>
        <v/>
      </c>
      <c r="F370" s="24" t="str">
        <f>IF(A370="","",'04_Property_Economics'!U370)</f>
        <v/>
      </c>
      <c r="G370" s="24" t="str">
        <f>IF(A370="","",'04_Property_Economics'!W370)</f>
        <v/>
      </c>
      <c r="H370" s="24" t="str">
        <f t="shared" si="1"/>
        <v/>
      </c>
      <c r="I370" s="24" t="str">
        <f>IF(A370="","",'04_Property_Economics'!AD370-'04_Property_Economics'!V370-'04_Property_Economics'!X370-'04_Property_Economics'!AF370)</f>
        <v/>
      </c>
      <c r="J370" s="27" t="str">
        <f t="shared" si="2"/>
        <v/>
      </c>
      <c r="K370" s="24" t="str">
        <f t="shared" si="3"/>
        <v/>
      </c>
      <c r="L370" s="24" t="str">
        <f>IF(A370="","",'04_Property_Economics'!AS370)</f>
        <v/>
      </c>
      <c r="M370" s="24" t="str">
        <f>IF(A370="","",'01_Global_Assumptions'!$B$13)</f>
        <v/>
      </c>
      <c r="N370" s="24" t="str">
        <f>IF(A370="","",'04_Property_Economics'!AM370)</f>
        <v/>
      </c>
      <c r="O370" s="24" t="str">
        <f>IF(A370="","",'04_Property_Economics'!AN370)</f>
        <v/>
      </c>
      <c r="P370" s="24" t="str">
        <f>IF(A370="","",'04_Property_Economics'!AO370)</f>
        <v/>
      </c>
      <c r="Q370" s="24" t="str">
        <f>IF(A370="","",'04_Property_Economics'!AP370)</f>
        <v/>
      </c>
      <c r="R370" s="24" t="str">
        <f>IF(A370="","",'04_Property_Economics'!AQ370)</f>
        <v/>
      </c>
      <c r="S370" s="27" t="str">
        <f>IF(A370="","",'04_Property_Economics'!AR370)</f>
        <v/>
      </c>
      <c r="T370" s="2" t="str">
        <f t="shared" si="4"/>
        <v/>
      </c>
    </row>
    <row r="371" ht="15.75" customHeight="1">
      <c r="A371" s="2" t="str">
        <f>IF('04_Property_Economics'!B371="","",'04_Property_Economics'!B371)</f>
        <v/>
      </c>
      <c r="B371" s="2" t="str">
        <f>IF(A371="","",'04_Property_Economics'!C371)</f>
        <v/>
      </c>
      <c r="C371" s="24" t="str">
        <f>IF(A371="","",'04_Property_Economics'!H371)</f>
        <v/>
      </c>
      <c r="D371" s="24" t="str">
        <f>IF(A371="","",'04_Property_Economics'!S371)</f>
        <v/>
      </c>
      <c r="E371" s="24" t="str">
        <f>IF(A371="","",'04_Property_Economics'!T371)</f>
        <v/>
      </c>
      <c r="F371" s="24" t="str">
        <f>IF(A371="","",'04_Property_Economics'!U371)</f>
        <v/>
      </c>
      <c r="G371" s="24" t="str">
        <f>IF(A371="","",'04_Property_Economics'!W371)</f>
        <v/>
      </c>
      <c r="H371" s="24" t="str">
        <f t="shared" si="1"/>
        <v/>
      </c>
      <c r="I371" s="24" t="str">
        <f>IF(A371="","",'04_Property_Economics'!AD371-'04_Property_Economics'!V371-'04_Property_Economics'!X371-'04_Property_Economics'!AF371)</f>
        <v/>
      </c>
      <c r="J371" s="27" t="str">
        <f t="shared" si="2"/>
        <v/>
      </c>
      <c r="K371" s="24" t="str">
        <f t="shared" si="3"/>
        <v/>
      </c>
      <c r="L371" s="24" t="str">
        <f>IF(A371="","",'04_Property_Economics'!AS371)</f>
        <v/>
      </c>
      <c r="M371" s="24" t="str">
        <f>IF(A371="","",'01_Global_Assumptions'!$B$13)</f>
        <v/>
      </c>
      <c r="N371" s="24" t="str">
        <f>IF(A371="","",'04_Property_Economics'!AM371)</f>
        <v/>
      </c>
      <c r="O371" s="24" t="str">
        <f>IF(A371="","",'04_Property_Economics'!AN371)</f>
        <v/>
      </c>
      <c r="P371" s="24" t="str">
        <f>IF(A371="","",'04_Property_Economics'!AO371)</f>
        <v/>
      </c>
      <c r="Q371" s="24" t="str">
        <f>IF(A371="","",'04_Property_Economics'!AP371)</f>
        <v/>
      </c>
      <c r="R371" s="24" t="str">
        <f>IF(A371="","",'04_Property_Economics'!AQ371)</f>
        <v/>
      </c>
      <c r="S371" s="27" t="str">
        <f>IF(A371="","",'04_Property_Economics'!AR371)</f>
        <v/>
      </c>
      <c r="T371" s="2" t="str">
        <f t="shared" si="4"/>
        <v/>
      </c>
    </row>
    <row r="372" ht="15.75" customHeight="1">
      <c r="A372" s="2" t="str">
        <f>IF('04_Property_Economics'!B372="","",'04_Property_Economics'!B372)</f>
        <v/>
      </c>
      <c r="B372" s="2" t="str">
        <f>IF(A372="","",'04_Property_Economics'!C372)</f>
        <v/>
      </c>
      <c r="C372" s="24" t="str">
        <f>IF(A372="","",'04_Property_Economics'!H372)</f>
        <v/>
      </c>
      <c r="D372" s="24" t="str">
        <f>IF(A372="","",'04_Property_Economics'!S372)</f>
        <v/>
      </c>
      <c r="E372" s="24" t="str">
        <f>IF(A372="","",'04_Property_Economics'!T372)</f>
        <v/>
      </c>
      <c r="F372" s="24" t="str">
        <f>IF(A372="","",'04_Property_Economics'!U372)</f>
        <v/>
      </c>
      <c r="G372" s="24" t="str">
        <f>IF(A372="","",'04_Property_Economics'!W372)</f>
        <v/>
      </c>
      <c r="H372" s="24" t="str">
        <f t="shared" si="1"/>
        <v/>
      </c>
      <c r="I372" s="24" t="str">
        <f>IF(A372="","",'04_Property_Economics'!AD372-'04_Property_Economics'!V372-'04_Property_Economics'!X372-'04_Property_Economics'!AF372)</f>
        <v/>
      </c>
      <c r="J372" s="27" t="str">
        <f t="shared" si="2"/>
        <v/>
      </c>
      <c r="K372" s="24" t="str">
        <f t="shared" si="3"/>
        <v/>
      </c>
      <c r="L372" s="24" t="str">
        <f>IF(A372="","",'04_Property_Economics'!AS372)</f>
        <v/>
      </c>
      <c r="M372" s="24" t="str">
        <f>IF(A372="","",'01_Global_Assumptions'!$B$13)</f>
        <v/>
      </c>
      <c r="N372" s="24" t="str">
        <f>IF(A372="","",'04_Property_Economics'!AM372)</f>
        <v/>
      </c>
      <c r="O372" s="24" t="str">
        <f>IF(A372="","",'04_Property_Economics'!AN372)</f>
        <v/>
      </c>
      <c r="P372" s="24" t="str">
        <f>IF(A372="","",'04_Property_Economics'!AO372)</f>
        <v/>
      </c>
      <c r="Q372" s="24" t="str">
        <f>IF(A372="","",'04_Property_Economics'!AP372)</f>
        <v/>
      </c>
      <c r="R372" s="24" t="str">
        <f>IF(A372="","",'04_Property_Economics'!AQ372)</f>
        <v/>
      </c>
      <c r="S372" s="27" t="str">
        <f>IF(A372="","",'04_Property_Economics'!AR372)</f>
        <v/>
      </c>
      <c r="T372" s="2" t="str">
        <f t="shared" si="4"/>
        <v/>
      </c>
    </row>
    <row r="373" ht="15.75" customHeight="1">
      <c r="A373" s="2" t="str">
        <f>IF('04_Property_Economics'!B373="","",'04_Property_Economics'!B373)</f>
        <v/>
      </c>
      <c r="B373" s="2" t="str">
        <f>IF(A373="","",'04_Property_Economics'!C373)</f>
        <v/>
      </c>
      <c r="C373" s="24" t="str">
        <f>IF(A373="","",'04_Property_Economics'!H373)</f>
        <v/>
      </c>
      <c r="D373" s="24" t="str">
        <f>IF(A373="","",'04_Property_Economics'!S373)</f>
        <v/>
      </c>
      <c r="E373" s="24" t="str">
        <f>IF(A373="","",'04_Property_Economics'!T373)</f>
        <v/>
      </c>
      <c r="F373" s="24" t="str">
        <f>IF(A373="","",'04_Property_Economics'!U373)</f>
        <v/>
      </c>
      <c r="G373" s="24" t="str">
        <f>IF(A373="","",'04_Property_Economics'!W373)</f>
        <v/>
      </c>
      <c r="H373" s="24" t="str">
        <f t="shared" si="1"/>
        <v/>
      </c>
      <c r="I373" s="24" t="str">
        <f>IF(A373="","",'04_Property_Economics'!AD373-'04_Property_Economics'!V373-'04_Property_Economics'!X373-'04_Property_Economics'!AF373)</f>
        <v/>
      </c>
      <c r="J373" s="27" t="str">
        <f t="shared" si="2"/>
        <v/>
      </c>
      <c r="K373" s="24" t="str">
        <f t="shared" si="3"/>
        <v/>
      </c>
      <c r="L373" s="24" t="str">
        <f>IF(A373="","",'04_Property_Economics'!AS373)</f>
        <v/>
      </c>
      <c r="M373" s="24" t="str">
        <f>IF(A373="","",'01_Global_Assumptions'!$B$13)</f>
        <v/>
      </c>
      <c r="N373" s="24" t="str">
        <f>IF(A373="","",'04_Property_Economics'!AM373)</f>
        <v/>
      </c>
      <c r="O373" s="24" t="str">
        <f>IF(A373="","",'04_Property_Economics'!AN373)</f>
        <v/>
      </c>
      <c r="P373" s="24" t="str">
        <f>IF(A373="","",'04_Property_Economics'!AO373)</f>
        <v/>
      </c>
      <c r="Q373" s="24" t="str">
        <f>IF(A373="","",'04_Property_Economics'!AP373)</f>
        <v/>
      </c>
      <c r="R373" s="24" t="str">
        <f>IF(A373="","",'04_Property_Economics'!AQ373)</f>
        <v/>
      </c>
      <c r="S373" s="27" t="str">
        <f>IF(A373="","",'04_Property_Economics'!AR373)</f>
        <v/>
      </c>
      <c r="T373" s="2" t="str">
        <f t="shared" si="4"/>
        <v/>
      </c>
    </row>
    <row r="374" ht="15.75" customHeight="1">
      <c r="A374" s="2" t="str">
        <f>IF('04_Property_Economics'!B374="","",'04_Property_Economics'!B374)</f>
        <v/>
      </c>
      <c r="B374" s="2" t="str">
        <f>IF(A374="","",'04_Property_Economics'!C374)</f>
        <v/>
      </c>
      <c r="C374" s="24" t="str">
        <f>IF(A374="","",'04_Property_Economics'!H374)</f>
        <v/>
      </c>
      <c r="D374" s="24" t="str">
        <f>IF(A374="","",'04_Property_Economics'!S374)</f>
        <v/>
      </c>
      <c r="E374" s="24" t="str">
        <f>IF(A374="","",'04_Property_Economics'!T374)</f>
        <v/>
      </c>
      <c r="F374" s="24" t="str">
        <f>IF(A374="","",'04_Property_Economics'!U374)</f>
        <v/>
      </c>
      <c r="G374" s="24" t="str">
        <f>IF(A374="","",'04_Property_Economics'!W374)</f>
        <v/>
      </c>
      <c r="H374" s="24" t="str">
        <f t="shared" si="1"/>
        <v/>
      </c>
      <c r="I374" s="24" t="str">
        <f>IF(A374="","",'04_Property_Economics'!AD374-'04_Property_Economics'!V374-'04_Property_Economics'!X374-'04_Property_Economics'!AF374)</f>
        <v/>
      </c>
      <c r="J374" s="27" t="str">
        <f t="shared" si="2"/>
        <v/>
      </c>
      <c r="K374" s="24" t="str">
        <f t="shared" si="3"/>
        <v/>
      </c>
      <c r="L374" s="24" t="str">
        <f>IF(A374="","",'04_Property_Economics'!AS374)</f>
        <v/>
      </c>
      <c r="M374" s="24" t="str">
        <f>IF(A374="","",'01_Global_Assumptions'!$B$13)</f>
        <v/>
      </c>
      <c r="N374" s="24" t="str">
        <f>IF(A374="","",'04_Property_Economics'!AM374)</f>
        <v/>
      </c>
      <c r="O374" s="24" t="str">
        <f>IF(A374="","",'04_Property_Economics'!AN374)</f>
        <v/>
      </c>
      <c r="P374" s="24" t="str">
        <f>IF(A374="","",'04_Property_Economics'!AO374)</f>
        <v/>
      </c>
      <c r="Q374" s="24" t="str">
        <f>IF(A374="","",'04_Property_Economics'!AP374)</f>
        <v/>
      </c>
      <c r="R374" s="24" t="str">
        <f>IF(A374="","",'04_Property_Economics'!AQ374)</f>
        <v/>
      </c>
      <c r="S374" s="27" t="str">
        <f>IF(A374="","",'04_Property_Economics'!AR374)</f>
        <v/>
      </c>
      <c r="T374" s="2" t="str">
        <f t="shared" si="4"/>
        <v/>
      </c>
    </row>
    <row r="375" ht="15.75" customHeight="1">
      <c r="A375" s="2" t="str">
        <f>IF('04_Property_Economics'!B375="","",'04_Property_Economics'!B375)</f>
        <v/>
      </c>
      <c r="B375" s="2" t="str">
        <f>IF(A375="","",'04_Property_Economics'!C375)</f>
        <v/>
      </c>
      <c r="C375" s="24" t="str">
        <f>IF(A375="","",'04_Property_Economics'!H375)</f>
        <v/>
      </c>
      <c r="D375" s="24" t="str">
        <f>IF(A375="","",'04_Property_Economics'!S375)</f>
        <v/>
      </c>
      <c r="E375" s="24" t="str">
        <f>IF(A375="","",'04_Property_Economics'!T375)</f>
        <v/>
      </c>
      <c r="F375" s="24" t="str">
        <f>IF(A375="","",'04_Property_Economics'!U375)</f>
        <v/>
      </c>
      <c r="G375" s="24" t="str">
        <f>IF(A375="","",'04_Property_Economics'!W375)</f>
        <v/>
      </c>
      <c r="H375" s="24" t="str">
        <f t="shared" si="1"/>
        <v/>
      </c>
      <c r="I375" s="24" t="str">
        <f>IF(A375="","",'04_Property_Economics'!AD375-'04_Property_Economics'!V375-'04_Property_Economics'!X375-'04_Property_Economics'!AF375)</f>
        <v/>
      </c>
      <c r="J375" s="27" t="str">
        <f t="shared" si="2"/>
        <v/>
      </c>
      <c r="K375" s="24" t="str">
        <f t="shared" si="3"/>
        <v/>
      </c>
      <c r="L375" s="24" t="str">
        <f>IF(A375="","",'04_Property_Economics'!AS375)</f>
        <v/>
      </c>
      <c r="M375" s="24" t="str">
        <f>IF(A375="","",'01_Global_Assumptions'!$B$13)</f>
        <v/>
      </c>
      <c r="N375" s="24" t="str">
        <f>IF(A375="","",'04_Property_Economics'!AM375)</f>
        <v/>
      </c>
      <c r="O375" s="24" t="str">
        <f>IF(A375="","",'04_Property_Economics'!AN375)</f>
        <v/>
      </c>
      <c r="P375" s="24" t="str">
        <f>IF(A375="","",'04_Property_Economics'!AO375)</f>
        <v/>
      </c>
      <c r="Q375" s="24" t="str">
        <f>IF(A375="","",'04_Property_Economics'!AP375)</f>
        <v/>
      </c>
      <c r="R375" s="24" t="str">
        <f>IF(A375="","",'04_Property_Economics'!AQ375)</f>
        <v/>
      </c>
      <c r="S375" s="27" t="str">
        <f>IF(A375="","",'04_Property_Economics'!AR375)</f>
        <v/>
      </c>
      <c r="T375" s="2" t="str">
        <f t="shared" si="4"/>
        <v/>
      </c>
    </row>
    <row r="376" ht="15.75" customHeight="1">
      <c r="A376" s="2" t="str">
        <f>IF('04_Property_Economics'!B376="","",'04_Property_Economics'!B376)</f>
        <v/>
      </c>
      <c r="B376" s="2" t="str">
        <f>IF(A376="","",'04_Property_Economics'!C376)</f>
        <v/>
      </c>
      <c r="C376" s="24" t="str">
        <f>IF(A376="","",'04_Property_Economics'!H376)</f>
        <v/>
      </c>
      <c r="D376" s="24" t="str">
        <f>IF(A376="","",'04_Property_Economics'!S376)</f>
        <v/>
      </c>
      <c r="E376" s="24" t="str">
        <f>IF(A376="","",'04_Property_Economics'!T376)</f>
        <v/>
      </c>
      <c r="F376" s="24" t="str">
        <f>IF(A376="","",'04_Property_Economics'!U376)</f>
        <v/>
      </c>
      <c r="G376" s="24" t="str">
        <f>IF(A376="","",'04_Property_Economics'!W376)</f>
        <v/>
      </c>
      <c r="H376" s="24" t="str">
        <f t="shared" si="1"/>
        <v/>
      </c>
      <c r="I376" s="24" t="str">
        <f>IF(A376="","",'04_Property_Economics'!AD376-'04_Property_Economics'!V376-'04_Property_Economics'!X376-'04_Property_Economics'!AF376)</f>
        <v/>
      </c>
      <c r="J376" s="27" t="str">
        <f t="shared" si="2"/>
        <v/>
      </c>
      <c r="K376" s="24" t="str">
        <f t="shared" si="3"/>
        <v/>
      </c>
      <c r="L376" s="24" t="str">
        <f>IF(A376="","",'04_Property_Economics'!AS376)</f>
        <v/>
      </c>
      <c r="M376" s="24" t="str">
        <f>IF(A376="","",'01_Global_Assumptions'!$B$13)</f>
        <v/>
      </c>
      <c r="N376" s="24" t="str">
        <f>IF(A376="","",'04_Property_Economics'!AM376)</f>
        <v/>
      </c>
      <c r="O376" s="24" t="str">
        <f>IF(A376="","",'04_Property_Economics'!AN376)</f>
        <v/>
      </c>
      <c r="P376" s="24" t="str">
        <f>IF(A376="","",'04_Property_Economics'!AO376)</f>
        <v/>
      </c>
      <c r="Q376" s="24" t="str">
        <f>IF(A376="","",'04_Property_Economics'!AP376)</f>
        <v/>
      </c>
      <c r="R376" s="24" t="str">
        <f>IF(A376="","",'04_Property_Economics'!AQ376)</f>
        <v/>
      </c>
      <c r="S376" s="27" t="str">
        <f>IF(A376="","",'04_Property_Economics'!AR376)</f>
        <v/>
      </c>
      <c r="T376" s="2" t="str">
        <f t="shared" si="4"/>
        <v/>
      </c>
    </row>
    <row r="377" ht="15.75" customHeight="1">
      <c r="A377" s="2" t="str">
        <f>IF('04_Property_Economics'!B377="","",'04_Property_Economics'!B377)</f>
        <v/>
      </c>
      <c r="B377" s="2" t="str">
        <f>IF(A377="","",'04_Property_Economics'!C377)</f>
        <v/>
      </c>
      <c r="C377" s="24" t="str">
        <f>IF(A377="","",'04_Property_Economics'!H377)</f>
        <v/>
      </c>
      <c r="D377" s="24" t="str">
        <f>IF(A377="","",'04_Property_Economics'!S377)</f>
        <v/>
      </c>
      <c r="E377" s="24" t="str">
        <f>IF(A377="","",'04_Property_Economics'!T377)</f>
        <v/>
      </c>
      <c r="F377" s="24" t="str">
        <f>IF(A377="","",'04_Property_Economics'!U377)</f>
        <v/>
      </c>
      <c r="G377" s="24" t="str">
        <f>IF(A377="","",'04_Property_Economics'!W377)</f>
        <v/>
      </c>
      <c r="H377" s="24" t="str">
        <f t="shared" si="1"/>
        <v/>
      </c>
      <c r="I377" s="24" t="str">
        <f>IF(A377="","",'04_Property_Economics'!AD377-'04_Property_Economics'!V377-'04_Property_Economics'!X377-'04_Property_Economics'!AF377)</f>
        <v/>
      </c>
      <c r="J377" s="27" t="str">
        <f t="shared" si="2"/>
        <v/>
      </c>
      <c r="K377" s="24" t="str">
        <f t="shared" si="3"/>
        <v/>
      </c>
      <c r="L377" s="24" t="str">
        <f>IF(A377="","",'04_Property_Economics'!AS377)</f>
        <v/>
      </c>
      <c r="M377" s="24" t="str">
        <f>IF(A377="","",'01_Global_Assumptions'!$B$13)</f>
        <v/>
      </c>
      <c r="N377" s="24" t="str">
        <f>IF(A377="","",'04_Property_Economics'!AM377)</f>
        <v/>
      </c>
      <c r="O377" s="24" t="str">
        <f>IF(A377="","",'04_Property_Economics'!AN377)</f>
        <v/>
      </c>
      <c r="P377" s="24" t="str">
        <f>IF(A377="","",'04_Property_Economics'!AO377)</f>
        <v/>
      </c>
      <c r="Q377" s="24" t="str">
        <f>IF(A377="","",'04_Property_Economics'!AP377)</f>
        <v/>
      </c>
      <c r="R377" s="24" t="str">
        <f>IF(A377="","",'04_Property_Economics'!AQ377)</f>
        <v/>
      </c>
      <c r="S377" s="27" t="str">
        <f>IF(A377="","",'04_Property_Economics'!AR377)</f>
        <v/>
      </c>
      <c r="T377" s="2" t="str">
        <f t="shared" si="4"/>
        <v/>
      </c>
    </row>
    <row r="378" ht="15.75" customHeight="1">
      <c r="A378" s="2" t="str">
        <f>IF('04_Property_Economics'!B378="","",'04_Property_Economics'!B378)</f>
        <v/>
      </c>
      <c r="B378" s="2" t="str">
        <f>IF(A378="","",'04_Property_Economics'!C378)</f>
        <v/>
      </c>
      <c r="C378" s="24" t="str">
        <f>IF(A378="","",'04_Property_Economics'!H378)</f>
        <v/>
      </c>
      <c r="D378" s="24" t="str">
        <f>IF(A378="","",'04_Property_Economics'!S378)</f>
        <v/>
      </c>
      <c r="E378" s="24" t="str">
        <f>IF(A378="","",'04_Property_Economics'!T378)</f>
        <v/>
      </c>
      <c r="F378" s="24" t="str">
        <f>IF(A378="","",'04_Property_Economics'!U378)</f>
        <v/>
      </c>
      <c r="G378" s="24" t="str">
        <f>IF(A378="","",'04_Property_Economics'!W378)</f>
        <v/>
      </c>
      <c r="H378" s="24" t="str">
        <f t="shared" si="1"/>
        <v/>
      </c>
      <c r="I378" s="24" t="str">
        <f>IF(A378="","",'04_Property_Economics'!AD378-'04_Property_Economics'!V378-'04_Property_Economics'!X378-'04_Property_Economics'!AF378)</f>
        <v/>
      </c>
      <c r="J378" s="27" t="str">
        <f t="shared" si="2"/>
        <v/>
      </c>
      <c r="K378" s="24" t="str">
        <f t="shared" si="3"/>
        <v/>
      </c>
      <c r="L378" s="24" t="str">
        <f>IF(A378="","",'04_Property_Economics'!AS378)</f>
        <v/>
      </c>
      <c r="M378" s="24" t="str">
        <f>IF(A378="","",'01_Global_Assumptions'!$B$13)</f>
        <v/>
      </c>
      <c r="N378" s="24" t="str">
        <f>IF(A378="","",'04_Property_Economics'!AM378)</f>
        <v/>
      </c>
      <c r="O378" s="24" t="str">
        <f>IF(A378="","",'04_Property_Economics'!AN378)</f>
        <v/>
      </c>
      <c r="P378" s="24" t="str">
        <f>IF(A378="","",'04_Property_Economics'!AO378)</f>
        <v/>
      </c>
      <c r="Q378" s="24" t="str">
        <f>IF(A378="","",'04_Property_Economics'!AP378)</f>
        <v/>
      </c>
      <c r="R378" s="24" t="str">
        <f>IF(A378="","",'04_Property_Economics'!AQ378)</f>
        <v/>
      </c>
      <c r="S378" s="27" t="str">
        <f>IF(A378="","",'04_Property_Economics'!AR378)</f>
        <v/>
      </c>
      <c r="T378" s="2" t="str">
        <f t="shared" si="4"/>
        <v/>
      </c>
    </row>
    <row r="379" ht="15.75" customHeight="1">
      <c r="A379" s="2" t="str">
        <f>IF('04_Property_Economics'!B379="","",'04_Property_Economics'!B379)</f>
        <v/>
      </c>
      <c r="B379" s="2" t="str">
        <f>IF(A379="","",'04_Property_Economics'!C379)</f>
        <v/>
      </c>
      <c r="C379" s="24" t="str">
        <f>IF(A379="","",'04_Property_Economics'!H379)</f>
        <v/>
      </c>
      <c r="D379" s="24" t="str">
        <f>IF(A379="","",'04_Property_Economics'!S379)</f>
        <v/>
      </c>
      <c r="E379" s="24" t="str">
        <f>IF(A379="","",'04_Property_Economics'!T379)</f>
        <v/>
      </c>
      <c r="F379" s="24" t="str">
        <f>IF(A379="","",'04_Property_Economics'!U379)</f>
        <v/>
      </c>
      <c r="G379" s="24" t="str">
        <f>IF(A379="","",'04_Property_Economics'!W379)</f>
        <v/>
      </c>
      <c r="H379" s="24" t="str">
        <f t="shared" si="1"/>
        <v/>
      </c>
      <c r="I379" s="24" t="str">
        <f>IF(A379="","",'04_Property_Economics'!AD379-'04_Property_Economics'!V379-'04_Property_Economics'!X379-'04_Property_Economics'!AF379)</f>
        <v/>
      </c>
      <c r="J379" s="27" t="str">
        <f t="shared" si="2"/>
        <v/>
      </c>
      <c r="K379" s="24" t="str">
        <f t="shared" si="3"/>
        <v/>
      </c>
      <c r="L379" s="24" t="str">
        <f>IF(A379="","",'04_Property_Economics'!AS379)</f>
        <v/>
      </c>
      <c r="M379" s="24" t="str">
        <f>IF(A379="","",'01_Global_Assumptions'!$B$13)</f>
        <v/>
      </c>
      <c r="N379" s="24" t="str">
        <f>IF(A379="","",'04_Property_Economics'!AM379)</f>
        <v/>
      </c>
      <c r="O379" s="24" t="str">
        <f>IF(A379="","",'04_Property_Economics'!AN379)</f>
        <v/>
      </c>
      <c r="P379" s="24" t="str">
        <f>IF(A379="","",'04_Property_Economics'!AO379)</f>
        <v/>
      </c>
      <c r="Q379" s="24" t="str">
        <f>IF(A379="","",'04_Property_Economics'!AP379)</f>
        <v/>
      </c>
      <c r="R379" s="24" t="str">
        <f>IF(A379="","",'04_Property_Economics'!AQ379)</f>
        <v/>
      </c>
      <c r="S379" s="27" t="str">
        <f>IF(A379="","",'04_Property_Economics'!AR379)</f>
        <v/>
      </c>
      <c r="T379" s="2" t="str">
        <f t="shared" si="4"/>
        <v/>
      </c>
    </row>
    <row r="380" ht="15.75" customHeight="1">
      <c r="A380" s="2" t="str">
        <f>IF('04_Property_Economics'!B380="","",'04_Property_Economics'!B380)</f>
        <v/>
      </c>
      <c r="B380" s="2" t="str">
        <f>IF(A380="","",'04_Property_Economics'!C380)</f>
        <v/>
      </c>
      <c r="C380" s="24" t="str">
        <f>IF(A380="","",'04_Property_Economics'!H380)</f>
        <v/>
      </c>
      <c r="D380" s="24" t="str">
        <f>IF(A380="","",'04_Property_Economics'!S380)</f>
        <v/>
      </c>
      <c r="E380" s="24" t="str">
        <f>IF(A380="","",'04_Property_Economics'!T380)</f>
        <v/>
      </c>
      <c r="F380" s="24" t="str">
        <f>IF(A380="","",'04_Property_Economics'!U380)</f>
        <v/>
      </c>
      <c r="G380" s="24" t="str">
        <f>IF(A380="","",'04_Property_Economics'!W380)</f>
        <v/>
      </c>
      <c r="H380" s="24" t="str">
        <f t="shared" si="1"/>
        <v/>
      </c>
      <c r="I380" s="24" t="str">
        <f>IF(A380="","",'04_Property_Economics'!AD380-'04_Property_Economics'!V380-'04_Property_Economics'!X380-'04_Property_Economics'!AF380)</f>
        <v/>
      </c>
      <c r="J380" s="27" t="str">
        <f t="shared" si="2"/>
        <v/>
      </c>
      <c r="K380" s="24" t="str">
        <f t="shared" si="3"/>
        <v/>
      </c>
      <c r="L380" s="24" t="str">
        <f>IF(A380="","",'04_Property_Economics'!AS380)</f>
        <v/>
      </c>
      <c r="M380" s="24" t="str">
        <f>IF(A380="","",'01_Global_Assumptions'!$B$13)</f>
        <v/>
      </c>
      <c r="N380" s="24" t="str">
        <f>IF(A380="","",'04_Property_Economics'!AM380)</f>
        <v/>
      </c>
      <c r="O380" s="24" t="str">
        <f>IF(A380="","",'04_Property_Economics'!AN380)</f>
        <v/>
      </c>
      <c r="P380" s="24" t="str">
        <f>IF(A380="","",'04_Property_Economics'!AO380)</f>
        <v/>
      </c>
      <c r="Q380" s="24" t="str">
        <f>IF(A380="","",'04_Property_Economics'!AP380)</f>
        <v/>
      </c>
      <c r="R380" s="24" t="str">
        <f>IF(A380="","",'04_Property_Economics'!AQ380)</f>
        <v/>
      </c>
      <c r="S380" s="27" t="str">
        <f>IF(A380="","",'04_Property_Economics'!AR380)</f>
        <v/>
      </c>
      <c r="T380" s="2" t="str">
        <f t="shared" si="4"/>
        <v/>
      </c>
    </row>
    <row r="381" ht="15.75" customHeight="1">
      <c r="A381" s="2" t="str">
        <f>IF('04_Property_Economics'!B381="","",'04_Property_Economics'!B381)</f>
        <v/>
      </c>
      <c r="B381" s="2" t="str">
        <f>IF(A381="","",'04_Property_Economics'!C381)</f>
        <v/>
      </c>
      <c r="C381" s="24" t="str">
        <f>IF(A381="","",'04_Property_Economics'!H381)</f>
        <v/>
      </c>
      <c r="D381" s="24" t="str">
        <f>IF(A381="","",'04_Property_Economics'!S381)</f>
        <v/>
      </c>
      <c r="E381" s="24" t="str">
        <f>IF(A381="","",'04_Property_Economics'!T381)</f>
        <v/>
      </c>
      <c r="F381" s="24" t="str">
        <f>IF(A381="","",'04_Property_Economics'!U381)</f>
        <v/>
      </c>
      <c r="G381" s="24" t="str">
        <f>IF(A381="","",'04_Property_Economics'!W381)</f>
        <v/>
      </c>
      <c r="H381" s="24" t="str">
        <f t="shared" si="1"/>
        <v/>
      </c>
      <c r="I381" s="24" t="str">
        <f>IF(A381="","",'04_Property_Economics'!AD381-'04_Property_Economics'!V381-'04_Property_Economics'!X381-'04_Property_Economics'!AF381)</f>
        <v/>
      </c>
      <c r="J381" s="27" t="str">
        <f t="shared" si="2"/>
        <v/>
      </c>
      <c r="K381" s="24" t="str">
        <f t="shared" si="3"/>
        <v/>
      </c>
      <c r="L381" s="24" t="str">
        <f>IF(A381="","",'04_Property_Economics'!AS381)</f>
        <v/>
      </c>
      <c r="M381" s="24" t="str">
        <f>IF(A381="","",'01_Global_Assumptions'!$B$13)</f>
        <v/>
      </c>
      <c r="N381" s="24" t="str">
        <f>IF(A381="","",'04_Property_Economics'!AM381)</f>
        <v/>
      </c>
      <c r="O381" s="24" t="str">
        <f>IF(A381="","",'04_Property_Economics'!AN381)</f>
        <v/>
      </c>
      <c r="P381" s="24" t="str">
        <f>IF(A381="","",'04_Property_Economics'!AO381)</f>
        <v/>
      </c>
      <c r="Q381" s="24" t="str">
        <f>IF(A381="","",'04_Property_Economics'!AP381)</f>
        <v/>
      </c>
      <c r="R381" s="24" t="str">
        <f>IF(A381="","",'04_Property_Economics'!AQ381)</f>
        <v/>
      </c>
      <c r="S381" s="27" t="str">
        <f>IF(A381="","",'04_Property_Economics'!AR381)</f>
        <v/>
      </c>
      <c r="T381" s="2" t="str">
        <f t="shared" si="4"/>
        <v/>
      </c>
    </row>
    <row r="382" ht="15.75" customHeight="1">
      <c r="A382" s="2" t="str">
        <f>IF('04_Property_Economics'!B382="","",'04_Property_Economics'!B382)</f>
        <v/>
      </c>
      <c r="B382" s="2" t="str">
        <f>IF(A382="","",'04_Property_Economics'!C382)</f>
        <v/>
      </c>
      <c r="C382" s="24" t="str">
        <f>IF(A382="","",'04_Property_Economics'!H382)</f>
        <v/>
      </c>
      <c r="D382" s="24" t="str">
        <f>IF(A382="","",'04_Property_Economics'!S382)</f>
        <v/>
      </c>
      <c r="E382" s="24" t="str">
        <f>IF(A382="","",'04_Property_Economics'!T382)</f>
        <v/>
      </c>
      <c r="F382" s="24" t="str">
        <f>IF(A382="","",'04_Property_Economics'!U382)</f>
        <v/>
      </c>
      <c r="G382" s="24" t="str">
        <f>IF(A382="","",'04_Property_Economics'!W382)</f>
        <v/>
      </c>
      <c r="H382" s="24" t="str">
        <f t="shared" si="1"/>
        <v/>
      </c>
      <c r="I382" s="24" t="str">
        <f>IF(A382="","",'04_Property_Economics'!AD382-'04_Property_Economics'!V382-'04_Property_Economics'!X382-'04_Property_Economics'!AF382)</f>
        <v/>
      </c>
      <c r="J382" s="27" t="str">
        <f t="shared" si="2"/>
        <v/>
      </c>
      <c r="K382" s="24" t="str">
        <f t="shared" si="3"/>
        <v/>
      </c>
      <c r="L382" s="24" t="str">
        <f>IF(A382="","",'04_Property_Economics'!AS382)</f>
        <v/>
      </c>
      <c r="M382" s="24" t="str">
        <f>IF(A382="","",'01_Global_Assumptions'!$B$13)</f>
        <v/>
      </c>
      <c r="N382" s="24" t="str">
        <f>IF(A382="","",'04_Property_Economics'!AM382)</f>
        <v/>
      </c>
      <c r="O382" s="24" t="str">
        <f>IF(A382="","",'04_Property_Economics'!AN382)</f>
        <v/>
      </c>
      <c r="P382" s="24" t="str">
        <f>IF(A382="","",'04_Property_Economics'!AO382)</f>
        <v/>
      </c>
      <c r="Q382" s="24" t="str">
        <f>IF(A382="","",'04_Property_Economics'!AP382)</f>
        <v/>
      </c>
      <c r="R382" s="24" t="str">
        <f>IF(A382="","",'04_Property_Economics'!AQ382)</f>
        <v/>
      </c>
      <c r="S382" s="27" t="str">
        <f>IF(A382="","",'04_Property_Economics'!AR382)</f>
        <v/>
      </c>
      <c r="T382" s="2" t="str">
        <f t="shared" si="4"/>
        <v/>
      </c>
    </row>
    <row r="383" ht="15.75" customHeight="1">
      <c r="A383" s="2" t="str">
        <f>IF('04_Property_Economics'!B383="","",'04_Property_Economics'!B383)</f>
        <v/>
      </c>
      <c r="B383" s="2" t="str">
        <f>IF(A383="","",'04_Property_Economics'!C383)</f>
        <v/>
      </c>
      <c r="C383" s="24" t="str">
        <f>IF(A383="","",'04_Property_Economics'!H383)</f>
        <v/>
      </c>
      <c r="D383" s="24" t="str">
        <f>IF(A383="","",'04_Property_Economics'!S383)</f>
        <v/>
      </c>
      <c r="E383" s="24" t="str">
        <f>IF(A383="","",'04_Property_Economics'!T383)</f>
        <v/>
      </c>
      <c r="F383" s="24" t="str">
        <f>IF(A383="","",'04_Property_Economics'!U383)</f>
        <v/>
      </c>
      <c r="G383" s="24" t="str">
        <f>IF(A383="","",'04_Property_Economics'!W383)</f>
        <v/>
      </c>
      <c r="H383" s="24" t="str">
        <f t="shared" si="1"/>
        <v/>
      </c>
      <c r="I383" s="24" t="str">
        <f>IF(A383="","",'04_Property_Economics'!AD383-'04_Property_Economics'!V383-'04_Property_Economics'!X383-'04_Property_Economics'!AF383)</f>
        <v/>
      </c>
      <c r="J383" s="27" t="str">
        <f t="shared" si="2"/>
        <v/>
      </c>
      <c r="K383" s="24" t="str">
        <f t="shared" si="3"/>
        <v/>
      </c>
      <c r="L383" s="24" t="str">
        <f>IF(A383="","",'04_Property_Economics'!AS383)</f>
        <v/>
      </c>
      <c r="M383" s="24" t="str">
        <f>IF(A383="","",'01_Global_Assumptions'!$B$13)</f>
        <v/>
      </c>
      <c r="N383" s="24" t="str">
        <f>IF(A383="","",'04_Property_Economics'!AM383)</f>
        <v/>
      </c>
      <c r="O383" s="24" t="str">
        <f>IF(A383="","",'04_Property_Economics'!AN383)</f>
        <v/>
      </c>
      <c r="P383" s="24" t="str">
        <f>IF(A383="","",'04_Property_Economics'!AO383)</f>
        <v/>
      </c>
      <c r="Q383" s="24" t="str">
        <f>IF(A383="","",'04_Property_Economics'!AP383)</f>
        <v/>
      </c>
      <c r="R383" s="24" t="str">
        <f>IF(A383="","",'04_Property_Economics'!AQ383)</f>
        <v/>
      </c>
      <c r="S383" s="27" t="str">
        <f>IF(A383="","",'04_Property_Economics'!AR383)</f>
        <v/>
      </c>
      <c r="T383" s="2" t="str">
        <f t="shared" si="4"/>
        <v/>
      </c>
    </row>
    <row r="384" ht="15.75" customHeight="1">
      <c r="A384" s="2" t="str">
        <f>IF('04_Property_Economics'!B384="","",'04_Property_Economics'!B384)</f>
        <v/>
      </c>
      <c r="B384" s="2" t="str">
        <f>IF(A384="","",'04_Property_Economics'!C384)</f>
        <v/>
      </c>
      <c r="C384" s="24" t="str">
        <f>IF(A384="","",'04_Property_Economics'!H384)</f>
        <v/>
      </c>
      <c r="D384" s="24" t="str">
        <f>IF(A384="","",'04_Property_Economics'!S384)</f>
        <v/>
      </c>
      <c r="E384" s="24" t="str">
        <f>IF(A384="","",'04_Property_Economics'!T384)</f>
        <v/>
      </c>
      <c r="F384" s="24" t="str">
        <f>IF(A384="","",'04_Property_Economics'!U384)</f>
        <v/>
      </c>
      <c r="G384" s="24" t="str">
        <f>IF(A384="","",'04_Property_Economics'!W384)</f>
        <v/>
      </c>
      <c r="H384" s="24" t="str">
        <f t="shared" si="1"/>
        <v/>
      </c>
      <c r="I384" s="24" t="str">
        <f>IF(A384="","",'04_Property_Economics'!AD384-'04_Property_Economics'!V384-'04_Property_Economics'!X384-'04_Property_Economics'!AF384)</f>
        <v/>
      </c>
      <c r="J384" s="27" t="str">
        <f t="shared" si="2"/>
        <v/>
      </c>
      <c r="K384" s="24" t="str">
        <f t="shared" si="3"/>
        <v/>
      </c>
      <c r="L384" s="24" t="str">
        <f>IF(A384="","",'04_Property_Economics'!AS384)</f>
        <v/>
      </c>
      <c r="M384" s="24" t="str">
        <f>IF(A384="","",'01_Global_Assumptions'!$B$13)</f>
        <v/>
      </c>
      <c r="N384" s="24" t="str">
        <f>IF(A384="","",'04_Property_Economics'!AM384)</f>
        <v/>
      </c>
      <c r="O384" s="24" t="str">
        <f>IF(A384="","",'04_Property_Economics'!AN384)</f>
        <v/>
      </c>
      <c r="P384" s="24" t="str">
        <f>IF(A384="","",'04_Property_Economics'!AO384)</f>
        <v/>
      </c>
      <c r="Q384" s="24" t="str">
        <f>IF(A384="","",'04_Property_Economics'!AP384)</f>
        <v/>
      </c>
      <c r="R384" s="24" t="str">
        <f>IF(A384="","",'04_Property_Economics'!AQ384)</f>
        <v/>
      </c>
      <c r="S384" s="27" t="str">
        <f>IF(A384="","",'04_Property_Economics'!AR384)</f>
        <v/>
      </c>
      <c r="T384" s="2" t="str">
        <f t="shared" si="4"/>
        <v/>
      </c>
    </row>
    <row r="385" ht="15.75" customHeight="1">
      <c r="A385" s="2" t="str">
        <f>IF('04_Property_Economics'!B385="","",'04_Property_Economics'!B385)</f>
        <v/>
      </c>
      <c r="B385" s="2" t="str">
        <f>IF(A385="","",'04_Property_Economics'!C385)</f>
        <v/>
      </c>
      <c r="C385" s="24" t="str">
        <f>IF(A385="","",'04_Property_Economics'!H385)</f>
        <v/>
      </c>
      <c r="D385" s="24" t="str">
        <f>IF(A385="","",'04_Property_Economics'!S385)</f>
        <v/>
      </c>
      <c r="E385" s="24" t="str">
        <f>IF(A385="","",'04_Property_Economics'!T385)</f>
        <v/>
      </c>
      <c r="F385" s="24" t="str">
        <f>IF(A385="","",'04_Property_Economics'!U385)</f>
        <v/>
      </c>
      <c r="G385" s="24" t="str">
        <f>IF(A385="","",'04_Property_Economics'!W385)</f>
        <v/>
      </c>
      <c r="H385" s="24" t="str">
        <f t="shared" si="1"/>
        <v/>
      </c>
      <c r="I385" s="24" t="str">
        <f>IF(A385="","",'04_Property_Economics'!AD385-'04_Property_Economics'!V385-'04_Property_Economics'!X385-'04_Property_Economics'!AF385)</f>
        <v/>
      </c>
      <c r="J385" s="27" t="str">
        <f t="shared" si="2"/>
        <v/>
      </c>
      <c r="K385" s="24" t="str">
        <f t="shared" si="3"/>
        <v/>
      </c>
      <c r="L385" s="24" t="str">
        <f>IF(A385="","",'04_Property_Economics'!AS385)</f>
        <v/>
      </c>
      <c r="M385" s="24" t="str">
        <f>IF(A385="","",'01_Global_Assumptions'!$B$13)</f>
        <v/>
      </c>
      <c r="N385" s="24" t="str">
        <f>IF(A385="","",'04_Property_Economics'!AM385)</f>
        <v/>
      </c>
      <c r="O385" s="24" t="str">
        <f>IF(A385="","",'04_Property_Economics'!AN385)</f>
        <v/>
      </c>
      <c r="P385" s="24" t="str">
        <f>IF(A385="","",'04_Property_Economics'!AO385)</f>
        <v/>
      </c>
      <c r="Q385" s="24" t="str">
        <f>IF(A385="","",'04_Property_Economics'!AP385)</f>
        <v/>
      </c>
      <c r="R385" s="24" t="str">
        <f>IF(A385="","",'04_Property_Economics'!AQ385)</f>
        <v/>
      </c>
      <c r="S385" s="27" t="str">
        <f>IF(A385="","",'04_Property_Economics'!AR385)</f>
        <v/>
      </c>
      <c r="T385" s="2" t="str">
        <f t="shared" si="4"/>
        <v/>
      </c>
    </row>
    <row r="386" ht="15.75" customHeight="1">
      <c r="A386" s="2" t="str">
        <f>IF('04_Property_Economics'!B386="","",'04_Property_Economics'!B386)</f>
        <v/>
      </c>
      <c r="B386" s="2" t="str">
        <f>IF(A386="","",'04_Property_Economics'!C386)</f>
        <v/>
      </c>
      <c r="C386" s="24" t="str">
        <f>IF(A386="","",'04_Property_Economics'!H386)</f>
        <v/>
      </c>
      <c r="D386" s="24" t="str">
        <f>IF(A386="","",'04_Property_Economics'!S386)</f>
        <v/>
      </c>
      <c r="E386" s="24" t="str">
        <f>IF(A386="","",'04_Property_Economics'!T386)</f>
        <v/>
      </c>
      <c r="F386" s="24" t="str">
        <f>IF(A386="","",'04_Property_Economics'!U386)</f>
        <v/>
      </c>
      <c r="G386" s="24" t="str">
        <f>IF(A386="","",'04_Property_Economics'!W386)</f>
        <v/>
      </c>
      <c r="H386" s="24" t="str">
        <f t="shared" si="1"/>
        <v/>
      </c>
      <c r="I386" s="24" t="str">
        <f>IF(A386="","",'04_Property_Economics'!AD386-'04_Property_Economics'!V386-'04_Property_Economics'!X386-'04_Property_Economics'!AF386)</f>
        <v/>
      </c>
      <c r="J386" s="27" t="str">
        <f t="shared" si="2"/>
        <v/>
      </c>
      <c r="K386" s="24" t="str">
        <f t="shared" si="3"/>
        <v/>
      </c>
      <c r="L386" s="24" t="str">
        <f>IF(A386="","",'04_Property_Economics'!AS386)</f>
        <v/>
      </c>
      <c r="M386" s="24" t="str">
        <f>IF(A386="","",'01_Global_Assumptions'!$B$13)</f>
        <v/>
      </c>
      <c r="N386" s="24" t="str">
        <f>IF(A386="","",'04_Property_Economics'!AM386)</f>
        <v/>
      </c>
      <c r="O386" s="24" t="str">
        <f>IF(A386="","",'04_Property_Economics'!AN386)</f>
        <v/>
      </c>
      <c r="P386" s="24" t="str">
        <f>IF(A386="","",'04_Property_Economics'!AO386)</f>
        <v/>
      </c>
      <c r="Q386" s="24" t="str">
        <f>IF(A386="","",'04_Property_Economics'!AP386)</f>
        <v/>
      </c>
      <c r="R386" s="24" t="str">
        <f>IF(A386="","",'04_Property_Economics'!AQ386)</f>
        <v/>
      </c>
      <c r="S386" s="27" t="str">
        <f>IF(A386="","",'04_Property_Economics'!AR386)</f>
        <v/>
      </c>
      <c r="T386" s="2" t="str">
        <f t="shared" si="4"/>
        <v/>
      </c>
    </row>
    <row r="387" ht="15.75" customHeight="1">
      <c r="A387" s="2" t="str">
        <f>IF('04_Property_Economics'!B387="","",'04_Property_Economics'!B387)</f>
        <v/>
      </c>
      <c r="B387" s="2" t="str">
        <f>IF(A387="","",'04_Property_Economics'!C387)</f>
        <v/>
      </c>
      <c r="C387" s="24" t="str">
        <f>IF(A387="","",'04_Property_Economics'!H387)</f>
        <v/>
      </c>
      <c r="D387" s="24" t="str">
        <f>IF(A387="","",'04_Property_Economics'!S387)</f>
        <v/>
      </c>
      <c r="E387" s="24" t="str">
        <f>IF(A387="","",'04_Property_Economics'!T387)</f>
        <v/>
      </c>
      <c r="F387" s="24" t="str">
        <f>IF(A387="","",'04_Property_Economics'!U387)</f>
        <v/>
      </c>
      <c r="G387" s="24" t="str">
        <f>IF(A387="","",'04_Property_Economics'!W387)</f>
        <v/>
      </c>
      <c r="H387" s="24" t="str">
        <f t="shared" si="1"/>
        <v/>
      </c>
      <c r="I387" s="24" t="str">
        <f>IF(A387="","",'04_Property_Economics'!AD387-'04_Property_Economics'!V387-'04_Property_Economics'!X387-'04_Property_Economics'!AF387)</f>
        <v/>
      </c>
      <c r="J387" s="27" t="str">
        <f t="shared" si="2"/>
        <v/>
      </c>
      <c r="K387" s="24" t="str">
        <f t="shared" si="3"/>
        <v/>
      </c>
      <c r="L387" s="24" t="str">
        <f>IF(A387="","",'04_Property_Economics'!AS387)</f>
        <v/>
      </c>
      <c r="M387" s="24" t="str">
        <f>IF(A387="","",'01_Global_Assumptions'!$B$13)</f>
        <v/>
      </c>
      <c r="N387" s="24" t="str">
        <f>IF(A387="","",'04_Property_Economics'!AM387)</f>
        <v/>
      </c>
      <c r="O387" s="24" t="str">
        <f>IF(A387="","",'04_Property_Economics'!AN387)</f>
        <v/>
      </c>
      <c r="P387" s="24" t="str">
        <f>IF(A387="","",'04_Property_Economics'!AO387)</f>
        <v/>
      </c>
      <c r="Q387" s="24" t="str">
        <f>IF(A387="","",'04_Property_Economics'!AP387)</f>
        <v/>
      </c>
      <c r="R387" s="24" t="str">
        <f>IF(A387="","",'04_Property_Economics'!AQ387)</f>
        <v/>
      </c>
      <c r="S387" s="27" t="str">
        <f>IF(A387="","",'04_Property_Economics'!AR387)</f>
        <v/>
      </c>
      <c r="T387" s="2" t="str">
        <f t="shared" si="4"/>
        <v/>
      </c>
    </row>
    <row r="388" ht="15.75" customHeight="1">
      <c r="A388" s="2" t="str">
        <f>IF('04_Property_Economics'!B388="","",'04_Property_Economics'!B388)</f>
        <v/>
      </c>
      <c r="B388" s="2" t="str">
        <f>IF(A388="","",'04_Property_Economics'!C388)</f>
        <v/>
      </c>
      <c r="C388" s="24" t="str">
        <f>IF(A388="","",'04_Property_Economics'!H388)</f>
        <v/>
      </c>
      <c r="D388" s="24" t="str">
        <f>IF(A388="","",'04_Property_Economics'!S388)</f>
        <v/>
      </c>
      <c r="E388" s="24" t="str">
        <f>IF(A388="","",'04_Property_Economics'!T388)</f>
        <v/>
      </c>
      <c r="F388" s="24" t="str">
        <f>IF(A388="","",'04_Property_Economics'!U388)</f>
        <v/>
      </c>
      <c r="G388" s="24" t="str">
        <f>IF(A388="","",'04_Property_Economics'!W388)</f>
        <v/>
      </c>
      <c r="H388" s="24" t="str">
        <f t="shared" si="1"/>
        <v/>
      </c>
      <c r="I388" s="24" t="str">
        <f>IF(A388="","",'04_Property_Economics'!AD388-'04_Property_Economics'!V388-'04_Property_Economics'!X388-'04_Property_Economics'!AF388)</f>
        <v/>
      </c>
      <c r="J388" s="27" t="str">
        <f t="shared" si="2"/>
        <v/>
      </c>
      <c r="K388" s="24" t="str">
        <f t="shared" si="3"/>
        <v/>
      </c>
      <c r="L388" s="24" t="str">
        <f>IF(A388="","",'04_Property_Economics'!AS388)</f>
        <v/>
      </c>
      <c r="M388" s="24" t="str">
        <f>IF(A388="","",'01_Global_Assumptions'!$B$13)</f>
        <v/>
      </c>
      <c r="N388" s="24" t="str">
        <f>IF(A388="","",'04_Property_Economics'!AM388)</f>
        <v/>
      </c>
      <c r="O388" s="24" t="str">
        <f>IF(A388="","",'04_Property_Economics'!AN388)</f>
        <v/>
      </c>
      <c r="P388" s="24" t="str">
        <f>IF(A388="","",'04_Property_Economics'!AO388)</f>
        <v/>
      </c>
      <c r="Q388" s="24" t="str">
        <f>IF(A388="","",'04_Property_Economics'!AP388)</f>
        <v/>
      </c>
      <c r="R388" s="24" t="str">
        <f>IF(A388="","",'04_Property_Economics'!AQ388)</f>
        <v/>
      </c>
      <c r="S388" s="27" t="str">
        <f>IF(A388="","",'04_Property_Economics'!AR388)</f>
        <v/>
      </c>
      <c r="T388" s="2" t="str">
        <f t="shared" si="4"/>
        <v/>
      </c>
    </row>
    <row r="389" ht="15.75" customHeight="1">
      <c r="A389" s="2" t="str">
        <f>IF('04_Property_Economics'!B389="","",'04_Property_Economics'!B389)</f>
        <v/>
      </c>
      <c r="B389" s="2" t="str">
        <f>IF(A389="","",'04_Property_Economics'!C389)</f>
        <v/>
      </c>
      <c r="C389" s="24" t="str">
        <f>IF(A389="","",'04_Property_Economics'!H389)</f>
        <v/>
      </c>
      <c r="D389" s="24" t="str">
        <f>IF(A389="","",'04_Property_Economics'!S389)</f>
        <v/>
      </c>
      <c r="E389" s="24" t="str">
        <f>IF(A389="","",'04_Property_Economics'!T389)</f>
        <v/>
      </c>
      <c r="F389" s="24" t="str">
        <f>IF(A389="","",'04_Property_Economics'!U389)</f>
        <v/>
      </c>
      <c r="G389" s="24" t="str">
        <f>IF(A389="","",'04_Property_Economics'!W389)</f>
        <v/>
      </c>
      <c r="H389" s="24" t="str">
        <f t="shared" si="1"/>
        <v/>
      </c>
      <c r="I389" s="24" t="str">
        <f>IF(A389="","",'04_Property_Economics'!AD389-'04_Property_Economics'!V389-'04_Property_Economics'!X389-'04_Property_Economics'!AF389)</f>
        <v/>
      </c>
      <c r="J389" s="27" t="str">
        <f t="shared" si="2"/>
        <v/>
      </c>
      <c r="K389" s="24" t="str">
        <f t="shared" si="3"/>
        <v/>
      </c>
      <c r="L389" s="24" t="str">
        <f>IF(A389="","",'04_Property_Economics'!AS389)</f>
        <v/>
      </c>
      <c r="M389" s="24" t="str">
        <f>IF(A389="","",'01_Global_Assumptions'!$B$13)</f>
        <v/>
      </c>
      <c r="N389" s="24" t="str">
        <f>IF(A389="","",'04_Property_Economics'!AM389)</f>
        <v/>
      </c>
      <c r="O389" s="24" t="str">
        <f>IF(A389="","",'04_Property_Economics'!AN389)</f>
        <v/>
      </c>
      <c r="P389" s="24" t="str">
        <f>IF(A389="","",'04_Property_Economics'!AO389)</f>
        <v/>
      </c>
      <c r="Q389" s="24" t="str">
        <f>IF(A389="","",'04_Property_Economics'!AP389)</f>
        <v/>
      </c>
      <c r="R389" s="24" t="str">
        <f>IF(A389="","",'04_Property_Economics'!AQ389)</f>
        <v/>
      </c>
      <c r="S389" s="27" t="str">
        <f>IF(A389="","",'04_Property_Economics'!AR389)</f>
        <v/>
      </c>
      <c r="T389" s="2" t="str">
        <f t="shared" si="4"/>
        <v/>
      </c>
    </row>
    <row r="390" ht="15.75" customHeight="1">
      <c r="A390" s="2" t="str">
        <f>IF('04_Property_Economics'!B390="","",'04_Property_Economics'!B390)</f>
        <v/>
      </c>
      <c r="B390" s="2" t="str">
        <f>IF(A390="","",'04_Property_Economics'!C390)</f>
        <v/>
      </c>
      <c r="C390" s="24" t="str">
        <f>IF(A390="","",'04_Property_Economics'!H390)</f>
        <v/>
      </c>
      <c r="D390" s="24" t="str">
        <f>IF(A390="","",'04_Property_Economics'!S390)</f>
        <v/>
      </c>
      <c r="E390" s="24" t="str">
        <f>IF(A390="","",'04_Property_Economics'!T390)</f>
        <v/>
      </c>
      <c r="F390" s="24" t="str">
        <f>IF(A390="","",'04_Property_Economics'!U390)</f>
        <v/>
      </c>
      <c r="G390" s="24" t="str">
        <f>IF(A390="","",'04_Property_Economics'!W390)</f>
        <v/>
      </c>
      <c r="H390" s="24" t="str">
        <f t="shared" si="1"/>
        <v/>
      </c>
      <c r="I390" s="24" t="str">
        <f>IF(A390="","",'04_Property_Economics'!AD390-'04_Property_Economics'!V390-'04_Property_Economics'!X390-'04_Property_Economics'!AF390)</f>
        <v/>
      </c>
      <c r="J390" s="27" t="str">
        <f t="shared" si="2"/>
        <v/>
      </c>
      <c r="K390" s="24" t="str">
        <f t="shared" si="3"/>
        <v/>
      </c>
      <c r="L390" s="24" t="str">
        <f>IF(A390="","",'04_Property_Economics'!AS390)</f>
        <v/>
      </c>
      <c r="M390" s="24" t="str">
        <f>IF(A390="","",'01_Global_Assumptions'!$B$13)</f>
        <v/>
      </c>
      <c r="N390" s="24" t="str">
        <f>IF(A390="","",'04_Property_Economics'!AM390)</f>
        <v/>
      </c>
      <c r="O390" s="24" t="str">
        <f>IF(A390="","",'04_Property_Economics'!AN390)</f>
        <v/>
      </c>
      <c r="P390" s="24" t="str">
        <f>IF(A390="","",'04_Property_Economics'!AO390)</f>
        <v/>
      </c>
      <c r="Q390" s="24" t="str">
        <f>IF(A390="","",'04_Property_Economics'!AP390)</f>
        <v/>
      </c>
      <c r="R390" s="24" t="str">
        <f>IF(A390="","",'04_Property_Economics'!AQ390)</f>
        <v/>
      </c>
      <c r="S390" s="27" t="str">
        <f>IF(A390="","",'04_Property_Economics'!AR390)</f>
        <v/>
      </c>
      <c r="T390" s="2" t="str">
        <f t="shared" si="4"/>
        <v/>
      </c>
    </row>
    <row r="391" ht="15.75" customHeight="1">
      <c r="A391" s="2" t="str">
        <f>IF('04_Property_Economics'!B391="","",'04_Property_Economics'!B391)</f>
        <v/>
      </c>
      <c r="B391" s="2" t="str">
        <f>IF(A391="","",'04_Property_Economics'!C391)</f>
        <v/>
      </c>
      <c r="C391" s="24" t="str">
        <f>IF(A391="","",'04_Property_Economics'!H391)</f>
        <v/>
      </c>
      <c r="D391" s="24" t="str">
        <f>IF(A391="","",'04_Property_Economics'!S391)</f>
        <v/>
      </c>
      <c r="E391" s="24" t="str">
        <f>IF(A391="","",'04_Property_Economics'!T391)</f>
        <v/>
      </c>
      <c r="F391" s="24" t="str">
        <f>IF(A391="","",'04_Property_Economics'!U391)</f>
        <v/>
      </c>
      <c r="G391" s="24" t="str">
        <f>IF(A391="","",'04_Property_Economics'!W391)</f>
        <v/>
      </c>
      <c r="H391" s="24" t="str">
        <f t="shared" si="1"/>
        <v/>
      </c>
      <c r="I391" s="24" t="str">
        <f>IF(A391="","",'04_Property_Economics'!AD391-'04_Property_Economics'!V391-'04_Property_Economics'!X391-'04_Property_Economics'!AF391)</f>
        <v/>
      </c>
      <c r="J391" s="27" t="str">
        <f t="shared" si="2"/>
        <v/>
      </c>
      <c r="K391" s="24" t="str">
        <f t="shared" si="3"/>
        <v/>
      </c>
      <c r="L391" s="24" t="str">
        <f>IF(A391="","",'04_Property_Economics'!AS391)</f>
        <v/>
      </c>
      <c r="M391" s="24" t="str">
        <f>IF(A391="","",'01_Global_Assumptions'!$B$13)</f>
        <v/>
      </c>
      <c r="N391" s="24" t="str">
        <f>IF(A391="","",'04_Property_Economics'!AM391)</f>
        <v/>
      </c>
      <c r="O391" s="24" t="str">
        <f>IF(A391="","",'04_Property_Economics'!AN391)</f>
        <v/>
      </c>
      <c r="P391" s="24" t="str">
        <f>IF(A391="","",'04_Property_Economics'!AO391)</f>
        <v/>
      </c>
      <c r="Q391" s="24" t="str">
        <f>IF(A391="","",'04_Property_Economics'!AP391)</f>
        <v/>
      </c>
      <c r="R391" s="24" t="str">
        <f>IF(A391="","",'04_Property_Economics'!AQ391)</f>
        <v/>
      </c>
      <c r="S391" s="27" t="str">
        <f>IF(A391="","",'04_Property_Economics'!AR391)</f>
        <v/>
      </c>
      <c r="T391" s="2" t="str">
        <f t="shared" si="4"/>
        <v/>
      </c>
    </row>
    <row r="392" ht="15.75" customHeight="1">
      <c r="A392" s="2" t="str">
        <f>IF('04_Property_Economics'!B392="","",'04_Property_Economics'!B392)</f>
        <v/>
      </c>
      <c r="B392" s="2" t="str">
        <f>IF(A392="","",'04_Property_Economics'!C392)</f>
        <v/>
      </c>
      <c r="C392" s="24" t="str">
        <f>IF(A392="","",'04_Property_Economics'!H392)</f>
        <v/>
      </c>
      <c r="D392" s="24" t="str">
        <f>IF(A392="","",'04_Property_Economics'!S392)</f>
        <v/>
      </c>
      <c r="E392" s="24" t="str">
        <f>IF(A392="","",'04_Property_Economics'!T392)</f>
        <v/>
      </c>
      <c r="F392" s="24" t="str">
        <f>IF(A392="","",'04_Property_Economics'!U392)</f>
        <v/>
      </c>
      <c r="G392" s="24" t="str">
        <f>IF(A392="","",'04_Property_Economics'!W392)</f>
        <v/>
      </c>
      <c r="H392" s="24" t="str">
        <f t="shared" si="1"/>
        <v/>
      </c>
      <c r="I392" s="24" t="str">
        <f>IF(A392="","",'04_Property_Economics'!AD392-'04_Property_Economics'!V392-'04_Property_Economics'!X392-'04_Property_Economics'!AF392)</f>
        <v/>
      </c>
      <c r="J392" s="27" t="str">
        <f t="shared" si="2"/>
        <v/>
      </c>
      <c r="K392" s="24" t="str">
        <f t="shared" si="3"/>
        <v/>
      </c>
      <c r="L392" s="24" t="str">
        <f>IF(A392="","",'04_Property_Economics'!AS392)</f>
        <v/>
      </c>
      <c r="M392" s="24" t="str">
        <f>IF(A392="","",'01_Global_Assumptions'!$B$13)</f>
        <v/>
      </c>
      <c r="N392" s="24" t="str">
        <f>IF(A392="","",'04_Property_Economics'!AM392)</f>
        <v/>
      </c>
      <c r="O392" s="24" t="str">
        <f>IF(A392="","",'04_Property_Economics'!AN392)</f>
        <v/>
      </c>
      <c r="P392" s="24" t="str">
        <f>IF(A392="","",'04_Property_Economics'!AO392)</f>
        <v/>
      </c>
      <c r="Q392" s="24" t="str">
        <f>IF(A392="","",'04_Property_Economics'!AP392)</f>
        <v/>
      </c>
      <c r="R392" s="24" t="str">
        <f>IF(A392="","",'04_Property_Economics'!AQ392)</f>
        <v/>
      </c>
      <c r="S392" s="27" t="str">
        <f>IF(A392="","",'04_Property_Economics'!AR392)</f>
        <v/>
      </c>
      <c r="T392" s="2" t="str">
        <f t="shared" si="4"/>
        <v/>
      </c>
    </row>
    <row r="393" ht="15.75" customHeight="1">
      <c r="A393" s="2" t="str">
        <f>IF('04_Property_Economics'!B393="","",'04_Property_Economics'!B393)</f>
        <v/>
      </c>
      <c r="B393" s="2" t="str">
        <f>IF(A393="","",'04_Property_Economics'!C393)</f>
        <v/>
      </c>
      <c r="C393" s="24" t="str">
        <f>IF(A393="","",'04_Property_Economics'!H393)</f>
        <v/>
      </c>
      <c r="D393" s="24" t="str">
        <f>IF(A393="","",'04_Property_Economics'!S393)</f>
        <v/>
      </c>
      <c r="E393" s="24" t="str">
        <f>IF(A393="","",'04_Property_Economics'!T393)</f>
        <v/>
      </c>
      <c r="F393" s="24" t="str">
        <f>IF(A393="","",'04_Property_Economics'!U393)</f>
        <v/>
      </c>
      <c r="G393" s="24" t="str">
        <f>IF(A393="","",'04_Property_Economics'!W393)</f>
        <v/>
      </c>
      <c r="H393" s="24" t="str">
        <f t="shared" si="1"/>
        <v/>
      </c>
      <c r="I393" s="24" t="str">
        <f>IF(A393="","",'04_Property_Economics'!AD393-'04_Property_Economics'!V393-'04_Property_Economics'!X393-'04_Property_Economics'!AF393)</f>
        <v/>
      </c>
      <c r="J393" s="27" t="str">
        <f t="shared" si="2"/>
        <v/>
      </c>
      <c r="K393" s="24" t="str">
        <f t="shared" si="3"/>
        <v/>
      </c>
      <c r="L393" s="24" t="str">
        <f>IF(A393="","",'04_Property_Economics'!AS393)</f>
        <v/>
      </c>
      <c r="M393" s="24" t="str">
        <f>IF(A393="","",'01_Global_Assumptions'!$B$13)</f>
        <v/>
      </c>
      <c r="N393" s="24" t="str">
        <f>IF(A393="","",'04_Property_Economics'!AM393)</f>
        <v/>
      </c>
      <c r="O393" s="24" t="str">
        <f>IF(A393="","",'04_Property_Economics'!AN393)</f>
        <v/>
      </c>
      <c r="P393" s="24" t="str">
        <f>IF(A393="","",'04_Property_Economics'!AO393)</f>
        <v/>
      </c>
      <c r="Q393" s="24" t="str">
        <f>IF(A393="","",'04_Property_Economics'!AP393)</f>
        <v/>
      </c>
      <c r="R393" s="24" t="str">
        <f>IF(A393="","",'04_Property_Economics'!AQ393)</f>
        <v/>
      </c>
      <c r="S393" s="27" t="str">
        <f>IF(A393="","",'04_Property_Economics'!AR393)</f>
        <v/>
      </c>
      <c r="T393" s="2" t="str">
        <f t="shared" si="4"/>
        <v/>
      </c>
    </row>
    <row r="394" ht="15.75" customHeight="1">
      <c r="A394" s="2" t="str">
        <f>IF('04_Property_Economics'!B394="","",'04_Property_Economics'!B394)</f>
        <v/>
      </c>
      <c r="B394" s="2" t="str">
        <f>IF(A394="","",'04_Property_Economics'!C394)</f>
        <v/>
      </c>
      <c r="C394" s="24" t="str">
        <f>IF(A394="","",'04_Property_Economics'!H394)</f>
        <v/>
      </c>
      <c r="D394" s="24" t="str">
        <f>IF(A394="","",'04_Property_Economics'!S394)</f>
        <v/>
      </c>
      <c r="E394" s="24" t="str">
        <f>IF(A394="","",'04_Property_Economics'!T394)</f>
        <v/>
      </c>
      <c r="F394" s="24" t="str">
        <f>IF(A394="","",'04_Property_Economics'!U394)</f>
        <v/>
      </c>
      <c r="G394" s="24" t="str">
        <f>IF(A394="","",'04_Property_Economics'!W394)</f>
        <v/>
      </c>
      <c r="H394" s="24" t="str">
        <f t="shared" si="1"/>
        <v/>
      </c>
      <c r="I394" s="24" t="str">
        <f>IF(A394="","",'04_Property_Economics'!AD394-'04_Property_Economics'!V394-'04_Property_Economics'!X394-'04_Property_Economics'!AF394)</f>
        <v/>
      </c>
      <c r="J394" s="27" t="str">
        <f t="shared" si="2"/>
        <v/>
      </c>
      <c r="K394" s="24" t="str">
        <f t="shared" si="3"/>
        <v/>
      </c>
      <c r="L394" s="24" t="str">
        <f>IF(A394="","",'04_Property_Economics'!AS394)</f>
        <v/>
      </c>
      <c r="M394" s="24" t="str">
        <f>IF(A394="","",'01_Global_Assumptions'!$B$13)</f>
        <v/>
      </c>
      <c r="N394" s="24" t="str">
        <f>IF(A394="","",'04_Property_Economics'!AM394)</f>
        <v/>
      </c>
      <c r="O394" s="24" t="str">
        <f>IF(A394="","",'04_Property_Economics'!AN394)</f>
        <v/>
      </c>
      <c r="P394" s="24" t="str">
        <f>IF(A394="","",'04_Property_Economics'!AO394)</f>
        <v/>
      </c>
      <c r="Q394" s="24" t="str">
        <f>IF(A394="","",'04_Property_Economics'!AP394)</f>
        <v/>
      </c>
      <c r="R394" s="24" t="str">
        <f>IF(A394="","",'04_Property_Economics'!AQ394)</f>
        <v/>
      </c>
      <c r="S394" s="27" t="str">
        <f>IF(A394="","",'04_Property_Economics'!AR394)</f>
        <v/>
      </c>
      <c r="T394" s="2" t="str">
        <f t="shared" si="4"/>
        <v/>
      </c>
    </row>
    <row r="395" ht="15.75" customHeight="1">
      <c r="A395" s="2" t="str">
        <f>IF('04_Property_Economics'!B395="","",'04_Property_Economics'!B395)</f>
        <v/>
      </c>
      <c r="B395" s="2" t="str">
        <f>IF(A395="","",'04_Property_Economics'!C395)</f>
        <v/>
      </c>
      <c r="C395" s="24" t="str">
        <f>IF(A395="","",'04_Property_Economics'!H395)</f>
        <v/>
      </c>
      <c r="D395" s="24" t="str">
        <f>IF(A395="","",'04_Property_Economics'!S395)</f>
        <v/>
      </c>
      <c r="E395" s="24" t="str">
        <f>IF(A395="","",'04_Property_Economics'!T395)</f>
        <v/>
      </c>
      <c r="F395" s="24" t="str">
        <f>IF(A395="","",'04_Property_Economics'!U395)</f>
        <v/>
      </c>
      <c r="G395" s="24" t="str">
        <f>IF(A395="","",'04_Property_Economics'!W395)</f>
        <v/>
      </c>
      <c r="H395" s="24" t="str">
        <f t="shared" si="1"/>
        <v/>
      </c>
      <c r="I395" s="24" t="str">
        <f>IF(A395="","",'04_Property_Economics'!AD395-'04_Property_Economics'!V395-'04_Property_Economics'!X395-'04_Property_Economics'!AF395)</f>
        <v/>
      </c>
      <c r="J395" s="27" t="str">
        <f t="shared" si="2"/>
        <v/>
      </c>
      <c r="K395" s="24" t="str">
        <f t="shared" si="3"/>
        <v/>
      </c>
      <c r="L395" s="24" t="str">
        <f>IF(A395="","",'04_Property_Economics'!AS395)</f>
        <v/>
      </c>
      <c r="M395" s="24" t="str">
        <f>IF(A395="","",'01_Global_Assumptions'!$B$13)</f>
        <v/>
      </c>
      <c r="N395" s="24" t="str">
        <f>IF(A395="","",'04_Property_Economics'!AM395)</f>
        <v/>
      </c>
      <c r="O395" s="24" t="str">
        <f>IF(A395="","",'04_Property_Economics'!AN395)</f>
        <v/>
      </c>
      <c r="P395" s="24" t="str">
        <f>IF(A395="","",'04_Property_Economics'!AO395)</f>
        <v/>
      </c>
      <c r="Q395" s="24" t="str">
        <f>IF(A395="","",'04_Property_Economics'!AP395)</f>
        <v/>
      </c>
      <c r="R395" s="24" t="str">
        <f>IF(A395="","",'04_Property_Economics'!AQ395)</f>
        <v/>
      </c>
      <c r="S395" s="27" t="str">
        <f>IF(A395="","",'04_Property_Economics'!AR395)</f>
        <v/>
      </c>
      <c r="T395" s="2" t="str">
        <f t="shared" si="4"/>
        <v/>
      </c>
    </row>
    <row r="396" ht="15.75" customHeight="1">
      <c r="A396" s="2" t="str">
        <f>IF('04_Property_Economics'!B396="","",'04_Property_Economics'!B396)</f>
        <v/>
      </c>
      <c r="B396" s="2" t="str">
        <f>IF(A396="","",'04_Property_Economics'!C396)</f>
        <v/>
      </c>
      <c r="C396" s="24" t="str">
        <f>IF(A396="","",'04_Property_Economics'!H396)</f>
        <v/>
      </c>
      <c r="D396" s="24" t="str">
        <f>IF(A396="","",'04_Property_Economics'!S396)</f>
        <v/>
      </c>
      <c r="E396" s="24" t="str">
        <f>IF(A396="","",'04_Property_Economics'!T396)</f>
        <v/>
      </c>
      <c r="F396" s="24" t="str">
        <f>IF(A396="","",'04_Property_Economics'!U396)</f>
        <v/>
      </c>
      <c r="G396" s="24" t="str">
        <f>IF(A396="","",'04_Property_Economics'!W396)</f>
        <v/>
      </c>
      <c r="H396" s="24" t="str">
        <f t="shared" si="1"/>
        <v/>
      </c>
      <c r="I396" s="24" t="str">
        <f>IF(A396="","",'04_Property_Economics'!AD396-'04_Property_Economics'!V396-'04_Property_Economics'!X396-'04_Property_Economics'!AF396)</f>
        <v/>
      </c>
      <c r="J396" s="27" t="str">
        <f t="shared" si="2"/>
        <v/>
      </c>
      <c r="K396" s="24" t="str">
        <f t="shared" si="3"/>
        <v/>
      </c>
      <c r="L396" s="24" t="str">
        <f>IF(A396="","",'04_Property_Economics'!AS396)</f>
        <v/>
      </c>
      <c r="M396" s="24" t="str">
        <f>IF(A396="","",'01_Global_Assumptions'!$B$13)</f>
        <v/>
      </c>
      <c r="N396" s="24" t="str">
        <f>IF(A396="","",'04_Property_Economics'!AM396)</f>
        <v/>
      </c>
      <c r="O396" s="24" t="str">
        <f>IF(A396="","",'04_Property_Economics'!AN396)</f>
        <v/>
      </c>
      <c r="P396" s="24" t="str">
        <f>IF(A396="","",'04_Property_Economics'!AO396)</f>
        <v/>
      </c>
      <c r="Q396" s="24" t="str">
        <f>IF(A396="","",'04_Property_Economics'!AP396)</f>
        <v/>
      </c>
      <c r="R396" s="24" t="str">
        <f>IF(A396="","",'04_Property_Economics'!AQ396)</f>
        <v/>
      </c>
      <c r="S396" s="27" t="str">
        <f>IF(A396="","",'04_Property_Economics'!AR396)</f>
        <v/>
      </c>
      <c r="T396" s="2" t="str">
        <f t="shared" si="4"/>
        <v/>
      </c>
    </row>
    <row r="397" ht="15.75" customHeight="1">
      <c r="A397" s="2" t="str">
        <f>IF('04_Property_Economics'!B397="","",'04_Property_Economics'!B397)</f>
        <v/>
      </c>
      <c r="B397" s="2" t="str">
        <f>IF(A397="","",'04_Property_Economics'!C397)</f>
        <v/>
      </c>
      <c r="C397" s="24" t="str">
        <f>IF(A397="","",'04_Property_Economics'!H397)</f>
        <v/>
      </c>
      <c r="D397" s="24" t="str">
        <f>IF(A397="","",'04_Property_Economics'!S397)</f>
        <v/>
      </c>
      <c r="E397" s="24" t="str">
        <f>IF(A397="","",'04_Property_Economics'!T397)</f>
        <v/>
      </c>
      <c r="F397" s="24" t="str">
        <f>IF(A397="","",'04_Property_Economics'!U397)</f>
        <v/>
      </c>
      <c r="G397" s="24" t="str">
        <f>IF(A397="","",'04_Property_Economics'!W397)</f>
        <v/>
      </c>
      <c r="H397" s="24" t="str">
        <f t="shared" si="1"/>
        <v/>
      </c>
      <c r="I397" s="24" t="str">
        <f>IF(A397="","",'04_Property_Economics'!AD397-'04_Property_Economics'!V397-'04_Property_Economics'!X397-'04_Property_Economics'!AF397)</f>
        <v/>
      </c>
      <c r="J397" s="27" t="str">
        <f t="shared" si="2"/>
        <v/>
      </c>
      <c r="K397" s="24" t="str">
        <f t="shared" si="3"/>
        <v/>
      </c>
      <c r="L397" s="24" t="str">
        <f>IF(A397="","",'04_Property_Economics'!AS397)</f>
        <v/>
      </c>
      <c r="M397" s="24" t="str">
        <f>IF(A397="","",'01_Global_Assumptions'!$B$13)</f>
        <v/>
      </c>
      <c r="N397" s="24" t="str">
        <f>IF(A397="","",'04_Property_Economics'!AM397)</f>
        <v/>
      </c>
      <c r="O397" s="24" t="str">
        <f>IF(A397="","",'04_Property_Economics'!AN397)</f>
        <v/>
      </c>
      <c r="P397" s="24" t="str">
        <f>IF(A397="","",'04_Property_Economics'!AO397)</f>
        <v/>
      </c>
      <c r="Q397" s="24" t="str">
        <f>IF(A397="","",'04_Property_Economics'!AP397)</f>
        <v/>
      </c>
      <c r="R397" s="24" t="str">
        <f>IF(A397="","",'04_Property_Economics'!AQ397)</f>
        <v/>
      </c>
      <c r="S397" s="27" t="str">
        <f>IF(A397="","",'04_Property_Economics'!AR397)</f>
        <v/>
      </c>
      <c r="T397" s="2" t="str">
        <f t="shared" si="4"/>
        <v/>
      </c>
    </row>
    <row r="398" ht="15.75" customHeight="1">
      <c r="A398" s="2" t="str">
        <f>IF('04_Property_Economics'!B398="","",'04_Property_Economics'!B398)</f>
        <v/>
      </c>
      <c r="B398" s="2" t="str">
        <f>IF(A398="","",'04_Property_Economics'!C398)</f>
        <v/>
      </c>
      <c r="C398" s="24" t="str">
        <f>IF(A398="","",'04_Property_Economics'!H398)</f>
        <v/>
      </c>
      <c r="D398" s="24" t="str">
        <f>IF(A398="","",'04_Property_Economics'!S398)</f>
        <v/>
      </c>
      <c r="E398" s="24" t="str">
        <f>IF(A398="","",'04_Property_Economics'!T398)</f>
        <v/>
      </c>
      <c r="F398" s="24" t="str">
        <f>IF(A398="","",'04_Property_Economics'!U398)</f>
        <v/>
      </c>
      <c r="G398" s="24" t="str">
        <f>IF(A398="","",'04_Property_Economics'!W398)</f>
        <v/>
      </c>
      <c r="H398" s="24" t="str">
        <f t="shared" si="1"/>
        <v/>
      </c>
      <c r="I398" s="24" t="str">
        <f>IF(A398="","",'04_Property_Economics'!AD398-'04_Property_Economics'!V398-'04_Property_Economics'!X398-'04_Property_Economics'!AF398)</f>
        <v/>
      </c>
      <c r="J398" s="27" t="str">
        <f t="shared" si="2"/>
        <v/>
      </c>
      <c r="K398" s="24" t="str">
        <f t="shared" si="3"/>
        <v/>
      </c>
      <c r="L398" s="24" t="str">
        <f>IF(A398="","",'04_Property_Economics'!AS398)</f>
        <v/>
      </c>
      <c r="M398" s="24" t="str">
        <f>IF(A398="","",'01_Global_Assumptions'!$B$13)</f>
        <v/>
      </c>
      <c r="N398" s="24" t="str">
        <f>IF(A398="","",'04_Property_Economics'!AM398)</f>
        <v/>
      </c>
      <c r="O398" s="24" t="str">
        <f>IF(A398="","",'04_Property_Economics'!AN398)</f>
        <v/>
      </c>
      <c r="P398" s="24" t="str">
        <f>IF(A398="","",'04_Property_Economics'!AO398)</f>
        <v/>
      </c>
      <c r="Q398" s="24" t="str">
        <f>IF(A398="","",'04_Property_Economics'!AP398)</f>
        <v/>
      </c>
      <c r="R398" s="24" t="str">
        <f>IF(A398="","",'04_Property_Economics'!AQ398)</f>
        <v/>
      </c>
      <c r="S398" s="27" t="str">
        <f>IF(A398="","",'04_Property_Economics'!AR398)</f>
        <v/>
      </c>
      <c r="T398" s="2" t="str">
        <f t="shared" si="4"/>
        <v/>
      </c>
    </row>
    <row r="399" ht="15.75" customHeight="1">
      <c r="A399" s="2" t="str">
        <f>IF('04_Property_Economics'!B399="","",'04_Property_Economics'!B399)</f>
        <v/>
      </c>
      <c r="B399" s="2" t="str">
        <f>IF(A399="","",'04_Property_Economics'!C399)</f>
        <v/>
      </c>
      <c r="C399" s="24" t="str">
        <f>IF(A399="","",'04_Property_Economics'!H399)</f>
        <v/>
      </c>
      <c r="D399" s="24" t="str">
        <f>IF(A399="","",'04_Property_Economics'!S399)</f>
        <v/>
      </c>
      <c r="E399" s="24" t="str">
        <f>IF(A399="","",'04_Property_Economics'!T399)</f>
        <v/>
      </c>
      <c r="F399" s="24" t="str">
        <f>IF(A399="","",'04_Property_Economics'!U399)</f>
        <v/>
      </c>
      <c r="G399" s="24" t="str">
        <f>IF(A399="","",'04_Property_Economics'!W399)</f>
        <v/>
      </c>
      <c r="H399" s="24" t="str">
        <f t="shared" si="1"/>
        <v/>
      </c>
      <c r="I399" s="24" t="str">
        <f>IF(A399="","",'04_Property_Economics'!AD399-'04_Property_Economics'!V399-'04_Property_Economics'!X399-'04_Property_Economics'!AF399)</f>
        <v/>
      </c>
      <c r="J399" s="27" t="str">
        <f t="shared" si="2"/>
        <v/>
      </c>
      <c r="K399" s="24" t="str">
        <f t="shared" si="3"/>
        <v/>
      </c>
      <c r="L399" s="24" t="str">
        <f>IF(A399="","",'04_Property_Economics'!AS399)</f>
        <v/>
      </c>
      <c r="M399" s="24" t="str">
        <f>IF(A399="","",'01_Global_Assumptions'!$B$13)</f>
        <v/>
      </c>
      <c r="N399" s="24" t="str">
        <f>IF(A399="","",'04_Property_Economics'!AM399)</f>
        <v/>
      </c>
      <c r="O399" s="24" t="str">
        <f>IF(A399="","",'04_Property_Economics'!AN399)</f>
        <v/>
      </c>
      <c r="P399" s="24" t="str">
        <f>IF(A399="","",'04_Property_Economics'!AO399)</f>
        <v/>
      </c>
      <c r="Q399" s="24" t="str">
        <f>IF(A399="","",'04_Property_Economics'!AP399)</f>
        <v/>
      </c>
      <c r="R399" s="24" t="str">
        <f>IF(A399="","",'04_Property_Economics'!AQ399)</f>
        <v/>
      </c>
      <c r="S399" s="27" t="str">
        <f>IF(A399="","",'04_Property_Economics'!AR399)</f>
        <v/>
      </c>
      <c r="T399" s="2" t="str">
        <f t="shared" si="4"/>
        <v/>
      </c>
    </row>
    <row r="400" ht="15.75" customHeight="1">
      <c r="A400" s="2" t="str">
        <f>IF('04_Property_Economics'!B400="","",'04_Property_Economics'!B400)</f>
        <v/>
      </c>
      <c r="B400" s="2" t="str">
        <f>IF(A400="","",'04_Property_Economics'!C400)</f>
        <v/>
      </c>
      <c r="C400" s="24" t="str">
        <f>IF(A400="","",'04_Property_Economics'!H400)</f>
        <v/>
      </c>
      <c r="D400" s="24" t="str">
        <f>IF(A400="","",'04_Property_Economics'!S400)</f>
        <v/>
      </c>
      <c r="E400" s="24" t="str">
        <f>IF(A400="","",'04_Property_Economics'!T400)</f>
        <v/>
      </c>
      <c r="F400" s="24" t="str">
        <f>IF(A400="","",'04_Property_Economics'!U400)</f>
        <v/>
      </c>
      <c r="G400" s="24" t="str">
        <f>IF(A400="","",'04_Property_Economics'!W400)</f>
        <v/>
      </c>
      <c r="H400" s="24" t="str">
        <f t="shared" si="1"/>
        <v/>
      </c>
      <c r="I400" s="24" t="str">
        <f>IF(A400="","",'04_Property_Economics'!AD400-'04_Property_Economics'!V400-'04_Property_Economics'!X400-'04_Property_Economics'!AF400)</f>
        <v/>
      </c>
      <c r="J400" s="27" t="str">
        <f t="shared" si="2"/>
        <v/>
      </c>
      <c r="K400" s="24" t="str">
        <f t="shared" si="3"/>
        <v/>
      </c>
      <c r="L400" s="24" t="str">
        <f>IF(A400="","",'04_Property_Economics'!AS400)</f>
        <v/>
      </c>
      <c r="M400" s="24" t="str">
        <f>IF(A400="","",'01_Global_Assumptions'!$B$13)</f>
        <v/>
      </c>
      <c r="N400" s="24" t="str">
        <f>IF(A400="","",'04_Property_Economics'!AM400)</f>
        <v/>
      </c>
      <c r="O400" s="24" t="str">
        <f>IF(A400="","",'04_Property_Economics'!AN400)</f>
        <v/>
      </c>
      <c r="P400" s="24" t="str">
        <f>IF(A400="","",'04_Property_Economics'!AO400)</f>
        <v/>
      </c>
      <c r="Q400" s="24" t="str">
        <f>IF(A400="","",'04_Property_Economics'!AP400)</f>
        <v/>
      </c>
      <c r="R400" s="24" t="str">
        <f>IF(A400="","",'04_Property_Economics'!AQ400)</f>
        <v/>
      </c>
      <c r="S400" s="27" t="str">
        <f>IF(A400="","",'04_Property_Economics'!AR400)</f>
        <v/>
      </c>
      <c r="T400" s="2" t="str">
        <f t="shared" si="4"/>
        <v/>
      </c>
    </row>
    <row r="401" ht="15.75" customHeight="1">
      <c r="A401" s="2" t="str">
        <f>IF('04_Property_Economics'!B401="","",'04_Property_Economics'!B401)</f>
        <v/>
      </c>
      <c r="B401" s="2" t="str">
        <f>IF(A401="","",'04_Property_Economics'!C401)</f>
        <v/>
      </c>
      <c r="C401" s="24" t="str">
        <f>IF(A401="","",'04_Property_Economics'!H401)</f>
        <v/>
      </c>
      <c r="D401" s="24" t="str">
        <f>IF(A401="","",'04_Property_Economics'!S401)</f>
        <v/>
      </c>
      <c r="E401" s="24" t="str">
        <f>IF(A401="","",'04_Property_Economics'!T401)</f>
        <v/>
      </c>
      <c r="F401" s="24" t="str">
        <f>IF(A401="","",'04_Property_Economics'!U401)</f>
        <v/>
      </c>
      <c r="G401" s="24" t="str">
        <f>IF(A401="","",'04_Property_Economics'!W401)</f>
        <v/>
      </c>
      <c r="H401" s="24" t="str">
        <f t="shared" si="1"/>
        <v/>
      </c>
      <c r="I401" s="24" t="str">
        <f>IF(A401="","",'04_Property_Economics'!AD401-'04_Property_Economics'!V401-'04_Property_Economics'!X401-'04_Property_Economics'!AF401)</f>
        <v/>
      </c>
      <c r="J401" s="27" t="str">
        <f t="shared" si="2"/>
        <v/>
      </c>
      <c r="K401" s="24" t="str">
        <f t="shared" si="3"/>
        <v/>
      </c>
      <c r="L401" s="24" t="str">
        <f>IF(A401="","",'04_Property_Economics'!AS401)</f>
        <v/>
      </c>
      <c r="M401" s="24" t="str">
        <f>IF(A401="","",'01_Global_Assumptions'!$B$13)</f>
        <v/>
      </c>
      <c r="N401" s="24" t="str">
        <f>IF(A401="","",'04_Property_Economics'!AM401)</f>
        <v/>
      </c>
      <c r="O401" s="24" t="str">
        <f>IF(A401="","",'04_Property_Economics'!AN401)</f>
        <v/>
      </c>
      <c r="P401" s="24" t="str">
        <f>IF(A401="","",'04_Property_Economics'!AO401)</f>
        <v/>
      </c>
      <c r="Q401" s="24" t="str">
        <f>IF(A401="","",'04_Property_Economics'!AP401)</f>
        <v/>
      </c>
      <c r="R401" s="24" t="str">
        <f>IF(A401="","",'04_Property_Economics'!AQ401)</f>
        <v/>
      </c>
      <c r="S401" s="27" t="str">
        <f>IF(A401="","",'04_Property_Economics'!AR401)</f>
        <v/>
      </c>
      <c r="T401" s="2" t="str">
        <f t="shared" si="4"/>
        <v/>
      </c>
    </row>
    <row r="402" ht="15.75" customHeight="1">
      <c r="A402" s="2" t="str">
        <f>IF('04_Property_Economics'!B402="","",'04_Property_Economics'!B402)</f>
        <v/>
      </c>
      <c r="B402" s="2" t="str">
        <f>IF(A402="","",'04_Property_Economics'!C402)</f>
        <v/>
      </c>
      <c r="C402" s="24" t="str">
        <f>IF(A402="","",'04_Property_Economics'!H402)</f>
        <v/>
      </c>
      <c r="D402" s="24" t="str">
        <f>IF(A402="","",'04_Property_Economics'!S402)</f>
        <v/>
      </c>
      <c r="E402" s="24" t="str">
        <f>IF(A402="","",'04_Property_Economics'!T402)</f>
        <v/>
      </c>
      <c r="F402" s="24" t="str">
        <f>IF(A402="","",'04_Property_Economics'!U402)</f>
        <v/>
      </c>
      <c r="G402" s="24" t="str">
        <f>IF(A402="","",'04_Property_Economics'!W402)</f>
        <v/>
      </c>
      <c r="H402" s="24" t="str">
        <f t="shared" si="1"/>
        <v/>
      </c>
      <c r="I402" s="24" t="str">
        <f>IF(A402="","",'04_Property_Economics'!AD402-'04_Property_Economics'!V402-'04_Property_Economics'!X402-'04_Property_Economics'!AF402)</f>
        <v/>
      </c>
      <c r="J402" s="27" t="str">
        <f t="shared" si="2"/>
        <v/>
      </c>
      <c r="K402" s="24" t="str">
        <f t="shared" si="3"/>
        <v/>
      </c>
      <c r="L402" s="24" t="str">
        <f>IF(A402="","",'04_Property_Economics'!AS402)</f>
        <v/>
      </c>
      <c r="M402" s="24" t="str">
        <f>IF(A402="","",'01_Global_Assumptions'!$B$13)</f>
        <v/>
      </c>
      <c r="N402" s="24" t="str">
        <f>IF(A402="","",'04_Property_Economics'!AM402)</f>
        <v/>
      </c>
      <c r="O402" s="24" t="str">
        <f>IF(A402="","",'04_Property_Economics'!AN402)</f>
        <v/>
      </c>
      <c r="P402" s="24" t="str">
        <f>IF(A402="","",'04_Property_Economics'!AO402)</f>
        <v/>
      </c>
      <c r="Q402" s="24" t="str">
        <f>IF(A402="","",'04_Property_Economics'!AP402)</f>
        <v/>
      </c>
      <c r="R402" s="24" t="str">
        <f>IF(A402="","",'04_Property_Economics'!AQ402)</f>
        <v/>
      </c>
      <c r="S402" s="27" t="str">
        <f>IF(A402="","",'04_Property_Economics'!AR402)</f>
        <v/>
      </c>
      <c r="T402" s="2" t="str">
        <f t="shared" si="4"/>
        <v/>
      </c>
    </row>
    <row r="403" ht="15.75" customHeight="1">
      <c r="A403" s="2" t="str">
        <f>IF('04_Property_Economics'!B403="","",'04_Property_Economics'!B403)</f>
        <v/>
      </c>
      <c r="B403" s="2" t="str">
        <f>IF(A403="","",'04_Property_Economics'!C403)</f>
        <v/>
      </c>
      <c r="C403" s="24" t="str">
        <f>IF(A403="","",'04_Property_Economics'!H403)</f>
        <v/>
      </c>
      <c r="D403" s="24" t="str">
        <f>IF(A403="","",'04_Property_Economics'!S403)</f>
        <v/>
      </c>
      <c r="E403" s="24" t="str">
        <f>IF(A403="","",'04_Property_Economics'!T403)</f>
        <v/>
      </c>
      <c r="F403" s="24" t="str">
        <f>IF(A403="","",'04_Property_Economics'!U403)</f>
        <v/>
      </c>
      <c r="G403" s="24" t="str">
        <f>IF(A403="","",'04_Property_Economics'!W403)</f>
        <v/>
      </c>
      <c r="H403" s="24" t="str">
        <f t="shared" si="1"/>
        <v/>
      </c>
      <c r="I403" s="24" t="str">
        <f>IF(A403="","",'04_Property_Economics'!AD403-'04_Property_Economics'!V403-'04_Property_Economics'!X403-'04_Property_Economics'!AF403)</f>
        <v/>
      </c>
      <c r="J403" s="27" t="str">
        <f t="shared" si="2"/>
        <v/>
      </c>
      <c r="K403" s="24" t="str">
        <f t="shared" si="3"/>
        <v/>
      </c>
      <c r="L403" s="24" t="str">
        <f>IF(A403="","",'04_Property_Economics'!AS403)</f>
        <v/>
      </c>
      <c r="M403" s="24" t="str">
        <f>IF(A403="","",'01_Global_Assumptions'!$B$13)</f>
        <v/>
      </c>
      <c r="N403" s="24" t="str">
        <f>IF(A403="","",'04_Property_Economics'!AM403)</f>
        <v/>
      </c>
      <c r="O403" s="24" t="str">
        <f>IF(A403="","",'04_Property_Economics'!AN403)</f>
        <v/>
      </c>
      <c r="P403" s="24" t="str">
        <f>IF(A403="","",'04_Property_Economics'!AO403)</f>
        <v/>
      </c>
      <c r="Q403" s="24" t="str">
        <f>IF(A403="","",'04_Property_Economics'!AP403)</f>
        <v/>
      </c>
      <c r="R403" s="24" t="str">
        <f>IF(A403="","",'04_Property_Economics'!AQ403)</f>
        <v/>
      </c>
      <c r="S403" s="27" t="str">
        <f>IF(A403="","",'04_Property_Economics'!AR403)</f>
        <v/>
      </c>
      <c r="T403" s="2" t="str">
        <f t="shared" si="4"/>
        <v/>
      </c>
    </row>
    <row r="404" ht="15.75" customHeight="1">
      <c r="A404" s="2" t="str">
        <f>IF('04_Property_Economics'!B404="","",'04_Property_Economics'!B404)</f>
        <v/>
      </c>
      <c r="B404" s="2" t="str">
        <f>IF(A404="","",'04_Property_Economics'!C404)</f>
        <v/>
      </c>
      <c r="C404" s="24" t="str">
        <f>IF(A404="","",'04_Property_Economics'!H404)</f>
        <v/>
      </c>
      <c r="D404" s="24" t="str">
        <f>IF(A404="","",'04_Property_Economics'!S404)</f>
        <v/>
      </c>
      <c r="E404" s="24" t="str">
        <f>IF(A404="","",'04_Property_Economics'!T404)</f>
        <v/>
      </c>
      <c r="F404" s="24" t="str">
        <f>IF(A404="","",'04_Property_Economics'!U404)</f>
        <v/>
      </c>
      <c r="G404" s="24" t="str">
        <f>IF(A404="","",'04_Property_Economics'!W404)</f>
        <v/>
      </c>
      <c r="H404" s="24" t="str">
        <f t="shared" si="1"/>
        <v/>
      </c>
      <c r="I404" s="24" t="str">
        <f>IF(A404="","",'04_Property_Economics'!AD404-'04_Property_Economics'!V404-'04_Property_Economics'!X404-'04_Property_Economics'!AF404)</f>
        <v/>
      </c>
      <c r="J404" s="27" t="str">
        <f t="shared" si="2"/>
        <v/>
      </c>
      <c r="K404" s="24" t="str">
        <f t="shared" si="3"/>
        <v/>
      </c>
      <c r="L404" s="24" t="str">
        <f>IF(A404="","",'04_Property_Economics'!AS404)</f>
        <v/>
      </c>
      <c r="M404" s="24" t="str">
        <f>IF(A404="","",'01_Global_Assumptions'!$B$13)</f>
        <v/>
      </c>
      <c r="N404" s="24" t="str">
        <f>IF(A404="","",'04_Property_Economics'!AM404)</f>
        <v/>
      </c>
      <c r="O404" s="24" t="str">
        <f>IF(A404="","",'04_Property_Economics'!AN404)</f>
        <v/>
      </c>
      <c r="P404" s="24" t="str">
        <f>IF(A404="","",'04_Property_Economics'!AO404)</f>
        <v/>
      </c>
      <c r="Q404" s="24" t="str">
        <f>IF(A404="","",'04_Property_Economics'!AP404)</f>
        <v/>
      </c>
      <c r="R404" s="24" t="str">
        <f>IF(A404="","",'04_Property_Economics'!AQ404)</f>
        <v/>
      </c>
      <c r="S404" s="27" t="str">
        <f>IF(A404="","",'04_Property_Economics'!AR404)</f>
        <v/>
      </c>
      <c r="T404" s="2" t="str">
        <f t="shared" si="4"/>
        <v/>
      </c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T1"/>
    <mergeCell ref="A2:T2"/>
  </mergeCells>
  <conditionalFormatting sqref="K5:K29">
    <cfRule type="cellIs" dxfId="0" priority="1" operator="lessThan">
      <formula>0</formula>
    </cfRule>
  </conditionalFormatting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0"/>
    <col customWidth="1" min="2" max="2" width="34.0"/>
    <col customWidth="1" min="3" max="3" width="22.0"/>
    <col customWidth="1" min="4" max="4" width="16.0"/>
    <col customWidth="1" min="5" max="5" width="14.0"/>
    <col customWidth="1" min="6" max="6" width="48.0"/>
    <col customWidth="1" min="7" max="7" width="12.0"/>
  </cols>
  <sheetData>
    <row r="1" ht="31.5" customHeight="1">
      <c r="A1" s="1" t="s">
        <v>226</v>
      </c>
    </row>
    <row r="2">
      <c r="A2" s="12" t="s">
        <v>227</v>
      </c>
    </row>
    <row r="3">
      <c r="A3" s="2"/>
      <c r="B3" s="2"/>
      <c r="C3" s="2"/>
      <c r="D3" s="2"/>
      <c r="E3" s="2"/>
      <c r="F3" s="2"/>
      <c r="G3" s="2"/>
    </row>
    <row r="4">
      <c r="A4" s="13" t="s">
        <v>228</v>
      </c>
      <c r="B4" s="13" t="s">
        <v>229</v>
      </c>
      <c r="C4" s="13" t="s">
        <v>230</v>
      </c>
      <c r="D4" s="13" t="s">
        <v>231</v>
      </c>
      <c r="E4" s="13" t="s">
        <v>232</v>
      </c>
      <c r="F4" s="13" t="s">
        <v>233</v>
      </c>
      <c r="G4" s="13" t="s">
        <v>234</v>
      </c>
    </row>
    <row r="5">
      <c r="A5" s="14" t="s">
        <v>235</v>
      </c>
      <c r="B5" s="2" t="s">
        <v>236</v>
      </c>
      <c r="C5" s="2" t="s">
        <v>237</v>
      </c>
      <c r="D5" s="39">
        <f>COUNTA('10_Redfin_Source_Data'!$E$5:$E$404)</f>
        <v>122</v>
      </c>
      <c r="E5" s="2" t="str">
        <f>IF(D5&gt;0,"PASS","REVIEW")</f>
        <v>PASS</v>
      </c>
      <c r="F5" s="2" t="s">
        <v>238</v>
      </c>
      <c r="G5" s="2" t="s">
        <v>239</v>
      </c>
    </row>
    <row r="6">
      <c r="A6" s="14" t="s">
        <v>240</v>
      </c>
      <c r="B6" s="2" t="s">
        <v>241</v>
      </c>
      <c r="C6" s="2" t="s">
        <v>242</v>
      </c>
      <c r="D6" s="39" t="s">
        <v>242</v>
      </c>
      <c r="E6" s="2" t="s">
        <v>243</v>
      </c>
      <c r="F6" s="2" t="s">
        <v>244</v>
      </c>
      <c r="G6" s="2" t="s">
        <v>245</v>
      </c>
    </row>
    <row r="7">
      <c r="A7" s="14" t="s">
        <v>246</v>
      </c>
      <c r="B7" s="2" t="s">
        <v>247</v>
      </c>
      <c r="C7" s="2" t="s">
        <v>248</v>
      </c>
      <c r="D7" s="39" t="s">
        <v>249</v>
      </c>
      <c r="E7" s="2" t="s">
        <v>243</v>
      </c>
      <c r="F7" s="2" t="s">
        <v>250</v>
      </c>
      <c r="G7" s="2" t="s">
        <v>245</v>
      </c>
    </row>
    <row r="8">
      <c r="A8" s="14" t="s">
        <v>251</v>
      </c>
      <c r="B8" s="2" t="s">
        <v>252</v>
      </c>
      <c r="C8" s="2" t="s">
        <v>253</v>
      </c>
      <c r="D8" s="39">
        <f>SUM('04_Property_Economics'!$H$5:$H$404)-SUM('10_Redfin_Source_Data'!$H$5:$H$404)</f>
        <v>0</v>
      </c>
      <c r="E8" s="2" t="str">
        <f>IF(ABS(D8)&lt;1,"PASS","REVIEW")</f>
        <v>PASS</v>
      </c>
      <c r="F8" s="2" t="s">
        <v>254</v>
      </c>
      <c r="G8" s="2" t="s">
        <v>239</v>
      </c>
    </row>
    <row r="9">
      <c r="A9" s="14" t="s">
        <v>255</v>
      </c>
      <c r="B9" s="2" t="s">
        <v>256</v>
      </c>
      <c r="C9" s="2" t="s">
        <v>257</v>
      </c>
      <c r="D9" s="39">
        <f>COUNTIFS('04_Property_Economics'!$H$5:$H$404,"&gt;0",'04_Property_Economics'!$L$5:$L$404,"&lt;=0")</f>
        <v>0</v>
      </c>
      <c r="E9" s="2" t="str">
        <f t="shared" ref="E9:E17" si="1">IF(D9=0,"PASS","REVIEW")</f>
        <v>PASS</v>
      </c>
      <c r="F9" s="2" t="s">
        <v>258</v>
      </c>
      <c r="G9" s="2" t="s">
        <v>239</v>
      </c>
    </row>
    <row r="10">
      <c r="A10" s="14" t="s">
        <v>259</v>
      </c>
      <c r="B10" s="2" t="s">
        <v>260</v>
      </c>
      <c r="C10" s="2" t="s">
        <v>253</v>
      </c>
      <c r="D10" s="39">
        <f>COUNTIFS('04_Property_Economics'!$AD$5:$AD$404,"&gt;0",'04_Property_Economics'!$AF$5:$AF$404,"&lt;=0")</f>
        <v>0</v>
      </c>
      <c r="E10" s="2" t="str">
        <f t="shared" si="1"/>
        <v>PASS</v>
      </c>
      <c r="F10" s="2" t="s">
        <v>261</v>
      </c>
      <c r="G10" s="2" t="s">
        <v>239</v>
      </c>
    </row>
    <row r="11">
      <c r="A11" s="14" t="s">
        <v>262</v>
      </c>
      <c r="B11" s="2" t="s">
        <v>263</v>
      </c>
      <c r="C11" s="2" t="s">
        <v>253</v>
      </c>
      <c r="D11" s="39">
        <f>SUMPRODUCT(--(ROUND('04_Property_Economics'!$S$5:$S$404,0)&lt;&gt;ROUND('04_Property_Economics'!$H$5:$H$404,0)),--('04_Property_Economics'!$H$5:$H$404&gt;0))</f>
        <v>0</v>
      </c>
      <c r="E11" s="2" t="str">
        <f t="shared" si="1"/>
        <v>PASS</v>
      </c>
      <c r="F11" s="2" t="s">
        <v>264</v>
      </c>
      <c r="G11" s="2" t="s">
        <v>239</v>
      </c>
    </row>
    <row r="12">
      <c r="A12" s="14" t="s">
        <v>265</v>
      </c>
      <c r="B12" s="2" t="s">
        <v>266</v>
      </c>
      <c r="C12" s="2" t="s">
        <v>267</v>
      </c>
      <c r="D12" s="39">
        <f>SUM('04_Property_Economics'!$T$5:$T$404)</f>
        <v>0</v>
      </c>
      <c r="E12" s="2" t="str">
        <f t="shared" si="1"/>
        <v>PASS</v>
      </c>
      <c r="F12" s="2" t="s">
        <v>268</v>
      </c>
      <c r="G12" s="2" t="s">
        <v>239</v>
      </c>
    </row>
    <row r="13">
      <c r="A13" s="14" t="s">
        <v>269</v>
      </c>
      <c r="B13" s="2" t="s">
        <v>270</v>
      </c>
      <c r="C13" s="2" t="s">
        <v>257</v>
      </c>
      <c r="D13" s="39">
        <f>COUNTIFS('04_Property_Economics'!$AT:$AT,"YES",'04_Property_Economics'!$AH:$AH,"&lt;0")</f>
        <v>0</v>
      </c>
      <c r="E13" s="2" t="str">
        <f t="shared" si="1"/>
        <v>PASS</v>
      </c>
      <c r="F13" s="2" t="s">
        <v>271</v>
      </c>
      <c r="G13" s="2" t="s">
        <v>239</v>
      </c>
    </row>
    <row r="14">
      <c r="A14" s="14" t="s">
        <v>272</v>
      </c>
      <c r="B14" s="2" t="s">
        <v>273</v>
      </c>
      <c r="C14" s="2" t="s">
        <v>257</v>
      </c>
      <c r="D14" s="39">
        <f>COUNTIFS('04_Property_Economics'!$AT:$AT,"YES",'04_Property_Economics'!$AS:$AS,"NO")</f>
        <v>0</v>
      </c>
      <c r="E14" s="2" t="str">
        <f t="shared" si="1"/>
        <v>PASS</v>
      </c>
      <c r="F14" s="2" t="s">
        <v>274</v>
      </c>
      <c r="G14" s="2" t="s">
        <v>239</v>
      </c>
    </row>
    <row r="15">
      <c r="A15" s="14" t="s">
        <v>275</v>
      </c>
      <c r="B15" s="2" t="s">
        <v>276</v>
      </c>
      <c r="C15" s="2" t="s">
        <v>257</v>
      </c>
      <c r="D15" s="39">
        <f>COUNTIFS('04_Property_Economics'!$AT:$AT,"YES",'04_Property_Economics'!$AQ:$AQ,"&lt;=0")</f>
        <v>0</v>
      </c>
      <c r="E15" s="2" t="str">
        <f t="shared" si="1"/>
        <v>PASS</v>
      </c>
      <c r="F15" s="2" t="s">
        <v>277</v>
      </c>
      <c r="G15" s="2" t="s">
        <v>239</v>
      </c>
    </row>
    <row r="16">
      <c r="A16" s="14" t="s">
        <v>278</v>
      </c>
      <c r="B16" s="2" t="s">
        <v>279</v>
      </c>
      <c r="C16" s="2" t="s">
        <v>253</v>
      </c>
      <c r="D16" s="39">
        <f>'02_Viable_Dashboard'!$B$5-COUNTIF('04_Property_Economics'!$AT$5:$AT$404,"YES")</f>
        <v>0</v>
      </c>
      <c r="E16" s="2" t="str">
        <f t="shared" si="1"/>
        <v>PASS</v>
      </c>
      <c r="F16" s="2" t="s">
        <v>280</v>
      </c>
      <c r="G16" s="2" t="s">
        <v>239</v>
      </c>
    </row>
    <row r="17">
      <c r="A17" s="14" t="s">
        <v>281</v>
      </c>
      <c r="B17" s="2" t="s">
        <v>282</v>
      </c>
      <c r="C17" s="2" t="s">
        <v>253</v>
      </c>
      <c r="D17" s="39">
        <f>'03_NonViable_Dashboard'!$B$5-COUNTIF('04_Property_Economics'!$AT$5:$AT$404,"NO")</f>
        <v>0</v>
      </c>
      <c r="E17" s="2" t="str">
        <f t="shared" si="1"/>
        <v>PASS</v>
      </c>
      <c r="F17" s="2" t="s">
        <v>283</v>
      </c>
      <c r="G17" s="2" t="s">
        <v>239</v>
      </c>
    </row>
    <row r="18">
      <c r="A18" s="14" t="s">
        <v>284</v>
      </c>
      <c r="B18" s="2" t="s">
        <v>285</v>
      </c>
      <c r="C18" s="2" t="s">
        <v>286</v>
      </c>
      <c r="D18" s="39">
        <v>0.0</v>
      </c>
      <c r="E18" s="2" t="s">
        <v>243</v>
      </c>
      <c r="F18" s="2" t="s">
        <v>287</v>
      </c>
      <c r="G18" s="2" t="s">
        <v>239</v>
      </c>
    </row>
    <row r="19">
      <c r="A19" s="14" t="s">
        <v>288</v>
      </c>
      <c r="B19" s="2" t="s">
        <v>289</v>
      </c>
      <c r="C19" s="2" t="s">
        <v>290</v>
      </c>
      <c r="D19" s="39">
        <v>0.0</v>
      </c>
      <c r="E19" s="2" t="s">
        <v>243</v>
      </c>
      <c r="F19" s="2" t="s">
        <v>291</v>
      </c>
      <c r="G19" s="2" t="s">
        <v>292</v>
      </c>
    </row>
    <row r="20">
      <c r="A20" s="40" t="s">
        <v>293</v>
      </c>
      <c r="B20" s="40"/>
      <c r="C20" s="40"/>
      <c r="D20" s="40"/>
      <c r="E20" s="40"/>
      <c r="F20" s="40"/>
      <c r="G20" s="40"/>
    </row>
    <row r="21" ht="15.75" customHeight="1">
      <c r="A21" s="2" t="s">
        <v>294</v>
      </c>
      <c r="B21" s="2" t="s">
        <v>295</v>
      </c>
      <c r="C21" s="2" t="s">
        <v>243</v>
      </c>
      <c r="D21" s="2" t="str">
        <f>'02A_Custom_Property_Test'!G31</f>
        <v>PASS</v>
      </c>
      <c r="E21" s="2" t="str">
        <f t="shared" ref="E21:E23" si="2">IF(D21="PASS","PASS","FAIL")</f>
        <v>PASS</v>
      </c>
      <c r="F21" s="2" t="s">
        <v>296</v>
      </c>
      <c r="G21" s="2" t="s">
        <v>297</v>
      </c>
    </row>
    <row r="22" ht="15.75" customHeight="1">
      <c r="A22" s="2" t="s">
        <v>298</v>
      </c>
      <c r="B22" s="2" t="s">
        <v>299</v>
      </c>
      <c r="C22" s="2" t="s">
        <v>243</v>
      </c>
      <c r="D22" s="2" t="str">
        <f>'02A_Custom_Property_Test'!G32</f>
        <v>PASS</v>
      </c>
      <c r="E22" s="2" t="str">
        <f t="shared" si="2"/>
        <v>PASS</v>
      </c>
      <c r="F22" s="2" t="s">
        <v>300</v>
      </c>
      <c r="G22" s="2" t="s">
        <v>297</v>
      </c>
    </row>
    <row r="23" ht="15.75" customHeight="1">
      <c r="A23" s="2" t="s">
        <v>301</v>
      </c>
      <c r="B23" s="2" t="s">
        <v>302</v>
      </c>
      <c r="C23" s="2" t="s">
        <v>243</v>
      </c>
      <c r="D23" s="2" t="str">
        <f>IF('02A_Custom_Property_Test'!G19&gt;0,"PASS","FAIL")</f>
        <v>PASS</v>
      </c>
      <c r="E23" s="2" t="str">
        <f t="shared" si="2"/>
        <v>PASS</v>
      </c>
      <c r="F23" s="2" t="s">
        <v>303</v>
      </c>
      <c r="G23" s="2" t="s">
        <v>297</v>
      </c>
    </row>
    <row r="24" ht="15.75" customHeight="1">
      <c r="A24" s="14" t="s">
        <v>304</v>
      </c>
      <c r="B24" s="2" t="s">
        <v>305</v>
      </c>
      <c r="C24" s="2" t="s">
        <v>306</v>
      </c>
      <c r="D24" s="39">
        <f>'02_Viable_Dashboard'!$B$5</f>
        <v>7</v>
      </c>
      <c r="E24" s="2" t="str">
        <f>IF(D24='02_Viable_Dashboard'!$B$5,"PASS","FAIL")</f>
        <v>PASS</v>
      </c>
      <c r="F24" s="2" t="s">
        <v>307</v>
      </c>
      <c r="G24" s="2" t="s">
        <v>308</v>
      </c>
    </row>
    <row r="25" ht="15.75" customHeight="1">
      <c r="A25" s="14" t="s">
        <v>309</v>
      </c>
      <c r="B25" s="2" t="s">
        <v>310</v>
      </c>
      <c r="C25" s="2" t="s">
        <v>311</v>
      </c>
      <c r="D25" s="39">
        <f>'03_NonViable_Dashboard'!$B$5</f>
        <v>115</v>
      </c>
      <c r="E25" s="2" t="str">
        <f>IF(D25='03_NonViable_Dashboard'!$B$5,"PASS","FAIL")</f>
        <v>PASS</v>
      </c>
      <c r="F25" s="2" t="s">
        <v>312</v>
      </c>
      <c r="G25" s="2" t="s">
        <v>308</v>
      </c>
    </row>
    <row r="26" ht="15.75" customHeight="1">
      <c r="A26" s="14" t="s">
        <v>313</v>
      </c>
      <c r="B26" s="2" t="s">
        <v>314</v>
      </c>
      <c r="C26" s="2" t="s">
        <v>315</v>
      </c>
      <c r="D26" s="39">
        <f>COUNTA('05_Investor_Economics'!$A$5:$A$404)</f>
        <v>400</v>
      </c>
      <c r="E26" s="2" t="str">
        <f>IF(D26=COUNTA('04_Property_Economics'!$B$5:$B$404),"PASS","FAIL")</f>
        <v>PASS</v>
      </c>
      <c r="F26" s="2" t="s">
        <v>316</v>
      </c>
      <c r="G26" s="2" t="s">
        <v>317</v>
      </c>
    </row>
    <row r="27" ht="15.75" customHeight="1">
      <c r="A27" s="14" t="s">
        <v>318</v>
      </c>
      <c r="B27" s="2" t="s">
        <v>319</v>
      </c>
      <c r="C27" s="2" t="s">
        <v>253</v>
      </c>
      <c r="D27" s="39">
        <f>('02_Viable_Dashboard'!$B$5+'03_NonViable_Dashboard'!$B$5)-COUNTA('10_Redfin_Source_Data'!$E$5:$E$404)</f>
        <v>0</v>
      </c>
      <c r="E27" s="2" t="str">
        <f>IF(D27=0,"PASS","FAIL")</f>
        <v>PASS</v>
      </c>
      <c r="F27" s="2" t="s">
        <v>320</v>
      </c>
      <c r="G27" s="2" t="s">
        <v>308</v>
      </c>
    </row>
    <row r="28" ht="15.75" customHeight="1">
      <c r="A28" s="9"/>
      <c r="B28" s="9"/>
      <c r="C28" s="9"/>
      <c r="D28" s="9"/>
      <c r="E28" s="9"/>
      <c r="F28" s="9"/>
      <c r="G28" s="9"/>
    </row>
    <row r="29" ht="15.75" customHeight="1">
      <c r="A29" s="9"/>
      <c r="B29" s="9"/>
      <c r="C29" s="9"/>
      <c r="D29" s="9"/>
      <c r="E29" s="9"/>
      <c r="F29" s="9"/>
      <c r="G29" s="9"/>
    </row>
    <row r="30" ht="15.75" customHeight="1">
      <c r="A30" s="9"/>
      <c r="B30" s="9"/>
      <c r="C30" s="9"/>
      <c r="D30" s="9"/>
      <c r="E30" s="9"/>
      <c r="F30" s="9"/>
      <c r="G30" s="9"/>
    </row>
    <row r="31" ht="15.75" customHeight="1">
      <c r="A31" s="9"/>
      <c r="B31" s="9"/>
      <c r="C31" s="9"/>
      <c r="D31" s="9"/>
      <c r="E31" s="9"/>
      <c r="F31" s="9"/>
      <c r="G31" s="9"/>
    </row>
    <row r="32" ht="15.75" customHeight="1">
      <c r="A32" s="9"/>
      <c r="B32" s="9"/>
      <c r="C32" s="9"/>
      <c r="D32" s="9"/>
      <c r="E32" s="9"/>
      <c r="F32" s="9"/>
      <c r="G32" s="9"/>
    </row>
    <row r="33" ht="15.75" customHeight="1">
      <c r="A33" s="9"/>
      <c r="B33" s="9"/>
      <c r="C33" s="9"/>
      <c r="D33" s="9"/>
      <c r="E33" s="9"/>
      <c r="F33" s="9"/>
      <c r="G33" s="9"/>
    </row>
    <row r="34" ht="15.75" customHeight="1">
      <c r="A34" s="9"/>
      <c r="B34" s="9"/>
      <c r="C34" s="9"/>
      <c r="D34" s="9"/>
      <c r="E34" s="9"/>
      <c r="F34" s="9"/>
      <c r="G34" s="9"/>
    </row>
    <row r="35" ht="15.75" customHeight="1">
      <c r="A35" s="9"/>
      <c r="B35" s="9"/>
      <c r="C35" s="9"/>
      <c r="D35" s="9"/>
      <c r="E35" s="9"/>
      <c r="F35" s="9"/>
      <c r="G35" s="9"/>
    </row>
    <row r="36" ht="15.75" customHeight="1">
      <c r="A36" s="9"/>
      <c r="B36" s="9"/>
      <c r="C36" s="9"/>
      <c r="D36" s="9"/>
      <c r="E36" s="9"/>
      <c r="F36" s="9"/>
      <c r="G36" s="9"/>
    </row>
    <row r="37" ht="15.75" customHeight="1">
      <c r="A37" s="9"/>
      <c r="B37" s="9"/>
      <c r="C37" s="9"/>
      <c r="D37" s="9"/>
      <c r="E37" s="9"/>
      <c r="F37" s="9"/>
      <c r="G37" s="9"/>
    </row>
    <row r="38" ht="15.75" customHeight="1">
      <c r="A38" s="9"/>
      <c r="B38" s="9"/>
      <c r="C38" s="9"/>
      <c r="D38" s="9"/>
      <c r="E38" s="9"/>
      <c r="F38" s="9"/>
      <c r="G38" s="9"/>
    </row>
    <row r="39" ht="15.75" customHeight="1">
      <c r="A39" s="9"/>
      <c r="B39" s="9"/>
      <c r="C39" s="9"/>
      <c r="D39" s="9"/>
      <c r="E39" s="9"/>
      <c r="F39" s="9"/>
      <c r="G39" s="9"/>
    </row>
    <row r="40" ht="15.75" customHeight="1">
      <c r="A40" s="9"/>
      <c r="B40" s="9"/>
      <c r="C40" s="9"/>
      <c r="D40" s="9"/>
      <c r="E40" s="9"/>
      <c r="F40" s="9"/>
      <c r="G40" s="9"/>
    </row>
    <row r="41" ht="15.75" customHeight="1">
      <c r="A41" s="9"/>
      <c r="B41" s="9"/>
      <c r="C41" s="9"/>
      <c r="D41" s="9"/>
      <c r="E41" s="9"/>
      <c r="F41" s="9"/>
      <c r="G41" s="9"/>
    </row>
    <row r="42" ht="15.75" customHeight="1">
      <c r="A42" s="9"/>
      <c r="B42" s="9"/>
      <c r="C42" s="9"/>
      <c r="D42" s="9"/>
      <c r="E42" s="9"/>
      <c r="F42" s="9"/>
      <c r="G42" s="9"/>
    </row>
    <row r="43" ht="15.75" customHeight="1">
      <c r="A43" s="9"/>
      <c r="B43" s="9"/>
      <c r="C43" s="9"/>
      <c r="D43" s="9"/>
      <c r="E43" s="9"/>
      <c r="F43" s="9"/>
      <c r="G43" s="9"/>
    </row>
    <row r="44" ht="15.75" customHeight="1">
      <c r="A44" s="9"/>
      <c r="B44" s="9"/>
      <c r="C44" s="9"/>
      <c r="D44" s="9"/>
      <c r="E44" s="9"/>
      <c r="F44" s="9"/>
      <c r="G44" s="9"/>
    </row>
    <row r="45" ht="15.75" customHeight="1">
      <c r="A45" s="9"/>
      <c r="B45" s="9"/>
      <c r="C45" s="9"/>
      <c r="D45" s="9"/>
      <c r="E45" s="9"/>
      <c r="F45" s="9"/>
      <c r="G45" s="9"/>
    </row>
    <row r="46" ht="15.75" customHeight="1">
      <c r="A46" s="9"/>
      <c r="B46" s="9"/>
      <c r="C46" s="9"/>
      <c r="D46" s="9"/>
      <c r="E46" s="9"/>
      <c r="F46" s="9"/>
      <c r="G46" s="9"/>
    </row>
    <row r="47" ht="15.75" customHeight="1">
      <c r="A47" s="9"/>
      <c r="B47" s="9"/>
      <c r="C47" s="9"/>
      <c r="D47" s="9"/>
      <c r="E47" s="9"/>
      <c r="F47" s="9"/>
      <c r="G47" s="9"/>
    </row>
    <row r="48" ht="15.75" customHeight="1">
      <c r="A48" s="9"/>
      <c r="B48" s="9"/>
      <c r="C48" s="9"/>
      <c r="D48" s="9"/>
      <c r="E48" s="9"/>
      <c r="F48" s="9"/>
      <c r="G48" s="9"/>
    </row>
    <row r="49" ht="15.75" customHeight="1">
      <c r="A49" s="9"/>
      <c r="B49" s="9"/>
      <c r="C49" s="9"/>
      <c r="D49" s="9"/>
      <c r="E49" s="9"/>
      <c r="F49" s="9"/>
      <c r="G49" s="9"/>
    </row>
    <row r="50" ht="15.75" customHeight="1">
      <c r="A50" s="9"/>
      <c r="B50" s="9"/>
      <c r="C50" s="9"/>
      <c r="D50" s="9"/>
      <c r="E50" s="9"/>
      <c r="F50" s="9"/>
      <c r="G50" s="9"/>
    </row>
    <row r="51" ht="15.75" customHeight="1">
      <c r="A51" s="9"/>
      <c r="B51" s="9"/>
      <c r="C51" s="9"/>
      <c r="D51" s="9"/>
      <c r="E51" s="9"/>
      <c r="F51" s="9"/>
      <c r="G51" s="9"/>
    </row>
    <row r="52" ht="15.75" customHeight="1">
      <c r="A52" s="9"/>
      <c r="B52" s="9"/>
      <c r="C52" s="9"/>
      <c r="D52" s="9"/>
      <c r="E52" s="9"/>
      <c r="F52" s="9"/>
      <c r="G52" s="9"/>
    </row>
    <row r="53" ht="15.75" customHeight="1">
      <c r="A53" s="9"/>
      <c r="B53" s="9"/>
      <c r="C53" s="9"/>
      <c r="D53" s="9"/>
      <c r="E53" s="9"/>
      <c r="F53" s="9"/>
      <c r="G53" s="9"/>
    </row>
    <row r="54" ht="15.75" customHeight="1">
      <c r="A54" s="9"/>
      <c r="B54" s="9"/>
      <c r="C54" s="9"/>
      <c r="D54" s="9"/>
      <c r="E54" s="9"/>
      <c r="F54" s="9"/>
      <c r="G54" s="9"/>
    </row>
    <row r="55" ht="15.75" customHeight="1">
      <c r="A55" s="9"/>
      <c r="B55" s="9"/>
      <c r="C55" s="9"/>
      <c r="D55" s="9"/>
      <c r="E55" s="9"/>
      <c r="F55" s="9"/>
      <c r="G55" s="9"/>
    </row>
    <row r="56" ht="15.75" customHeight="1">
      <c r="A56" s="9"/>
      <c r="B56" s="9"/>
      <c r="C56" s="9"/>
      <c r="D56" s="9"/>
      <c r="E56" s="9"/>
      <c r="F56" s="9"/>
      <c r="G56" s="9"/>
    </row>
    <row r="57" ht="15.75" customHeight="1">
      <c r="A57" s="9"/>
      <c r="B57" s="9"/>
      <c r="C57" s="9"/>
      <c r="D57" s="9"/>
      <c r="E57" s="9"/>
      <c r="F57" s="9"/>
      <c r="G57" s="9"/>
    </row>
    <row r="58" ht="15.75" customHeight="1">
      <c r="A58" s="9"/>
      <c r="B58" s="9"/>
      <c r="C58" s="9"/>
      <c r="D58" s="9"/>
      <c r="E58" s="9"/>
      <c r="F58" s="9"/>
      <c r="G58" s="9"/>
    </row>
    <row r="59" ht="15.75" customHeight="1">
      <c r="A59" s="9"/>
      <c r="B59" s="9"/>
      <c r="C59" s="9"/>
      <c r="D59" s="9"/>
      <c r="E59" s="9"/>
      <c r="F59" s="9"/>
      <c r="G59" s="9"/>
    </row>
    <row r="60" ht="15.75" customHeight="1">
      <c r="A60" s="9"/>
      <c r="B60" s="9"/>
      <c r="C60" s="9"/>
      <c r="D60" s="9"/>
      <c r="E60" s="9"/>
      <c r="F60" s="9"/>
      <c r="G60" s="9"/>
    </row>
    <row r="61" ht="15.75" customHeight="1">
      <c r="A61" s="9"/>
      <c r="B61" s="9"/>
      <c r="C61" s="9"/>
      <c r="D61" s="9"/>
      <c r="E61" s="9"/>
      <c r="F61" s="9"/>
      <c r="G61" s="9"/>
    </row>
    <row r="62" ht="15.75" customHeight="1">
      <c r="A62" s="9"/>
      <c r="B62" s="9"/>
      <c r="C62" s="9"/>
      <c r="D62" s="9"/>
      <c r="E62" s="9"/>
      <c r="F62" s="9"/>
      <c r="G62" s="9"/>
    </row>
    <row r="63" ht="15.75" customHeight="1">
      <c r="A63" s="9"/>
      <c r="B63" s="9"/>
      <c r="C63" s="9"/>
      <c r="D63" s="9"/>
      <c r="E63" s="9"/>
      <c r="F63" s="9"/>
      <c r="G63" s="9"/>
    </row>
    <row r="64" ht="15.75" customHeight="1">
      <c r="A64" s="9"/>
      <c r="B64" s="9"/>
      <c r="C64" s="9"/>
      <c r="D64" s="9"/>
      <c r="E64" s="9"/>
      <c r="F64" s="9"/>
      <c r="G64" s="9"/>
    </row>
    <row r="65" ht="15.75" customHeight="1">
      <c r="A65" s="9"/>
      <c r="B65" s="9"/>
      <c r="C65" s="9"/>
      <c r="D65" s="9"/>
      <c r="E65" s="9"/>
      <c r="F65" s="9"/>
      <c r="G65" s="9"/>
    </row>
    <row r="66" ht="15.75" customHeight="1">
      <c r="A66" s="9"/>
      <c r="B66" s="9"/>
      <c r="C66" s="9"/>
      <c r="D66" s="9"/>
      <c r="E66" s="9"/>
      <c r="F66" s="9"/>
      <c r="G66" s="9"/>
    </row>
    <row r="67" ht="15.75" customHeight="1">
      <c r="A67" s="9"/>
      <c r="B67" s="9"/>
      <c r="C67" s="9"/>
      <c r="D67" s="9"/>
      <c r="E67" s="9"/>
      <c r="F67" s="9"/>
      <c r="G67" s="9"/>
    </row>
    <row r="68" ht="15.75" customHeight="1">
      <c r="A68" s="9"/>
      <c r="B68" s="9"/>
      <c r="C68" s="9"/>
      <c r="D68" s="9"/>
      <c r="E68" s="9"/>
      <c r="F68" s="9"/>
      <c r="G68" s="9"/>
    </row>
    <row r="69" ht="15.75" customHeight="1">
      <c r="A69" s="9"/>
      <c r="B69" s="9"/>
      <c r="C69" s="9"/>
      <c r="D69" s="9"/>
      <c r="E69" s="9"/>
      <c r="F69" s="9"/>
      <c r="G69" s="9"/>
    </row>
    <row r="70" ht="15.75" customHeight="1">
      <c r="A70" s="9"/>
      <c r="B70" s="9"/>
      <c r="C70" s="9"/>
      <c r="D70" s="9"/>
      <c r="E70" s="9"/>
      <c r="F70" s="9"/>
      <c r="G70" s="9"/>
    </row>
    <row r="71" ht="15.75" customHeight="1">
      <c r="A71" s="9"/>
      <c r="B71" s="9"/>
      <c r="C71" s="9"/>
      <c r="D71" s="9"/>
      <c r="E71" s="9"/>
      <c r="F71" s="9"/>
      <c r="G71" s="9"/>
    </row>
    <row r="72" ht="15.75" customHeight="1">
      <c r="A72" s="9"/>
      <c r="B72" s="9"/>
      <c r="C72" s="9"/>
      <c r="D72" s="9"/>
      <c r="E72" s="9"/>
      <c r="F72" s="9"/>
      <c r="G72" s="9"/>
    </row>
    <row r="73" ht="15.75" customHeight="1">
      <c r="A73" s="9"/>
      <c r="B73" s="9"/>
      <c r="C73" s="9"/>
      <c r="D73" s="9"/>
      <c r="E73" s="9"/>
      <c r="F73" s="9"/>
      <c r="G73" s="9"/>
    </row>
    <row r="74" ht="15.75" customHeight="1">
      <c r="A74" s="9"/>
      <c r="B74" s="9"/>
      <c r="C74" s="9"/>
      <c r="D74" s="9"/>
      <c r="E74" s="9"/>
      <c r="F74" s="9"/>
      <c r="G74" s="9"/>
    </row>
    <row r="75" ht="15.75" customHeight="1">
      <c r="A75" s="9"/>
      <c r="B75" s="9"/>
      <c r="C75" s="9"/>
      <c r="D75" s="9"/>
      <c r="E75" s="9"/>
      <c r="F75" s="9"/>
      <c r="G75" s="9"/>
    </row>
    <row r="76" ht="15.75" customHeight="1">
      <c r="A76" s="9"/>
      <c r="B76" s="9"/>
      <c r="C76" s="9"/>
      <c r="D76" s="9"/>
      <c r="E76" s="9"/>
      <c r="F76" s="9"/>
      <c r="G76" s="9"/>
    </row>
    <row r="77" ht="15.75" customHeight="1">
      <c r="A77" s="9"/>
      <c r="B77" s="9"/>
      <c r="C77" s="9"/>
      <c r="D77" s="9"/>
      <c r="E77" s="9"/>
      <c r="F77" s="9"/>
      <c r="G77" s="9"/>
    </row>
    <row r="78" ht="15.75" customHeight="1">
      <c r="A78" s="9"/>
      <c r="B78" s="9"/>
      <c r="C78" s="9"/>
      <c r="D78" s="9"/>
      <c r="E78" s="9"/>
      <c r="F78" s="9"/>
      <c r="G78" s="9"/>
    </row>
    <row r="79" ht="15.75" customHeight="1">
      <c r="A79" s="9"/>
      <c r="B79" s="9"/>
      <c r="C79" s="9"/>
      <c r="D79" s="9"/>
      <c r="E79" s="9"/>
      <c r="F79" s="9"/>
      <c r="G79" s="9"/>
    </row>
    <row r="80" ht="15.75" customHeight="1">
      <c r="A80" s="9"/>
      <c r="B80" s="9"/>
      <c r="C80" s="9"/>
      <c r="D80" s="9"/>
      <c r="E80" s="9"/>
      <c r="F80" s="9"/>
      <c r="G80" s="9"/>
    </row>
    <row r="81" ht="15.75" customHeight="1">
      <c r="A81" s="9"/>
      <c r="B81" s="9"/>
      <c r="C81" s="9"/>
      <c r="D81" s="9"/>
      <c r="E81" s="9"/>
      <c r="F81" s="9"/>
      <c r="G81" s="9"/>
    </row>
    <row r="82" ht="15.75" customHeight="1">
      <c r="A82" s="9"/>
      <c r="B82" s="9"/>
      <c r="C82" s="9"/>
      <c r="D82" s="9"/>
      <c r="E82" s="9"/>
      <c r="F82" s="9"/>
      <c r="G82" s="9"/>
    </row>
    <row r="83" ht="15.75" customHeight="1">
      <c r="A83" s="9"/>
      <c r="B83" s="9"/>
      <c r="C83" s="9"/>
      <c r="D83" s="9"/>
      <c r="E83" s="9"/>
      <c r="F83" s="9"/>
      <c r="G83" s="9"/>
    </row>
    <row r="84" ht="15.75" customHeight="1">
      <c r="A84" s="9"/>
      <c r="B84" s="9"/>
      <c r="C84" s="9"/>
      <c r="D84" s="9"/>
      <c r="E84" s="9"/>
      <c r="F84" s="9"/>
      <c r="G84" s="9"/>
    </row>
    <row r="85" ht="15.75" customHeight="1">
      <c r="A85" s="9"/>
      <c r="B85" s="9"/>
      <c r="C85" s="9"/>
      <c r="D85" s="9"/>
      <c r="E85" s="9"/>
      <c r="F85" s="9"/>
      <c r="G85" s="9"/>
    </row>
    <row r="86" ht="15.75" customHeight="1">
      <c r="A86" s="9"/>
      <c r="B86" s="9"/>
      <c r="C86" s="9"/>
      <c r="D86" s="9"/>
      <c r="E86" s="9"/>
      <c r="F86" s="9"/>
      <c r="G86" s="9"/>
    </row>
    <row r="87" ht="15.75" customHeight="1">
      <c r="A87" s="9"/>
      <c r="B87" s="9"/>
      <c r="C87" s="9"/>
      <c r="D87" s="9"/>
      <c r="E87" s="9"/>
      <c r="F87" s="9"/>
      <c r="G87" s="9"/>
    </row>
    <row r="88" ht="15.75" customHeight="1">
      <c r="A88" s="9"/>
      <c r="B88" s="9"/>
      <c r="C88" s="9"/>
      <c r="D88" s="9"/>
      <c r="E88" s="9"/>
      <c r="F88" s="9"/>
      <c r="G88" s="9"/>
    </row>
    <row r="89" ht="15.75" customHeight="1">
      <c r="A89" s="9"/>
      <c r="B89" s="9"/>
      <c r="C89" s="9"/>
      <c r="D89" s="9"/>
      <c r="E89" s="9"/>
      <c r="F89" s="9"/>
      <c r="G89" s="9"/>
    </row>
    <row r="90" ht="15.75" customHeight="1">
      <c r="A90" s="9"/>
      <c r="B90" s="9"/>
      <c r="C90" s="9"/>
      <c r="D90" s="9"/>
      <c r="E90" s="9"/>
      <c r="F90" s="9"/>
      <c r="G90" s="9"/>
    </row>
    <row r="91" ht="15.75" customHeight="1">
      <c r="A91" s="9"/>
      <c r="B91" s="9"/>
      <c r="C91" s="9"/>
      <c r="D91" s="9"/>
      <c r="E91" s="9"/>
      <c r="F91" s="9"/>
      <c r="G91" s="9"/>
    </row>
    <row r="92" ht="15.75" customHeight="1">
      <c r="A92" s="9"/>
      <c r="B92" s="9"/>
      <c r="C92" s="9"/>
      <c r="D92" s="9"/>
      <c r="E92" s="9"/>
      <c r="F92" s="9"/>
      <c r="G92" s="9"/>
    </row>
    <row r="93" ht="15.75" customHeight="1">
      <c r="A93" s="9"/>
      <c r="B93" s="9"/>
      <c r="C93" s="9"/>
      <c r="D93" s="9"/>
      <c r="E93" s="9"/>
      <c r="F93" s="9"/>
      <c r="G93" s="9"/>
    </row>
    <row r="94" ht="15.75" customHeight="1">
      <c r="A94" s="9"/>
      <c r="B94" s="9"/>
      <c r="C94" s="9"/>
      <c r="D94" s="9"/>
      <c r="E94" s="9"/>
      <c r="F94" s="9"/>
      <c r="G94" s="9"/>
    </row>
    <row r="95" ht="15.75" customHeight="1">
      <c r="A95" s="9"/>
      <c r="B95" s="9"/>
      <c r="C95" s="9"/>
      <c r="D95" s="9"/>
      <c r="E95" s="9"/>
      <c r="F95" s="9"/>
      <c r="G95" s="9"/>
    </row>
    <row r="96" ht="15.75" customHeight="1">
      <c r="A96" s="9"/>
      <c r="B96" s="9"/>
      <c r="C96" s="9"/>
      <c r="D96" s="9"/>
      <c r="E96" s="9"/>
      <c r="F96" s="9"/>
      <c r="G96" s="9"/>
    </row>
    <row r="97" ht="15.75" customHeight="1">
      <c r="A97" s="9"/>
      <c r="B97" s="9"/>
      <c r="C97" s="9"/>
      <c r="D97" s="9"/>
      <c r="E97" s="9"/>
      <c r="F97" s="9"/>
      <c r="G97" s="9"/>
    </row>
    <row r="98" ht="15.75" customHeight="1">
      <c r="A98" s="9"/>
      <c r="B98" s="9"/>
      <c r="C98" s="9"/>
      <c r="D98" s="9"/>
      <c r="E98" s="9"/>
      <c r="F98" s="9"/>
      <c r="G98" s="9"/>
    </row>
    <row r="99" ht="15.75" customHeight="1">
      <c r="A99" s="9"/>
      <c r="B99" s="9"/>
      <c r="C99" s="9"/>
      <c r="D99" s="9"/>
      <c r="E99" s="9"/>
      <c r="F99" s="9"/>
      <c r="G99" s="9"/>
    </row>
    <row r="100" ht="15.75" customHeight="1">
      <c r="A100" s="9"/>
      <c r="B100" s="9"/>
      <c r="C100" s="9"/>
      <c r="D100" s="9"/>
      <c r="E100" s="9"/>
      <c r="F100" s="9"/>
      <c r="G100" s="9"/>
    </row>
    <row r="101" ht="15.75" customHeight="1">
      <c r="A101" s="9"/>
      <c r="B101" s="9"/>
      <c r="C101" s="9"/>
      <c r="D101" s="9"/>
      <c r="E101" s="9"/>
      <c r="F101" s="9"/>
      <c r="G101" s="9"/>
    </row>
    <row r="102" ht="15.75" customHeight="1">
      <c r="A102" s="9"/>
      <c r="B102" s="9"/>
      <c r="C102" s="9"/>
      <c r="D102" s="9"/>
      <c r="E102" s="9"/>
      <c r="F102" s="9"/>
      <c r="G102" s="9"/>
    </row>
    <row r="103" ht="15.75" customHeight="1">
      <c r="A103" s="9"/>
      <c r="B103" s="9"/>
      <c r="C103" s="9"/>
      <c r="D103" s="9"/>
      <c r="E103" s="9"/>
      <c r="F103" s="9"/>
      <c r="G103" s="9"/>
    </row>
    <row r="104" ht="15.75" customHeight="1">
      <c r="A104" s="9"/>
      <c r="B104" s="9"/>
      <c r="C104" s="9"/>
      <c r="D104" s="9"/>
      <c r="E104" s="9"/>
      <c r="F104" s="9"/>
      <c r="G104" s="9"/>
    </row>
    <row r="105" ht="15.75" customHeight="1">
      <c r="A105" s="9"/>
      <c r="B105" s="9"/>
      <c r="C105" s="9"/>
      <c r="D105" s="9"/>
      <c r="E105" s="9"/>
      <c r="F105" s="9"/>
      <c r="G105" s="9"/>
    </row>
    <row r="106" ht="15.75" customHeight="1">
      <c r="A106" s="9"/>
      <c r="B106" s="9"/>
      <c r="C106" s="9"/>
      <c r="D106" s="9"/>
      <c r="E106" s="9"/>
      <c r="F106" s="9"/>
      <c r="G106" s="9"/>
    </row>
    <row r="107" ht="15.75" customHeight="1">
      <c r="A107" s="9"/>
      <c r="B107" s="9"/>
      <c r="C107" s="9"/>
      <c r="D107" s="9"/>
      <c r="E107" s="9"/>
      <c r="F107" s="9"/>
      <c r="G107" s="9"/>
    </row>
    <row r="108" ht="15.75" customHeight="1">
      <c r="A108" s="9"/>
      <c r="B108" s="9"/>
      <c r="C108" s="9"/>
      <c r="D108" s="9"/>
      <c r="E108" s="9"/>
      <c r="F108" s="9"/>
      <c r="G108" s="9"/>
    </row>
    <row r="109" ht="15.75" customHeight="1">
      <c r="A109" s="9"/>
      <c r="B109" s="9"/>
      <c r="C109" s="9"/>
      <c r="D109" s="9"/>
      <c r="E109" s="9"/>
      <c r="F109" s="9"/>
      <c r="G109" s="9"/>
    </row>
    <row r="110" ht="15.75" customHeight="1">
      <c r="A110" s="9"/>
      <c r="B110" s="9"/>
      <c r="C110" s="9"/>
      <c r="D110" s="9"/>
      <c r="E110" s="9"/>
      <c r="F110" s="9"/>
      <c r="G110" s="9"/>
    </row>
    <row r="111" ht="15.75" customHeight="1">
      <c r="A111" s="9"/>
      <c r="B111" s="9"/>
      <c r="C111" s="9"/>
      <c r="D111" s="9"/>
      <c r="E111" s="9"/>
      <c r="F111" s="9"/>
      <c r="G111" s="9"/>
    </row>
    <row r="112" ht="15.75" customHeight="1">
      <c r="A112" s="9"/>
      <c r="B112" s="9"/>
      <c r="C112" s="9"/>
      <c r="D112" s="9"/>
      <c r="E112" s="9"/>
      <c r="F112" s="9"/>
      <c r="G112" s="9"/>
    </row>
    <row r="113" ht="15.75" customHeight="1">
      <c r="A113" s="9"/>
      <c r="B113" s="9"/>
      <c r="C113" s="9"/>
      <c r="D113" s="9"/>
      <c r="E113" s="9"/>
      <c r="F113" s="9"/>
      <c r="G113" s="9"/>
    </row>
    <row r="114" ht="15.75" customHeight="1">
      <c r="A114" s="9"/>
      <c r="B114" s="9"/>
      <c r="C114" s="9"/>
      <c r="D114" s="9"/>
      <c r="E114" s="9"/>
      <c r="F114" s="9"/>
      <c r="G114" s="9"/>
    </row>
    <row r="115" ht="15.75" customHeight="1">
      <c r="A115" s="9"/>
      <c r="B115" s="9"/>
      <c r="C115" s="9"/>
      <c r="D115" s="9"/>
      <c r="E115" s="9"/>
      <c r="F115" s="9"/>
      <c r="G115" s="9"/>
    </row>
    <row r="116" ht="15.75" customHeight="1">
      <c r="A116" s="9"/>
      <c r="B116" s="9"/>
      <c r="C116" s="9"/>
      <c r="D116" s="9"/>
      <c r="E116" s="9"/>
      <c r="F116" s="9"/>
      <c r="G116" s="9"/>
    </row>
    <row r="117" ht="15.75" customHeight="1">
      <c r="A117" s="9"/>
      <c r="B117" s="9"/>
      <c r="C117" s="9"/>
      <c r="D117" s="9"/>
      <c r="E117" s="9"/>
      <c r="F117" s="9"/>
      <c r="G117" s="9"/>
    </row>
    <row r="118" ht="15.75" customHeight="1">
      <c r="A118" s="9"/>
      <c r="B118" s="9"/>
      <c r="C118" s="9"/>
      <c r="D118" s="9"/>
      <c r="E118" s="9"/>
      <c r="F118" s="9"/>
      <c r="G118" s="9"/>
    </row>
    <row r="119" ht="15.75" customHeight="1">
      <c r="A119" s="9"/>
      <c r="B119" s="9"/>
      <c r="C119" s="9"/>
      <c r="D119" s="9"/>
      <c r="E119" s="9"/>
      <c r="F119" s="9"/>
      <c r="G119" s="9"/>
    </row>
    <row r="120" ht="15.75" customHeight="1">
      <c r="A120" s="9"/>
      <c r="B120" s="9"/>
      <c r="C120" s="9"/>
      <c r="D120" s="9"/>
      <c r="E120" s="9"/>
      <c r="F120" s="9"/>
      <c r="G120" s="9"/>
    </row>
    <row r="121" ht="15.75" customHeight="1">
      <c r="A121" s="9"/>
      <c r="B121" s="9"/>
      <c r="C121" s="9"/>
      <c r="D121" s="9"/>
      <c r="E121" s="9"/>
      <c r="F121" s="9"/>
      <c r="G121" s="9"/>
    </row>
    <row r="122" ht="15.75" customHeight="1">
      <c r="A122" s="9"/>
      <c r="B122" s="9"/>
      <c r="C122" s="9"/>
      <c r="D122" s="9"/>
      <c r="E122" s="9"/>
      <c r="F122" s="9"/>
      <c r="G122" s="9"/>
    </row>
    <row r="123" ht="15.75" customHeight="1">
      <c r="A123" s="9"/>
      <c r="B123" s="9"/>
      <c r="C123" s="9"/>
      <c r="D123" s="9"/>
      <c r="E123" s="9"/>
      <c r="F123" s="9"/>
      <c r="G123" s="9"/>
    </row>
    <row r="124" ht="15.75" customHeight="1">
      <c r="A124" s="9"/>
      <c r="B124" s="9"/>
      <c r="C124" s="9"/>
      <c r="D124" s="9"/>
      <c r="E124" s="9"/>
      <c r="F124" s="9"/>
      <c r="G124" s="9"/>
    </row>
    <row r="125" ht="15.75" customHeight="1">
      <c r="A125" s="9"/>
      <c r="B125" s="9"/>
      <c r="C125" s="9"/>
      <c r="D125" s="9"/>
      <c r="E125" s="9"/>
      <c r="F125" s="9"/>
      <c r="G125" s="9"/>
    </row>
    <row r="126" ht="15.75" customHeight="1">
      <c r="A126" s="9"/>
      <c r="B126" s="9"/>
      <c r="C126" s="9"/>
      <c r="D126" s="9"/>
      <c r="E126" s="9"/>
      <c r="F126" s="9"/>
      <c r="G126" s="9"/>
    </row>
    <row r="127" ht="15.75" customHeight="1">
      <c r="A127" s="9"/>
      <c r="B127" s="9"/>
      <c r="C127" s="9"/>
      <c r="D127" s="9"/>
      <c r="E127" s="9"/>
      <c r="F127" s="9"/>
      <c r="G127" s="9"/>
    </row>
    <row r="128" ht="15.75" customHeight="1">
      <c r="A128" s="9"/>
      <c r="B128" s="9"/>
      <c r="C128" s="9"/>
      <c r="D128" s="9"/>
      <c r="E128" s="9"/>
      <c r="F128" s="9"/>
      <c r="G128" s="9"/>
    </row>
    <row r="129" ht="15.75" customHeight="1">
      <c r="A129" s="9"/>
      <c r="B129" s="9"/>
      <c r="C129" s="9"/>
      <c r="D129" s="9"/>
      <c r="E129" s="9"/>
      <c r="F129" s="9"/>
      <c r="G129" s="9"/>
    </row>
    <row r="130" ht="15.75" customHeight="1">
      <c r="A130" s="9"/>
      <c r="B130" s="9"/>
      <c r="C130" s="9"/>
      <c r="D130" s="9"/>
      <c r="E130" s="9"/>
      <c r="F130" s="9"/>
      <c r="G130" s="9"/>
    </row>
    <row r="131" ht="15.75" customHeight="1">
      <c r="A131" s="9"/>
      <c r="B131" s="9"/>
      <c r="C131" s="9"/>
      <c r="D131" s="9"/>
      <c r="E131" s="9"/>
      <c r="F131" s="9"/>
      <c r="G131" s="9"/>
    </row>
    <row r="132" ht="15.75" customHeight="1">
      <c r="A132" s="9"/>
      <c r="B132" s="9"/>
      <c r="C132" s="9"/>
      <c r="D132" s="9"/>
      <c r="E132" s="9"/>
      <c r="F132" s="9"/>
      <c r="G132" s="9"/>
    </row>
    <row r="133" ht="15.75" customHeight="1">
      <c r="A133" s="9"/>
      <c r="B133" s="9"/>
      <c r="C133" s="9"/>
      <c r="D133" s="9"/>
      <c r="E133" s="9"/>
      <c r="F133" s="9"/>
      <c r="G133" s="9"/>
    </row>
    <row r="134" ht="15.75" customHeight="1">
      <c r="A134" s="9"/>
      <c r="B134" s="9"/>
      <c r="C134" s="9"/>
      <c r="D134" s="9"/>
      <c r="E134" s="9"/>
      <c r="F134" s="9"/>
      <c r="G134" s="9"/>
    </row>
    <row r="135" ht="15.75" customHeight="1">
      <c r="A135" s="9"/>
      <c r="B135" s="9"/>
      <c r="C135" s="9"/>
      <c r="D135" s="9"/>
      <c r="E135" s="9"/>
      <c r="F135" s="9"/>
      <c r="G135" s="9"/>
    </row>
    <row r="136" ht="15.75" customHeight="1">
      <c r="A136" s="9"/>
      <c r="B136" s="9"/>
      <c r="C136" s="9"/>
      <c r="D136" s="9"/>
      <c r="E136" s="9"/>
      <c r="F136" s="9"/>
      <c r="G136" s="9"/>
    </row>
    <row r="137" ht="15.75" customHeight="1">
      <c r="A137" s="9"/>
      <c r="B137" s="9"/>
      <c r="C137" s="9"/>
      <c r="D137" s="9"/>
      <c r="E137" s="9"/>
      <c r="F137" s="9"/>
      <c r="G137" s="9"/>
    </row>
    <row r="138" ht="15.75" customHeight="1">
      <c r="A138" s="9"/>
      <c r="B138" s="9"/>
      <c r="C138" s="9"/>
      <c r="D138" s="9"/>
      <c r="E138" s="9"/>
      <c r="F138" s="9"/>
      <c r="G138" s="9"/>
    </row>
    <row r="139" ht="15.75" customHeight="1">
      <c r="A139" s="9"/>
      <c r="B139" s="9"/>
      <c r="C139" s="9"/>
      <c r="D139" s="9"/>
      <c r="E139" s="9"/>
      <c r="F139" s="9"/>
      <c r="G139" s="9"/>
    </row>
    <row r="140" ht="15.75" customHeight="1">
      <c r="A140" s="9"/>
      <c r="B140" s="9"/>
      <c r="C140" s="9"/>
      <c r="D140" s="9"/>
      <c r="E140" s="9"/>
      <c r="F140" s="9"/>
      <c r="G140" s="9"/>
    </row>
    <row r="141" ht="15.75" customHeight="1">
      <c r="A141" s="9"/>
      <c r="B141" s="9"/>
      <c r="C141" s="9"/>
      <c r="D141" s="9"/>
      <c r="E141" s="9"/>
      <c r="F141" s="9"/>
      <c r="G141" s="9"/>
    </row>
    <row r="142" ht="15.75" customHeight="1">
      <c r="A142" s="9"/>
      <c r="B142" s="9"/>
      <c r="C142" s="9"/>
      <c r="D142" s="9"/>
      <c r="E142" s="9"/>
      <c r="F142" s="9"/>
      <c r="G142" s="9"/>
    </row>
    <row r="143" ht="15.75" customHeight="1">
      <c r="A143" s="9"/>
      <c r="B143" s="9"/>
      <c r="C143" s="9"/>
      <c r="D143" s="9"/>
      <c r="E143" s="9"/>
      <c r="F143" s="9"/>
      <c r="G143" s="9"/>
    </row>
    <row r="144" ht="15.75" customHeight="1">
      <c r="A144" s="9"/>
      <c r="B144" s="9"/>
      <c r="C144" s="9"/>
      <c r="D144" s="9"/>
      <c r="E144" s="9"/>
      <c r="F144" s="9"/>
      <c r="G144" s="9"/>
    </row>
    <row r="145" ht="15.75" customHeight="1">
      <c r="A145" s="9"/>
      <c r="B145" s="9"/>
      <c r="C145" s="9"/>
      <c r="D145" s="9"/>
      <c r="E145" s="9"/>
      <c r="F145" s="9"/>
      <c r="G145" s="9"/>
    </row>
    <row r="146" ht="15.75" customHeight="1">
      <c r="A146" s="9"/>
      <c r="B146" s="9"/>
      <c r="C146" s="9"/>
      <c r="D146" s="9"/>
      <c r="E146" s="9"/>
      <c r="F146" s="9"/>
      <c r="G146" s="9"/>
    </row>
    <row r="147" ht="15.75" customHeight="1">
      <c r="A147" s="9"/>
      <c r="B147" s="9"/>
      <c r="C147" s="9"/>
      <c r="D147" s="9"/>
      <c r="E147" s="9"/>
      <c r="F147" s="9"/>
      <c r="G147" s="9"/>
    </row>
    <row r="148" ht="15.75" customHeight="1">
      <c r="A148" s="9"/>
      <c r="B148" s="9"/>
      <c r="C148" s="9"/>
      <c r="D148" s="9"/>
      <c r="E148" s="9"/>
      <c r="F148" s="9"/>
      <c r="G148" s="9"/>
    </row>
    <row r="149" ht="15.75" customHeight="1">
      <c r="A149" s="9"/>
      <c r="B149" s="9"/>
      <c r="C149" s="9"/>
      <c r="D149" s="9"/>
      <c r="E149" s="9"/>
      <c r="F149" s="9"/>
      <c r="G149" s="9"/>
    </row>
    <row r="150" ht="15.75" customHeight="1">
      <c r="A150" s="9"/>
      <c r="B150" s="9"/>
      <c r="C150" s="9"/>
      <c r="D150" s="9"/>
      <c r="E150" s="9"/>
      <c r="F150" s="9"/>
      <c r="G150" s="9"/>
    </row>
    <row r="151" ht="15.75" customHeight="1">
      <c r="A151" s="9"/>
      <c r="B151" s="9"/>
      <c r="C151" s="9"/>
      <c r="D151" s="9"/>
      <c r="E151" s="9"/>
      <c r="F151" s="9"/>
      <c r="G151" s="9"/>
    </row>
    <row r="152" ht="15.75" customHeight="1">
      <c r="A152" s="9"/>
      <c r="B152" s="9"/>
      <c r="C152" s="9"/>
      <c r="D152" s="9"/>
      <c r="E152" s="9"/>
      <c r="F152" s="9"/>
      <c r="G152" s="9"/>
    </row>
    <row r="153" ht="15.75" customHeight="1">
      <c r="A153" s="9"/>
      <c r="B153" s="9"/>
      <c r="C153" s="9"/>
      <c r="D153" s="9"/>
      <c r="E153" s="9"/>
      <c r="F153" s="9"/>
      <c r="G153" s="9"/>
    </row>
    <row r="154" ht="15.75" customHeight="1">
      <c r="A154" s="9"/>
      <c r="B154" s="9"/>
      <c r="C154" s="9"/>
      <c r="D154" s="9"/>
      <c r="E154" s="9"/>
      <c r="F154" s="9"/>
      <c r="G154" s="9"/>
    </row>
    <row r="155" ht="15.75" customHeight="1">
      <c r="A155" s="9"/>
      <c r="B155" s="9"/>
      <c r="C155" s="9"/>
      <c r="D155" s="9"/>
      <c r="E155" s="9"/>
      <c r="F155" s="9"/>
      <c r="G155" s="9"/>
    </row>
    <row r="156" ht="15.75" customHeight="1">
      <c r="A156" s="9"/>
      <c r="B156" s="9"/>
      <c r="C156" s="9"/>
      <c r="D156" s="9"/>
      <c r="E156" s="9"/>
      <c r="F156" s="9"/>
      <c r="G156" s="9"/>
    </row>
    <row r="157" ht="15.75" customHeight="1">
      <c r="A157" s="9"/>
      <c r="B157" s="9"/>
      <c r="C157" s="9"/>
      <c r="D157" s="9"/>
      <c r="E157" s="9"/>
      <c r="F157" s="9"/>
      <c r="G157" s="9"/>
    </row>
    <row r="158" ht="15.75" customHeight="1">
      <c r="A158" s="9"/>
      <c r="B158" s="9"/>
      <c r="C158" s="9"/>
      <c r="D158" s="9"/>
      <c r="E158" s="9"/>
      <c r="F158" s="9"/>
      <c r="G158" s="9"/>
    </row>
    <row r="159" ht="15.75" customHeight="1">
      <c r="A159" s="9"/>
      <c r="B159" s="9"/>
      <c r="C159" s="9"/>
      <c r="D159" s="9"/>
      <c r="E159" s="9"/>
      <c r="F159" s="9"/>
      <c r="G159" s="9"/>
    </row>
    <row r="160" ht="15.75" customHeight="1">
      <c r="A160" s="9"/>
      <c r="B160" s="9"/>
      <c r="C160" s="9"/>
      <c r="D160" s="9"/>
      <c r="E160" s="9"/>
      <c r="F160" s="9"/>
      <c r="G160" s="9"/>
    </row>
    <row r="161" ht="15.75" customHeight="1">
      <c r="A161" s="9"/>
      <c r="B161" s="9"/>
      <c r="C161" s="9"/>
      <c r="D161" s="9"/>
      <c r="E161" s="9"/>
      <c r="F161" s="9"/>
      <c r="G161" s="9"/>
    </row>
    <row r="162" ht="15.75" customHeight="1">
      <c r="A162" s="9"/>
      <c r="B162" s="9"/>
      <c r="C162" s="9"/>
      <c r="D162" s="9"/>
      <c r="E162" s="9"/>
      <c r="F162" s="9"/>
      <c r="G162" s="9"/>
    </row>
    <row r="163" ht="15.75" customHeight="1">
      <c r="A163" s="9"/>
      <c r="B163" s="9"/>
      <c r="C163" s="9"/>
      <c r="D163" s="9"/>
      <c r="E163" s="9"/>
      <c r="F163" s="9"/>
      <c r="G163" s="9"/>
    </row>
    <row r="164" ht="15.75" customHeight="1">
      <c r="A164" s="9"/>
      <c r="B164" s="9"/>
      <c r="C164" s="9"/>
      <c r="D164" s="9"/>
      <c r="E164" s="9"/>
      <c r="F164" s="9"/>
      <c r="G164" s="9"/>
    </row>
    <row r="165" ht="15.75" customHeight="1">
      <c r="A165" s="9"/>
      <c r="B165" s="9"/>
      <c r="C165" s="9"/>
      <c r="D165" s="9"/>
      <c r="E165" s="9"/>
      <c r="F165" s="9"/>
      <c r="G165" s="9"/>
    </row>
    <row r="166" ht="15.75" customHeight="1">
      <c r="A166" s="9"/>
      <c r="B166" s="9"/>
      <c r="C166" s="9"/>
      <c r="D166" s="9"/>
      <c r="E166" s="9"/>
      <c r="F166" s="9"/>
      <c r="G166" s="9"/>
    </row>
    <row r="167" ht="15.75" customHeight="1">
      <c r="A167" s="9"/>
      <c r="B167" s="9"/>
      <c r="C167" s="9"/>
      <c r="D167" s="9"/>
      <c r="E167" s="9"/>
      <c r="F167" s="9"/>
      <c r="G167" s="9"/>
    </row>
    <row r="168" ht="15.75" customHeight="1">
      <c r="A168" s="9"/>
      <c r="B168" s="9"/>
      <c r="C168" s="9"/>
      <c r="D168" s="9"/>
      <c r="E168" s="9"/>
      <c r="F168" s="9"/>
      <c r="G168" s="9"/>
    </row>
    <row r="169" ht="15.75" customHeight="1">
      <c r="A169" s="9"/>
      <c r="B169" s="9"/>
      <c r="C169" s="9"/>
      <c r="D169" s="9"/>
      <c r="E169" s="9"/>
      <c r="F169" s="9"/>
      <c r="G169" s="9"/>
    </row>
    <row r="170" ht="15.75" customHeight="1">
      <c r="A170" s="9"/>
      <c r="B170" s="9"/>
      <c r="C170" s="9"/>
      <c r="D170" s="9"/>
      <c r="E170" s="9"/>
      <c r="F170" s="9"/>
      <c r="G170" s="9"/>
    </row>
    <row r="171" ht="15.75" customHeight="1">
      <c r="A171" s="9"/>
      <c r="B171" s="9"/>
      <c r="C171" s="9"/>
      <c r="D171" s="9"/>
      <c r="E171" s="9"/>
      <c r="F171" s="9"/>
      <c r="G171" s="9"/>
    </row>
    <row r="172" ht="15.75" customHeight="1">
      <c r="A172" s="9"/>
      <c r="B172" s="9"/>
      <c r="C172" s="9"/>
      <c r="D172" s="9"/>
      <c r="E172" s="9"/>
      <c r="F172" s="9"/>
      <c r="G172" s="9"/>
    </row>
    <row r="173" ht="15.75" customHeight="1">
      <c r="A173" s="9"/>
      <c r="B173" s="9"/>
      <c r="C173" s="9"/>
      <c r="D173" s="9"/>
      <c r="E173" s="9"/>
      <c r="F173" s="9"/>
      <c r="G173" s="9"/>
    </row>
    <row r="174" ht="15.75" customHeight="1">
      <c r="A174" s="9"/>
      <c r="B174" s="9"/>
      <c r="C174" s="9"/>
      <c r="D174" s="9"/>
      <c r="E174" s="9"/>
      <c r="F174" s="9"/>
      <c r="G174" s="9"/>
    </row>
    <row r="175" ht="15.75" customHeight="1">
      <c r="A175" s="9"/>
      <c r="B175" s="9"/>
      <c r="C175" s="9"/>
      <c r="D175" s="9"/>
      <c r="E175" s="9"/>
      <c r="F175" s="9"/>
      <c r="G175" s="9"/>
    </row>
    <row r="176" ht="15.75" customHeight="1">
      <c r="A176" s="9"/>
      <c r="B176" s="9"/>
      <c r="C176" s="9"/>
      <c r="D176" s="9"/>
      <c r="E176" s="9"/>
      <c r="F176" s="9"/>
      <c r="G176" s="9"/>
    </row>
    <row r="177" ht="15.75" customHeight="1">
      <c r="A177" s="9"/>
      <c r="B177" s="9"/>
      <c r="C177" s="9"/>
      <c r="D177" s="9"/>
      <c r="E177" s="9"/>
      <c r="F177" s="9"/>
      <c r="G177" s="9"/>
    </row>
    <row r="178" ht="15.75" customHeight="1">
      <c r="A178" s="9"/>
      <c r="B178" s="9"/>
      <c r="C178" s="9"/>
      <c r="D178" s="9"/>
      <c r="E178" s="9"/>
      <c r="F178" s="9"/>
      <c r="G178" s="9"/>
    </row>
    <row r="179" ht="15.75" customHeight="1">
      <c r="A179" s="9"/>
      <c r="B179" s="9"/>
      <c r="C179" s="9"/>
      <c r="D179" s="9"/>
      <c r="E179" s="9"/>
      <c r="F179" s="9"/>
      <c r="G179" s="9"/>
    </row>
    <row r="180" ht="15.75" customHeight="1">
      <c r="A180" s="9"/>
      <c r="B180" s="9"/>
      <c r="C180" s="9"/>
      <c r="D180" s="9"/>
      <c r="E180" s="9"/>
      <c r="F180" s="9"/>
      <c r="G180" s="9"/>
    </row>
    <row r="181" ht="15.75" customHeight="1">
      <c r="A181" s="9"/>
      <c r="B181" s="9"/>
      <c r="C181" s="9"/>
      <c r="D181" s="9"/>
      <c r="E181" s="9"/>
      <c r="F181" s="9"/>
      <c r="G181" s="9"/>
    </row>
    <row r="182" ht="15.75" customHeight="1">
      <c r="A182" s="9"/>
      <c r="B182" s="9"/>
      <c r="C182" s="9"/>
      <c r="D182" s="9"/>
      <c r="E182" s="9"/>
      <c r="F182" s="9"/>
      <c r="G182" s="9"/>
    </row>
    <row r="183" ht="15.75" customHeight="1">
      <c r="A183" s="9"/>
      <c r="B183" s="9"/>
      <c r="C183" s="9"/>
      <c r="D183" s="9"/>
      <c r="E183" s="9"/>
      <c r="F183" s="9"/>
      <c r="G183" s="9"/>
    </row>
    <row r="184" ht="15.75" customHeight="1">
      <c r="A184" s="9"/>
      <c r="B184" s="9"/>
      <c r="C184" s="9"/>
      <c r="D184" s="9"/>
      <c r="E184" s="9"/>
      <c r="F184" s="9"/>
      <c r="G184" s="9"/>
    </row>
    <row r="185" ht="15.75" customHeight="1">
      <c r="A185" s="9"/>
      <c r="B185" s="9"/>
      <c r="C185" s="9"/>
      <c r="D185" s="9"/>
      <c r="E185" s="9"/>
      <c r="F185" s="9"/>
      <c r="G185" s="9"/>
    </row>
    <row r="186" ht="15.75" customHeight="1">
      <c r="A186" s="9"/>
      <c r="B186" s="9"/>
      <c r="C186" s="9"/>
      <c r="D186" s="9"/>
      <c r="E186" s="9"/>
      <c r="F186" s="9"/>
      <c r="G186" s="9"/>
    </row>
    <row r="187" ht="15.75" customHeight="1">
      <c r="A187" s="9"/>
      <c r="B187" s="9"/>
      <c r="C187" s="9"/>
      <c r="D187" s="9"/>
      <c r="E187" s="9"/>
      <c r="F187" s="9"/>
      <c r="G187" s="9"/>
    </row>
    <row r="188" ht="15.75" customHeight="1">
      <c r="A188" s="9"/>
      <c r="B188" s="9"/>
      <c r="C188" s="9"/>
      <c r="D188" s="9"/>
      <c r="E188" s="9"/>
      <c r="F188" s="9"/>
      <c r="G188" s="9"/>
    </row>
    <row r="189" ht="15.75" customHeight="1">
      <c r="A189" s="9"/>
      <c r="B189" s="9"/>
      <c r="C189" s="9"/>
      <c r="D189" s="9"/>
      <c r="E189" s="9"/>
      <c r="F189" s="9"/>
      <c r="G189" s="9"/>
    </row>
    <row r="190" ht="15.75" customHeight="1">
      <c r="A190" s="9"/>
      <c r="B190" s="9"/>
      <c r="C190" s="9"/>
      <c r="D190" s="9"/>
      <c r="E190" s="9"/>
      <c r="F190" s="9"/>
      <c r="G190" s="9"/>
    </row>
    <row r="191" ht="15.75" customHeight="1">
      <c r="A191" s="9"/>
      <c r="B191" s="9"/>
      <c r="C191" s="9"/>
      <c r="D191" s="9"/>
      <c r="E191" s="9"/>
      <c r="F191" s="9"/>
      <c r="G191" s="9"/>
    </row>
    <row r="192" ht="15.75" customHeight="1">
      <c r="A192" s="9"/>
      <c r="B192" s="9"/>
      <c r="C192" s="9"/>
      <c r="D192" s="9"/>
      <c r="E192" s="9"/>
      <c r="F192" s="9"/>
      <c r="G192" s="9"/>
    </row>
    <row r="193" ht="15.75" customHeight="1">
      <c r="A193" s="9"/>
      <c r="B193" s="9"/>
      <c r="C193" s="9"/>
      <c r="D193" s="9"/>
      <c r="E193" s="9"/>
      <c r="F193" s="9"/>
      <c r="G193" s="9"/>
    </row>
    <row r="194" ht="15.75" customHeight="1">
      <c r="A194" s="9"/>
      <c r="B194" s="9"/>
      <c r="C194" s="9"/>
      <c r="D194" s="9"/>
      <c r="E194" s="9"/>
      <c r="F194" s="9"/>
      <c r="G194" s="9"/>
    </row>
    <row r="195" ht="15.75" customHeight="1">
      <c r="A195" s="9"/>
      <c r="B195" s="9"/>
      <c r="C195" s="9"/>
      <c r="D195" s="9"/>
      <c r="E195" s="9"/>
      <c r="F195" s="9"/>
      <c r="G195" s="9"/>
    </row>
    <row r="196" ht="15.75" customHeight="1">
      <c r="A196" s="9"/>
      <c r="B196" s="9"/>
      <c r="C196" s="9"/>
      <c r="D196" s="9"/>
      <c r="E196" s="9"/>
      <c r="F196" s="9"/>
      <c r="G196" s="9"/>
    </row>
    <row r="197" ht="15.75" customHeight="1">
      <c r="A197" s="9"/>
      <c r="B197" s="9"/>
      <c r="C197" s="9"/>
      <c r="D197" s="9"/>
      <c r="E197" s="9"/>
      <c r="F197" s="9"/>
      <c r="G197" s="9"/>
    </row>
    <row r="198" ht="15.75" customHeight="1">
      <c r="A198" s="9"/>
      <c r="B198" s="9"/>
      <c r="C198" s="9"/>
      <c r="D198" s="9"/>
      <c r="E198" s="9"/>
      <c r="F198" s="9"/>
      <c r="G198" s="9"/>
    </row>
    <row r="199" ht="15.75" customHeight="1">
      <c r="A199" s="9"/>
      <c r="B199" s="9"/>
      <c r="C199" s="9"/>
      <c r="D199" s="9"/>
      <c r="E199" s="9"/>
      <c r="F199" s="9"/>
      <c r="G199" s="9"/>
    </row>
    <row r="200" ht="15.75" customHeight="1">
      <c r="A200" s="9"/>
      <c r="B200" s="9"/>
      <c r="C200" s="9"/>
      <c r="D200" s="9"/>
      <c r="E200" s="9"/>
      <c r="F200" s="9"/>
      <c r="G200" s="9"/>
    </row>
    <row r="201" ht="15.75" customHeight="1">
      <c r="A201" s="9"/>
      <c r="B201" s="9"/>
      <c r="C201" s="9"/>
      <c r="D201" s="9"/>
      <c r="E201" s="9"/>
      <c r="F201" s="9"/>
      <c r="G201" s="9"/>
    </row>
    <row r="202" ht="15.75" customHeight="1">
      <c r="A202" s="9"/>
      <c r="B202" s="9"/>
      <c r="C202" s="9"/>
      <c r="D202" s="9"/>
      <c r="E202" s="9"/>
      <c r="F202" s="9"/>
      <c r="G202" s="9"/>
    </row>
    <row r="203" ht="15.75" customHeight="1">
      <c r="A203" s="9"/>
      <c r="B203" s="9"/>
      <c r="C203" s="9"/>
      <c r="D203" s="9"/>
      <c r="E203" s="9"/>
      <c r="F203" s="9"/>
      <c r="G203" s="9"/>
    </row>
    <row r="204" ht="15.75" customHeight="1">
      <c r="A204" s="9"/>
      <c r="B204" s="9"/>
      <c r="C204" s="9"/>
      <c r="D204" s="9"/>
      <c r="E204" s="9"/>
      <c r="F204" s="9"/>
      <c r="G204" s="9"/>
    </row>
    <row r="205" ht="15.75" customHeight="1">
      <c r="A205" s="9"/>
      <c r="B205" s="9"/>
      <c r="C205" s="9"/>
      <c r="D205" s="9"/>
      <c r="E205" s="9"/>
      <c r="F205" s="9"/>
      <c r="G205" s="9"/>
    </row>
    <row r="206" ht="15.75" customHeight="1">
      <c r="A206" s="9"/>
      <c r="B206" s="9"/>
      <c r="C206" s="9"/>
      <c r="D206" s="9"/>
      <c r="E206" s="9"/>
      <c r="F206" s="9"/>
      <c r="G206" s="9"/>
    </row>
    <row r="207" ht="15.75" customHeight="1">
      <c r="A207" s="9"/>
      <c r="B207" s="9"/>
      <c r="C207" s="9"/>
      <c r="D207" s="9"/>
      <c r="E207" s="9"/>
      <c r="F207" s="9"/>
      <c r="G207" s="9"/>
    </row>
    <row r="208" ht="15.75" customHeight="1">
      <c r="A208" s="9"/>
      <c r="B208" s="9"/>
      <c r="C208" s="9"/>
      <c r="D208" s="9"/>
      <c r="E208" s="9"/>
      <c r="F208" s="9"/>
      <c r="G208" s="9"/>
    </row>
    <row r="209" ht="15.75" customHeight="1">
      <c r="A209" s="9"/>
      <c r="B209" s="9"/>
      <c r="C209" s="9"/>
      <c r="D209" s="9"/>
      <c r="E209" s="9"/>
      <c r="F209" s="9"/>
      <c r="G209" s="9"/>
    </row>
    <row r="210" ht="15.75" customHeight="1">
      <c r="A210" s="9"/>
      <c r="B210" s="9"/>
      <c r="C210" s="9"/>
      <c r="D210" s="9"/>
      <c r="E210" s="9"/>
      <c r="F210" s="9"/>
      <c r="G210" s="9"/>
    </row>
    <row r="211" ht="15.75" customHeight="1">
      <c r="A211" s="9"/>
      <c r="B211" s="9"/>
      <c r="C211" s="9"/>
      <c r="D211" s="9"/>
      <c r="E211" s="9"/>
      <c r="F211" s="9"/>
      <c r="G211" s="9"/>
    </row>
    <row r="212" ht="15.75" customHeight="1">
      <c r="A212" s="9"/>
      <c r="B212" s="9"/>
      <c r="C212" s="9"/>
      <c r="D212" s="9"/>
      <c r="E212" s="9"/>
      <c r="F212" s="9"/>
      <c r="G212" s="9"/>
    </row>
    <row r="213" ht="15.75" customHeight="1">
      <c r="A213" s="9"/>
      <c r="B213" s="9"/>
      <c r="C213" s="9"/>
      <c r="D213" s="9"/>
      <c r="E213" s="9"/>
      <c r="F213" s="9"/>
      <c r="G213" s="9"/>
    </row>
    <row r="214" ht="15.75" customHeight="1">
      <c r="A214" s="9"/>
      <c r="B214" s="9"/>
      <c r="C214" s="9"/>
      <c r="D214" s="9"/>
      <c r="E214" s="9"/>
      <c r="F214" s="9"/>
      <c r="G214" s="9"/>
    </row>
    <row r="215" ht="15.75" customHeight="1">
      <c r="A215" s="9"/>
      <c r="B215" s="9"/>
      <c r="C215" s="9"/>
      <c r="D215" s="9"/>
      <c r="E215" s="9"/>
      <c r="F215" s="9"/>
      <c r="G215" s="9"/>
    </row>
    <row r="216" ht="15.75" customHeight="1">
      <c r="A216" s="9"/>
      <c r="B216" s="9"/>
      <c r="C216" s="9"/>
      <c r="D216" s="9"/>
      <c r="E216" s="9"/>
      <c r="F216" s="9"/>
      <c r="G216" s="9"/>
    </row>
    <row r="217" ht="15.75" customHeight="1">
      <c r="A217" s="9"/>
      <c r="B217" s="9"/>
      <c r="C217" s="9"/>
      <c r="D217" s="9"/>
      <c r="E217" s="9"/>
      <c r="F217" s="9"/>
      <c r="G217" s="9"/>
    </row>
    <row r="218" ht="15.75" customHeight="1">
      <c r="A218" s="9"/>
      <c r="B218" s="9"/>
      <c r="C218" s="9"/>
      <c r="D218" s="9"/>
      <c r="E218" s="9"/>
      <c r="F218" s="9"/>
      <c r="G218" s="9"/>
    </row>
    <row r="219" ht="15.75" customHeight="1">
      <c r="A219" s="9"/>
      <c r="B219" s="9"/>
      <c r="C219" s="9"/>
      <c r="D219" s="9"/>
      <c r="E219" s="9"/>
      <c r="F219" s="9"/>
      <c r="G219" s="9"/>
    </row>
    <row r="220" ht="15.75" customHeight="1">
      <c r="A220" s="9"/>
      <c r="B220" s="9"/>
      <c r="C220" s="9"/>
      <c r="D220" s="9"/>
      <c r="E220" s="9"/>
      <c r="F220" s="9"/>
      <c r="G220" s="9"/>
    </row>
    <row r="221" ht="15.75" customHeight="1">
      <c r="A221" s="9"/>
      <c r="B221" s="9"/>
      <c r="C221" s="9"/>
      <c r="D221" s="9"/>
      <c r="E221" s="9"/>
      <c r="F221" s="9"/>
      <c r="G221" s="9"/>
    </row>
    <row r="222" ht="15.75" customHeight="1">
      <c r="A222" s="9"/>
      <c r="B222" s="9"/>
      <c r="C222" s="9"/>
      <c r="D222" s="9"/>
      <c r="E222" s="9"/>
      <c r="F222" s="9"/>
      <c r="G222" s="9"/>
    </row>
    <row r="223" ht="15.75" customHeight="1">
      <c r="A223" s="9"/>
      <c r="B223" s="9"/>
      <c r="C223" s="9"/>
      <c r="D223" s="9"/>
      <c r="E223" s="9"/>
      <c r="F223" s="9"/>
      <c r="G223" s="9"/>
    </row>
    <row r="224" ht="15.75" customHeight="1">
      <c r="A224" s="9"/>
      <c r="B224" s="9"/>
      <c r="C224" s="9"/>
      <c r="D224" s="9"/>
      <c r="E224" s="9"/>
      <c r="F224" s="9"/>
      <c r="G224" s="9"/>
    </row>
    <row r="225" ht="15.75" customHeight="1">
      <c r="A225" s="9"/>
      <c r="B225" s="9"/>
      <c r="C225" s="9"/>
      <c r="D225" s="9"/>
      <c r="E225" s="9"/>
      <c r="F225" s="9"/>
      <c r="G225" s="9"/>
    </row>
    <row r="226" ht="15.75" customHeight="1">
      <c r="A226" s="9"/>
      <c r="B226" s="9"/>
      <c r="C226" s="9"/>
      <c r="D226" s="9"/>
      <c r="E226" s="9"/>
      <c r="F226" s="9"/>
      <c r="G226" s="9"/>
    </row>
    <row r="227" ht="15.75" customHeight="1">
      <c r="A227" s="9"/>
      <c r="B227" s="9"/>
      <c r="C227" s="9"/>
      <c r="D227" s="9"/>
      <c r="E227" s="9"/>
      <c r="F227" s="9"/>
      <c r="G227" s="9"/>
    </row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1"/>
    <mergeCell ref="A2:G2"/>
  </mergeCells>
  <conditionalFormatting sqref="B21:B24">
    <cfRule type="expression" dxfId="1" priority="1">
      <formula>ISNUMBER(SEARCH("FAIL",B21))</formula>
    </cfRule>
  </conditionalFormatting>
  <conditionalFormatting sqref="B21:B24">
    <cfRule type="expression" dxfId="2" priority="2">
      <formula>ISNUMBER(SEARCH("PASS",B21))</formula>
    </cfRule>
  </conditionalFormatting>
  <conditionalFormatting sqref="D21:E24">
    <cfRule type="expression" dxfId="1" priority="3">
      <formula>ISNUMBER(SEARCH("FAIL",D21))</formula>
    </cfRule>
  </conditionalFormatting>
  <conditionalFormatting sqref="D21:E24">
    <cfRule type="expression" dxfId="2" priority="4">
      <formula>ISNUMBER(SEARCH("PASS",D21))</formula>
    </cfRule>
  </conditionalFormatting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0"/>
    <col customWidth="1" min="2" max="2" width="20.0"/>
    <col customWidth="1" min="3" max="3" width="14.0"/>
    <col customWidth="1" min="4" max="4" width="50.0"/>
    <col customWidth="1" min="5" max="8" width="10.0"/>
  </cols>
  <sheetData>
    <row r="1" ht="31.5" customHeight="1">
      <c r="A1" s="1" t="s">
        <v>321</v>
      </c>
    </row>
    <row r="2">
      <c r="A2" s="12" t="s">
        <v>322</v>
      </c>
    </row>
    <row r="3">
      <c r="A3" s="2"/>
      <c r="B3" s="2"/>
      <c r="C3" s="2"/>
      <c r="D3" s="2"/>
      <c r="E3" s="2"/>
      <c r="F3" s="2"/>
      <c r="G3" s="2"/>
      <c r="H3" s="2"/>
    </row>
    <row r="4">
      <c r="A4" s="13" t="s">
        <v>323</v>
      </c>
      <c r="B4" s="13" t="s">
        <v>48</v>
      </c>
      <c r="C4" s="13" t="s">
        <v>49</v>
      </c>
      <c r="D4" s="13" t="s">
        <v>233</v>
      </c>
      <c r="E4" s="2"/>
      <c r="F4" s="2"/>
      <c r="G4" s="2"/>
      <c r="H4" s="2"/>
    </row>
    <row r="5">
      <c r="A5" s="14" t="s">
        <v>324</v>
      </c>
      <c r="B5" s="25">
        <v>0.0</v>
      </c>
      <c r="C5" s="2" t="s">
        <v>325</v>
      </c>
      <c r="D5" s="2" t="s">
        <v>326</v>
      </c>
      <c r="E5" s="2"/>
      <c r="F5" s="2"/>
      <c r="G5" s="2"/>
      <c r="H5" s="2"/>
    </row>
    <row r="6">
      <c r="A6" s="14" t="s">
        <v>327</v>
      </c>
      <c r="B6" s="24">
        <v>250.0</v>
      </c>
      <c r="C6" s="2" t="s">
        <v>123</v>
      </c>
      <c r="D6" s="2" t="s">
        <v>328</v>
      </c>
      <c r="E6" s="2"/>
      <c r="F6" s="2"/>
      <c r="G6" s="2"/>
      <c r="H6" s="2"/>
    </row>
    <row r="7">
      <c r="A7" s="14" t="s">
        <v>329</v>
      </c>
      <c r="B7" s="24">
        <f>B5*B6</f>
        <v>0</v>
      </c>
      <c r="C7" s="2" t="s">
        <v>123</v>
      </c>
      <c r="D7" s="2" t="s">
        <v>330</v>
      </c>
      <c r="E7" s="2"/>
      <c r="F7" s="2"/>
      <c r="G7" s="2"/>
      <c r="H7" s="2"/>
    </row>
    <row r="8">
      <c r="A8" s="14" t="s">
        <v>331</v>
      </c>
      <c r="B8" s="24">
        <f>B7*12</f>
        <v>0</v>
      </c>
      <c r="C8" s="2" t="s">
        <v>125</v>
      </c>
      <c r="D8" s="2" t="s">
        <v>330</v>
      </c>
      <c r="E8" s="2"/>
      <c r="F8" s="2"/>
      <c r="G8" s="2"/>
      <c r="H8" s="2"/>
    </row>
    <row r="9">
      <c r="A9" s="14" t="s">
        <v>332</v>
      </c>
      <c r="B9" s="2" t="s">
        <v>333</v>
      </c>
      <c r="C9" s="2" t="s">
        <v>54</v>
      </c>
      <c r="D9" s="2" t="s">
        <v>334</v>
      </c>
      <c r="E9" s="2"/>
      <c r="F9" s="2"/>
      <c r="G9" s="2"/>
      <c r="H9" s="2"/>
    </row>
    <row r="10">
      <c r="A10" s="14" t="s">
        <v>335</v>
      </c>
      <c r="B10" s="2" t="s">
        <v>336</v>
      </c>
      <c r="C10" s="2" t="s">
        <v>54</v>
      </c>
      <c r="D10" s="2" t="s">
        <v>337</v>
      </c>
      <c r="E10" s="2"/>
      <c r="F10" s="2"/>
      <c r="G10" s="2"/>
      <c r="H10" s="2"/>
    </row>
    <row r="11">
      <c r="A11" s="2"/>
      <c r="B11" s="2"/>
      <c r="C11" s="2"/>
      <c r="D11" s="2"/>
      <c r="E11" s="2"/>
      <c r="F11" s="2"/>
      <c r="G11" s="2"/>
      <c r="H11" s="2"/>
    </row>
    <row r="12">
      <c r="A12" s="10" t="s">
        <v>338</v>
      </c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A15" s="2"/>
      <c r="B15" s="2"/>
      <c r="C15" s="2"/>
      <c r="D15" s="2"/>
      <c r="E15" s="2"/>
      <c r="F15" s="2"/>
      <c r="G15" s="2"/>
      <c r="H15" s="2"/>
    </row>
    <row r="16">
      <c r="A16" s="9"/>
      <c r="B16" s="9"/>
      <c r="C16" s="9"/>
      <c r="D16" s="9"/>
      <c r="E16" s="9"/>
      <c r="F16" s="9"/>
      <c r="G16" s="9"/>
      <c r="H16" s="9"/>
    </row>
    <row r="17">
      <c r="A17" s="9"/>
      <c r="B17" s="9"/>
      <c r="C17" s="9"/>
      <c r="D17" s="9"/>
      <c r="E17" s="9"/>
      <c r="F17" s="9"/>
      <c r="G17" s="9"/>
      <c r="H17" s="9"/>
    </row>
    <row r="18">
      <c r="A18" s="9"/>
      <c r="B18" s="9"/>
      <c r="C18" s="9"/>
      <c r="D18" s="9"/>
      <c r="E18" s="9"/>
      <c r="F18" s="9"/>
      <c r="G18" s="9"/>
      <c r="H18" s="9"/>
    </row>
    <row r="19">
      <c r="A19" s="9"/>
      <c r="B19" s="9"/>
      <c r="C19" s="9"/>
      <c r="D19" s="9"/>
      <c r="E19" s="9"/>
      <c r="F19" s="9"/>
      <c r="G19" s="9"/>
      <c r="H19" s="9"/>
    </row>
    <row r="20">
      <c r="A20" s="9"/>
      <c r="B20" s="9"/>
      <c r="C20" s="9"/>
      <c r="D20" s="9"/>
      <c r="E20" s="9"/>
      <c r="F20" s="9"/>
      <c r="G20" s="9"/>
      <c r="H20" s="9"/>
    </row>
    <row r="21" ht="15.75" customHeight="1">
      <c r="A21" s="9"/>
      <c r="B21" s="9"/>
      <c r="C21" s="9"/>
      <c r="D21" s="9"/>
      <c r="E21" s="9"/>
      <c r="F21" s="9"/>
      <c r="G21" s="9"/>
      <c r="H21" s="9"/>
    </row>
    <row r="22" ht="15.75" customHeight="1">
      <c r="A22" s="9"/>
      <c r="B22" s="9"/>
      <c r="C22" s="9"/>
      <c r="D22" s="9"/>
      <c r="E22" s="9"/>
      <c r="F22" s="9"/>
      <c r="G22" s="9"/>
      <c r="H22" s="9"/>
    </row>
    <row r="23" ht="15.75" customHeight="1">
      <c r="A23" s="9"/>
      <c r="B23" s="9"/>
      <c r="C23" s="9"/>
      <c r="D23" s="9"/>
      <c r="E23" s="9"/>
      <c r="F23" s="9"/>
      <c r="G23" s="9"/>
      <c r="H23" s="9"/>
    </row>
    <row r="24" ht="15.75" customHeight="1">
      <c r="A24" s="9"/>
      <c r="B24" s="9"/>
      <c r="C24" s="9"/>
      <c r="D24" s="9"/>
      <c r="E24" s="9"/>
      <c r="F24" s="9"/>
      <c r="G24" s="9"/>
      <c r="H24" s="9"/>
    </row>
    <row r="25" ht="15.75" customHeight="1">
      <c r="A25" s="9"/>
      <c r="B25" s="9"/>
      <c r="C25" s="9"/>
      <c r="D25" s="9"/>
      <c r="E25" s="9"/>
      <c r="F25" s="9"/>
      <c r="G25" s="9"/>
      <c r="H25" s="9"/>
    </row>
    <row r="26" ht="15.75" customHeight="1">
      <c r="A26" s="9"/>
      <c r="B26" s="9"/>
      <c r="C26" s="9"/>
      <c r="D26" s="9"/>
      <c r="E26" s="9"/>
      <c r="F26" s="9"/>
      <c r="G26" s="9"/>
      <c r="H26" s="9"/>
    </row>
    <row r="27" ht="15.75" customHeight="1">
      <c r="A27" s="9"/>
      <c r="B27" s="9"/>
      <c r="C27" s="9"/>
      <c r="D27" s="9"/>
      <c r="E27" s="9"/>
      <c r="F27" s="9"/>
      <c r="G27" s="9"/>
      <c r="H27" s="9"/>
    </row>
    <row r="28" ht="15.75" customHeight="1">
      <c r="A28" s="9"/>
      <c r="B28" s="9"/>
      <c r="C28" s="9"/>
      <c r="D28" s="9"/>
      <c r="E28" s="9"/>
      <c r="F28" s="9"/>
      <c r="G28" s="9"/>
      <c r="H28" s="9"/>
    </row>
    <row r="29" ht="15.75" customHeight="1">
      <c r="A29" s="9"/>
      <c r="B29" s="9"/>
      <c r="C29" s="9"/>
      <c r="D29" s="9"/>
      <c r="E29" s="9"/>
      <c r="F29" s="9"/>
      <c r="G29" s="9"/>
      <c r="H29" s="9"/>
    </row>
    <row r="30" ht="15.75" customHeight="1">
      <c r="A30" s="9"/>
      <c r="B30" s="9"/>
      <c r="C30" s="9"/>
      <c r="D30" s="9"/>
      <c r="E30" s="9"/>
      <c r="F30" s="9"/>
      <c r="G30" s="9"/>
      <c r="H30" s="9"/>
    </row>
    <row r="31" ht="15.75" customHeight="1">
      <c r="A31" s="9"/>
      <c r="B31" s="9"/>
      <c r="C31" s="9"/>
      <c r="D31" s="9"/>
      <c r="E31" s="9"/>
      <c r="F31" s="9"/>
      <c r="G31" s="9"/>
      <c r="H31" s="9"/>
    </row>
    <row r="32" ht="15.75" customHeight="1">
      <c r="A32" s="9"/>
      <c r="B32" s="9"/>
      <c r="C32" s="9"/>
      <c r="D32" s="9"/>
      <c r="E32" s="9"/>
      <c r="F32" s="9"/>
      <c r="G32" s="9"/>
      <c r="H32" s="9"/>
    </row>
    <row r="33" ht="15.75" customHeight="1">
      <c r="A33" s="9"/>
      <c r="B33" s="9"/>
      <c r="C33" s="9"/>
      <c r="D33" s="9"/>
      <c r="E33" s="9"/>
      <c r="F33" s="9"/>
      <c r="G33" s="9"/>
      <c r="H33" s="9"/>
    </row>
    <row r="34" ht="15.75" customHeight="1">
      <c r="A34" s="9"/>
      <c r="B34" s="9"/>
      <c r="C34" s="9"/>
      <c r="D34" s="9"/>
      <c r="E34" s="9"/>
      <c r="F34" s="9"/>
      <c r="G34" s="9"/>
      <c r="H34" s="9"/>
    </row>
    <row r="35" ht="15.75" customHeight="1">
      <c r="A35" s="9"/>
      <c r="B35" s="9"/>
      <c r="C35" s="9"/>
      <c r="D35" s="9"/>
      <c r="E35" s="9"/>
      <c r="F35" s="9"/>
      <c r="G35" s="9"/>
      <c r="H35" s="9"/>
    </row>
    <row r="36" ht="15.75" customHeight="1">
      <c r="A36" s="9"/>
      <c r="B36" s="9"/>
      <c r="C36" s="9"/>
      <c r="D36" s="9"/>
      <c r="E36" s="9"/>
      <c r="F36" s="9"/>
      <c r="G36" s="9"/>
      <c r="H36" s="9"/>
    </row>
    <row r="37" ht="15.75" customHeight="1">
      <c r="A37" s="9"/>
      <c r="B37" s="9"/>
      <c r="C37" s="9"/>
      <c r="D37" s="9"/>
      <c r="E37" s="9"/>
      <c r="F37" s="9"/>
      <c r="G37" s="9"/>
      <c r="H37" s="9"/>
    </row>
    <row r="38" ht="15.75" customHeight="1">
      <c r="A38" s="9"/>
      <c r="B38" s="9"/>
      <c r="C38" s="9"/>
      <c r="D38" s="9"/>
      <c r="E38" s="9"/>
      <c r="F38" s="9"/>
      <c r="G38" s="9"/>
      <c r="H38" s="9"/>
    </row>
    <row r="39" ht="15.75" customHeight="1">
      <c r="A39" s="9"/>
      <c r="B39" s="9"/>
      <c r="C39" s="9"/>
      <c r="D39" s="9"/>
      <c r="E39" s="9"/>
      <c r="F39" s="9"/>
      <c r="G39" s="9"/>
      <c r="H39" s="9"/>
    </row>
    <row r="40" ht="15.75" customHeight="1">
      <c r="A40" s="9"/>
      <c r="B40" s="9"/>
      <c r="C40" s="9"/>
      <c r="D40" s="9"/>
      <c r="E40" s="9"/>
      <c r="F40" s="9"/>
      <c r="G40" s="9"/>
      <c r="H40" s="9"/>
    </row>
    <row r="41" ht="15.75" customHeight="1">
      <c r="A41" s="9"/>
      <c r="B41" s="9"/>
      <c r="C41" s="9"/>
      <c r="D41" s="9"/>
      <c r="E41" s="9"/>
      <c r="F41" s="9"/>
      <c r="G41" s="9"/>
      <c r="H41" s="9"/>
    </row>
    <row r="42" ht="15.75" customHeight="1">
      <c r="A42" s="9"/>
      <c r="B42" s="9"/>
      <c r="C42" s="9"/>
      <c r="D42" s="9"/>
      <c r="E42" s="9"/>
      <c r="F42" s="9"/>
      <c r="G42" s="9"/>
      <c r="H42" s="9"/>
    </row>
    <row r="43" ht="15.75" customHeight="1">
      <c r="A43" s="9"/>
      <c r="B43" s="9"/>
      <c r="C43" s="9"/>
      <c r="D43" s="9"/>
      <c r="E43" s="9"/>
      <c r="F43" s="9"/>
      <c r="G43" s="9"/>
      <c r="H43" s="9"/>
    </row>
    <row r="44" ht="15.75" customHeight="1">
      <c r="A44" s="9"/>
      <c r="B44" s="9"/>
      <c r="C44" s="9"/>
      <c r="D44" s="9"/>
      <c r="E44" s="9"/>
      <c r="F44" s="9"/>
      <c r="G44" s="9"/>
      <c r="H44" s="9"/>
    </row>
    <row r="45" ht="15.75" customHeight="1">
      <c r="A45" s="9"/>
      <c r="B45" s="9"/>
      <c r="C45" s="9"/>
      <c r="D45" s="9"/>
      <c r="E45" s="9"/>
      <c r="F45" s="9"/>
      <c r="G45" s="9"/>
      <c r="H45" s="9"/>
    </row>
    <row r="46" ht="15.75" customHeight="1">
      <c r="A46" s="9"/>
      <c r="B46" s="9"/>
      <c r="C46" s="9"/>
      <c r="D46" s="9"/>
      <c r="E46" s="9"/>
      <c r="F46" s="9"/>
      <c r="G46" s="9"/>
      <c r="H46" s="9"/>
    </row>
    <row r="47" ht="15.75" customHeight="1">
      <c r="A47" s="9"/>
      <c r="B47" s="9"/>
      <c r="C47" s="9"/>
      <c r="D47" s="9"/>
      <c r="E47" s="9"/>
      <c r="F47" s="9"/>
      <c r="G47" s="9"/>
      <c r="H47" s="9"/>
    </row>
    <row r="48" ht="15.75" customHeight="1">
      <c r="A48" s="9"/>
      <c r="B48" s="9"/>
      <c r="C48" s="9"/>
      <c r="D48" s="9"/>
      <c r="E48" s="9"/>
      <c r="F48" s="9"/>
      <c r="G48" s="9"/>
      <c r="H48" s="9"/>
    </row>
    <row r="49" ht="15.75" customHeight="1">
      <c r="A49" s="9"/>
      <c r="B49" s="9"/>
      <c r="C49" s="9"/>
      <c r="D49" s="9"/>
      <c r="E49" s="9"/>
      <c r="F49" s="9"/>
      <c r="G49" s="9"/>
      <c r="H49" s="9"/>
    </row>
    <row r="50" ht="15.75" customHeight="1">
      <c r="A50" s="9"/>
      <c r="B50" s="9"/>
      <c r="C50" s="9"/>
      <c r="D50" s="9"/>
      <c r="E50" s="9"/>
      <c r="F50" s="9"/>
      <c r="G50" s="9"/>
      <c r="H50" s="9"/>
    </row>
    <row r="51" ht="15.75" customHeight="1">
      <c r="A51" s="9"/>
      <c r="B51" s="9"/>
      <c r="C51" s="9"/>
      <c r="D51" s="9"/>
      <c r="E51" s="9"/>
      <c r="F51" s="9"/>
      <c r="G51" s="9"/>
      <c r="H51" s="9"/>
    </row>
    <row r="52" ht="15.75" customHeight="1">
      <c r="A52" s="9"/>
      <c r="B52" s="9"/>
      <c r="C52" s="9"/>
      <c r="D52" s="9"/>
      <c r="E52" s="9"/>
      <c r="F52" s="9"/>
      <c r="G52" s="9"/>
      <c r="H52" s="9"/>
    </row>
    <row r="53" ht="15.75" customHeight="1">
      <c r="A53" s="9"/>
      <c r="B53" s="9"/>
      <c r="C53" s="9"/>
      <c r="D53" s="9"/>
      <c r="E53" s="9"/>
      <c r="F53" s="9"/>
      <c r="G53" s="9"/>
      <c r="H53" s="9"/>
    </row>
    <row r="54" ht="15.75" customHeight="1">
      <c r="A54" s="9"/>
      <c r="B54" s="9"/>
      <c r="C54" s="9"/>
      <c r="D54" s="9"/>
      <c r="E54" s="9"/>
      <c r="F54" s="9"/>
      <c r="G54" s="9"/>
      <c r="H54" s="9"/>
    </row>
    <row r="55" ht="15.75" customHeight="1">
      <c r="A55" s="9"/>
      <c r="B55" s="9"/>
      <c r="C55" s="9"/>
      <c r="D55" s="9"/>
      <c r="E55" s="9"/>
      <c r="F55" s="9"/>
      <c r="G55" s="9"/>
      <c r="H55" s="9"/>
    </row>
    <row r="56" ht="15.75" customHeight="1">
      <c r="A56" s="9"/>
      <c r="B56" s="9"/>
      <c r="C56" s="9"/>
      <c r="D56" s="9"/>
      <c r="E56" s="9"/>
      <c r="F56" s="9"/>
      <c r="G56" s="9"/>
      <c r="H56" s="9"/>
    </row>
    <row r="57" ht="15.75" customHeight="1">
      <c r="A57" s="9"/>
      <c r="B57" s="9"/>
      <c r="C57" s="9"/>
      <c r="D57" s="9"/>
      <c r="E57" s="9"/>
      <c r="F57" s="9"/>
      <c r="G57" s="9"/>
      <c r="H57" s="9"/>
    </row>
    <row r="58" ht="15.75" customHeight="1">
      <c r="A58" s="9"/>
      <c r="B58" s="9"/>
      <c r="C58" s="9"/>
      <c r="D58" s="9"/>
      <c r="E58" s="9"/>
      <c r="F58" s="9"/>
      <c r="G58" s="9"/>
      <c r="H58" s="9"/>
    </row>
    <row r="59" ht="15.75" customHeight="1">
      <c r="A59" s="9"/>
      <c r="B59" s="9"/>
      <c r="C59" s="9"/>
      <c r="D59" s="9"/>
      <c r="E59" s="9"/>
      <c r="F59" s="9"/>
      <c r="G59" s="9"/>
      <c r="H59" s="9"/>
    </row>
    <row r="60" ht="15.75" customHeight="1">
      <c r="A60" s="9"/>
      <c r="B60" s="9"/>
      <c r="C60" s="9"/>
      <c r="D60" s="9"/>
      <c r="E60" s="9"/>
      <c r="F60" s="9"/>
      <c r="G60" s="9"/>
      <c r="H60" s="9"/>
    </row>
    <row r="61" ht="15.75" customHeight="1">
      <c r="A61" s="9"/>
      <c r="B61" s="9"/>
      <c r="C61" s="9"/>
      <c r="D61" s="9"/>
      <c r="E61" s="9"/>
      <c r="F61" s="9"/>
      <c r="G61" s="9"/>
      <c r="H61" s="9"/>
    </row>
    <row r="62" ht="15.75" customHeight="1">
      <c r="A62" s="9"/>
      <c r="B62" s="9"/>
      <c r="C62" s="9"/>
      <c r="D62" s="9"/>
      <c r="E62" s="9"/>
      <c r="F62" s="9"/>
      <c r="G62" s="9"/>
      <c r="H62" s="9"/>
    </row>
    <row r="63" ht="15.75" customHeight="1">
      <c r="A63" s="9"/>
      <c r="B63" s="9"/>
      <c r="C63" s="9"/>
      <c r="D63" s="9"/>
      <c r="E63" s="9"/>
      <c r="F63" s="9"/>
      <c r="G63" s="9"/>
      <c r="H63" s="9"/>
    </row>
    <row r="64" ht="15.75" customHeight="1">
      <c r="A64" s="9"/>
      <c r="B64" s="9"/>
      <c r="C64" s="9"/>
      <c r="D64" s="9"/>
      <c r="E64" s="9"/>
      <c r="F64" s="9"/>
      <c r="G64" s="9"/>
      <c r="H64" s="9"/>
    </row>
    <row r="65" ht="15.75" customHeight="1">
      <c r="A65" s="9"/>
      <c r="B65" s="9"/>
      <c r="C65" s="9"/>
      <c r="D65" s="9"/>
      <c r="E65" s="9"/>
      <c r="F65" s="9"/>
      <c r="G65" s="9"/>
      <c r="H65" s="9"/>
    </row>
    <row r="66" ht="15.75" customHeight="1">
      <c r="A66" s="9"/>
      <c r="B66" s="9"/>
      <c r="C66" s="9"/>
      <c r="D66" s="9"/>
      <c r="E66" s="9"/>
      <c r="F66" s="9"/>
      <c r="G66" s="9"/>
      <c r="H66" s="9"/>
    </row>
    <row r="67" ht="15.75" customHeight="1">
      <c r="A67" s="9"/>
      <c r="B67" s="9"/>
      <c r="C67" s="9"/>
      <c r="D67" s="9"/>
      <c r="E67" s="9"/>
      <c r="F67" s="9"/>
      <c r="G67" s="9"/>
      <c r="H67" s="9"/>
    </row>
    <row r="68" ht="15.75" customHeight="1">
      <c r="A68" s="9"/>
      <c r="B68" s="9"/>
      <c r="C68" s="9"/>
      <c r="D68" s="9"/>
      <c r="E68" s="9"/>
      <c r="F68" s="9"/>
      <c r="G68" s="9"/>
      <c r="H68" s="9"/>
    </row>
    <row r="69" ht="15.75" customHeight="1">
      <c r="A69" s="9"/>
      <c r="B69" s="9"/>
      <c r="C69" s="9"/>
      <c r="D69" s="9"/>
      <c r="E69" s="9"/>
      <c r="F69" s="9"/>
      <c r="G69" s="9"/>
      <c r="H69" s="9"/>
    </row>
    <row r="70" ht="15.75" customHeight="1">
      <c r="A70" s="9"/>
      <c r="B70" s="9"/>
      <c r="C70" s="9"/>
      <c r="D70" s="9"/>
      <c r="E70" s="9"/>
      <c r="F70" s="9"/>
      <c r="G70" s="9"/>
      <c r="H70" s="9"/>
    </row>
    <row r="71" ht="15.75" customHeight="1">
      <c r="A71" s="9"/>
      <c r="B71" s="9"/>
      <c r="C71" s="9"/>
      <c r="D71" s="9"/>
      <c r="E71" s="9"/>
      <c r="F71" s="9"/>
      <c r="G71" s="9"/>
      <c r="H71" s="9"/>
    </row>
    <row r="72" ht="15.75" customHeight="1">
      <c r="A72" s="9"/>
      <c r="B72" s="9"/>
      <c r="C72" s="9"/>
      <c r="D72" s="9"/>
      <c r="E72" s="9"/>
      <c r="F72" s="9"/>
      <c r="G72" s="9"/>
      <c r="H72" s="9"/>
    </row>
    <row r="73" ht="15.75" customHeight="1">
      <c r="A73" s="9"/>
      <c r="B73" s="9"/>
      <c r="C73" s="9"/>
      <c r="D73" s="9"/>
      <c r="E73" s="9"/>
      <c r="F73" s="9"/>
      <c r="G73" s="9"/>
      <c r="H73" s="9"/>
    </row>
    <row r="74" ht="15.75" customHeight="1">
      <c r="A74" s="9"/>
      <c r="B74" s="9"/>
      <c r="C74" s="9"/>
      <c r="D74" s="9"/>
      <c r="E74" s="9"/>
      <c r="F74" s="9"/>
      <c r="G74" s="9"/>
      <c r="H74" s="9"/>
    </row>
    <row r="75" ht="15.75" customHeight="1">
      <c r="A75" s="9"/>
      <c r="B75" s="9"/>
      <c r="C75" s="9"/>
      <c r="D75" s="9"/>
      <c r="E75" s="9"/>
      <c r="F75" s="9"/>
      <c r="G75" s="9"/>
      <c r="H75" s="9"/>
    </row>
    <row r="76" ht="15.75" customHeight="1">
      <c r="A76" s="9"/>
      <c r="B76" s="9"/>
      <c r="C76" s="9"/>
      <c r="D76" s="9"/>
      <c r="E76" s="9"/>
      <c r="F76" s="9"/>
      <c r="G76" s="9"/>
      <c r="H76" s="9"/>
    </row>
    <row r="77" ht="15.75" customHeight="1">
      <c r="A77" s="9"/>
      <c r="B77" s="9"/>
      <c r="C77" s="9"/>
      <c r="D77" s="9"/>
      <c r="E77" s="9"/>
      <c r="F77" s="9"/>
      <c r="G77" s="9"/>
      <c r="H77" s="9"/>
    </row>
    <row r="78" ht="15.75" customHeight="1">
      <c r="A78" s="9"/>
      <c r="B78" s="9"/>
      <c r="C78" s="9"/>
      <c r="D78" s="9"/>
      <c r="E78" s="9"/>
      <c r="F78" s="9"/>
      <c r="G78" s="9"/>
      <c r="H78" s="9"/>
    </row>
    <row r="79" ht="15.75" customHeight="1">
      <c r="A79" s="9"/>
      <c r="B79" s="9"/>
      <c r="C79" s="9"/>
      <c r="D79" s="9"/>
      <c r="E79" s="9"/>
      <c r="F79" s="9"/>
      <c r="G79" s="9"/>
      <c r="H79" s="9"/>
    </row>
    <row r="80" ht="15.75" customHeight="1">
      <c r="A80" s="9"/>
      <c r="B80" s="9"/>
      <c r="C80" s="9"/>
      <c r="D80" s="9"/>
      <c r="E80" s="9"/>
      <c r="F80" s="9"/>
      <c r="G80" s="9"/>
      <c r="H80" s="9"/>
    </row>
    <row r="81" ht="15.75" customHeight="1">
      <c r="A81" s="9"/>
      <c r="B81" s="9"/>
      <c r="C81" s="9"/>
      <c r="D81" s="9"/>
      <c r="E81" s="9"/>
      <c r="F81" s="9"/>
      <c r="G81" s="9"/>
      <c r="H81" s="9"/>
    </row>
    <row r="82" ht="15.75" customHeight="1">
      <c r="A82" s="9"/>
      <c r="B82" s="9"/>
      <c r="C82" s="9"/>
      <c r="D82" s="9"/>
      <c r="E82" s="9"/>
      <c r="F82" s="9"/>
      <c r="G82" s="9"/>
      <c r="H82" s="9"/>
    </row>
    <row r="83" ht="15.75" customHeight="1">
      <c r="A83" s="9"/>
      <c r="B83" s="9"/>
      <c r="C83" s="9"/>
      <c r="D83" s="9"/>
      <c r="E83" s="9"/>
      <c r="F83" s="9"/>
      <c r="G83" s="9"/>
      <c r="H83" s="9"/>
    </row>
    <row r="84" ht="15.75" customHeight="1">
      <c r="A84" s="9"/>
      <c r="B84" s="9"/>
      <c r="C84" s="9"/>
      <c r="D84" s="9"/>
      <c r="E84" s="9"/>
      <c r="F84" s="9"/>
      <c r="G84" s="9"/>
      <c r="H84" s="9"/>
    </row>
    <row r="85" ht="15.75" customHeight="1">
      <c r="A85" s="9"/>
      <c r="B85" s="9"/>
      <c r="C85" s="9"/>
      <c r="D85" s="9"/>
      <c r="E85" s="9"/>
      <c r="F85" s="9"/>
      <c r="G85" s="9"/>
      <c r="H85" s="9"/>
    </row>
    <row r="86" ht="15.75" customHeight="1">
      <c r="A86" s="9"/>
      <c r="B86" s="9"/>
      <c r="C86" s="9"/>
      <c r="D86" s="9"/>
      <c r="E86" s="9"/>
      <c r="F86" s="9"/>
      <c r="G86" s="9"/>
      <c r="H86" s="9"/>
    </row>
    <row r="87" ht="15.75" customHeight="1">
      <c r="A87" s="9"/>
      <c r="B87" s="9"/>
      <c r="C87" s="9"/>
      <c r="D87" s="9"/>
      <c r="E87" s="9"/>
      <c r="F87" s="9"/>
      <c r="G87" s="9"/>
      <c r="H87" s="9"/>
    </row>
    <row r="88" ht="15.75" customHeight="1">
      <c r="A88" s="9"/>
      <c r="B88" s="9"/>
      <c r="C88" s="9"/>
      <c r="D88" s="9"/>
      <c r="E88" s="9"/>
      <c r="F88" s="9"/>
      <c r="G88" s="9"/>
      <c r="H88" s="9"/>
    </row>
    <row r="89" ht="15.75" customHeight="1">
      <c r="A89" s="9"/>
      <c r="B89" s="9"/>
      <c r="C89" s="9"/>
      <c r="D89" s="9"/>
      <c r="E89" s="9"/>
      <c r="F89" s="9"/>
      <c r="G89" s="9"/>
      <c r="H89" s="9"/>
    </row>
    <row r="90" ht="15.75" customHeight="1">
      <c r="A90" s="9"/>
      <c r="B90" s="9"/>
      <c r="C90" s="9"/>
      <c r="D90" s="9"/>
      <c r="E90" s="9"/>
      <c r="F90" s="9"/>
      <c r="G90" s="9"/>
      <c r="H90" s="9"/>
    </row>
    <row r="91" ht="15.75" customHeight="1">
      <c r="A91" s="9"/>
      <c r="B91" s="9"/>
      <c r="C91" s="9"/>
      <c r="D91" s="9"/>
      <c r="E91" s="9"/>
      <c r="F91" s="9"/>
      <c r="G91" s="9"/>
      <c r="H91" s="9"/>
    </row>
    <row r="92" ht="15.75" customHeight="1">
      <c r="A92" s="9"/>
      <c r="B92" s="9"/>
      <c r="C92" s="9"/>
      <c r="D92" s="9"/>
      <c r="E92" s="9"/>
      <c r="F92" s="9"/>
      <c r="G92" s="9"/>
      <c r="H92" s="9"/>
    </row>
    <row r="93" ht="15.75" customHeight="1">
      <c r="A93" s="9"/>
      <c r="B93" s="9"/>
      <c r="C93" s="9"/>
      <c r="D93" s="9"/>
      <c r="E93" s="9"/>
      <c r="F93" s="9"/>
      <c r="G93" s="9"/>
      <c r="H93" s="9"/>
    </row>
    <row r="94" ht="15.75" customHeight="1">
      <c r="A94" s="9"/>
      <c r="B94" s="9"/>
      <c r="C94" s="9"/>
      <c r="D94" s="9"/>
      <c r="E94" s="9"/>
      <c r="F94" s="9"/>
      <c r="G94" s="9"/>
      <c r="H94" s="9"/>
    </row>
    <row r="95" ht="15.75" customHeight="1">
      <c r="A95" s="9"/>
      <c r="B95" s="9"/>
      <c r="C95" s="9"/>
      <c r="D95" s="9"/>
      <c r="E95" s="9"/>
      <c r="F95" s="9"/>
      <c r="G95" s="9"/>
      <c r="H95" s="9"/>
    </row>
    <row r="96" ht="15.75" customHeight="1">
      <c r="A96" s="9"/>
      <c r="B96" s="9"/>
      <c r="C96" s="9"/>
      <c r="D96" s="9"/>
      <c r="E96" s="9"/>
      <c r="F96" s="9"/>
      <c r="G96" s="9"/>
      <c r="H96" s="9"/>
    </row>
    <row r="97" ht="15.75" customHeight="1">
      <c r="A97" s="9"/>
      <c r="B97" s="9"/>
      <c r="C97" s="9"/>
      <c r="D97" s="9"/>
      <c r="E97" s="9"/>
      <c r="F97" s="9"/>
      <c r="G97" s="9"/>
      <c r="H97" s="9"/>
    </row>
    <row r="98" ht="15.75" customHeight="1">
      <c r="A98" s="9"/>
      <c r="B98" s="9"/>
      <c r="C98" s="9"/>
      <c r="D98" s="9"/>
      <c r="E98" s="9"/>
      <c r="F98" s="9"/>
      <c r="G98" s="9"/>
      <c r="H98" s="9"/>
    </row>
    <row r="99" ht="15.75" customHeight="1">
      <c r="A99" s="9"/>
      <c r="B99" s="9"/>
      <c r="C99" s="9"/>
      <c r="D99" s="9"/>
      <c r="E99" s="9"/>
      <c r="F99" s="9"/>
      <c r="G99" s="9"/>
      <c r="H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H1"/>
    <mergeCell ref="A2:H2"/>
    <mergeCell ref="A12:H12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0"/>
    <col customWidth="1" min="2" max="2" width="36.0"/>
    <col customWidth="1" min="3" max="5" width="32.0"/>
    <col customWidth="1" min="6" max="6" width="36.0"/>
  </cols>
  <sheetData>
    <row r="1" ht="31.5" customHeight="1">
      <c r="A1" s="1" t="s">
        <v>339</v>
      </c>
    </row>
    <row r="2">
      <c r="A2" s="2"/>
      <c r="B2" s="2"/>
      <c r="C2" s="2"/>
      <c r="D2" s="2"/>
      <c r="E2" s="2"/>
      <c r="F2" s="2"/>
    </row>
    <row r="3">
      <c r="A3" s="41" t="s">
        <v>340</v>
      </c>
    </row>
    <row r="4">
      <c r="A4" s="2"/>
      <c r="B4" s="2"/>
      <c r="C4" s="2"/>
      <c r="D4" s="2"/>
      <c r="E4" s="2"/>
      <c r="F4" s="2"/>
    </row>
    <row r="5">
      <c r="A5" s="13" t="s">
        <v>341</v>
      </c>
      <c r="B5" s="13" t="s">
        <v>50</v>
      </c>
      <c r="C5" s="13" t="s">
        <v>342</v>
      </c>
      <c r="D5" s="13" t="s">
        <v>343</v>
      </c>
      <c r="E5" s="13" t="s">
        <v>344</v>
      </c>
      <c r="F5" s="13" t="s">
        <v>233</v>
      </c>
    </row>
    <row r="6">
      <c r="A6" s="14" t="s">
        <v>345</v>
      </c>
      <c r="B6" s="2" t="s">
        <v>346</v>
      </c>
      <c r="C6" s="2" t="s">
        <v>347</v>
      </c>
      <c r="D6" s="2" t="s">
        <v>348</v>
      </c>
      <c r="E6" s="2" t="s">
        <v>349</v>
      </c>
      <c r="F6" s="2" t="s">
        <v>350</v>
      </c>
    </row>
    <row r="7">
      <c r="A7" s="14" t="s">
        <v>351</v>
      </c>
      <c r="B7" s="2" t="s">
        <v>352</v>
      </c>
      <c r="C7" s="2" t="s">
        <v>353</v>
      </c>
      <c r="D7" s="2" t="s">
        <v>354</v>
      </c>
      <c r="E7" s="2" t="s">
        <v>355</v>
      </c>
      <c r="F7" s="2" t="s">
        <v>356</v>
      </c>
    </row>
    <row r="8">
      <c r="A8" s="14" t="s">
        <v>357</v>
      </c>
      <c r="B8" s="2" t="s">
        <v>358</v>
      </c>
      <c r="C8" s="2" t="s">
        <v>359</v>
      </c>
      <c r="D8" s="2" t="s">
        <v>360</v>
      </c>
      <c r="E8" s="2" t="s">
        <v>361</v>
      </c>
      <c r="F8" s="2" t="s">
        <v>362</v>
      </c>
    </row>
    <row r="9">
      <c r="A9" s="14" t="s">
        <v>363</v>
      </c>
      <c r="B9" s="2" t="s">
        <v>364</v>
      </c>
      <c r="C9" s="2" t="s">
        <v>365</v>
      </c>
      <c r="D9" s="2" t="s">
        <v>366</v>
      </c>
      <c r="E9" s="2" t="s">
        <v>367</v>
      </c>
      <c r="F9" s="2" t="s">
        <v>368</v>
      </c>
    </row>
    <row r="10">
      <c r="A10" s="14" t="s">
        <v>369</v>
      </c>
      <c r="B10" s="2" t="s">
        <v>370</v>
      </c>
      <c r="C10" s="2" t="s">
        <v>371</v>
      </c>
      <c r="D10" s="2" t="s">
        <v>372</v>
      </c>
      <c r="E10" s="2" t="s">
        <v>373</v>
      </c>
      <c r="F10" s="2" t="s">
        <v>374</v>
      </c>
    </row>
    <row r="11">
      <c r="A11" s="14" t="s">
        <v>284</v>
      </c>
      <c r="B11" s="2" t="s">
        <v>375</v>
      </c>
      <c r="C11" s="2" t="s">
        <v>376</v>
      </c>
      <c r="D11" s="2" t="s">
        <v>377</v>
      </c>
      <c r="E11" s="2" t="s">
        <v>378</v>
      </c>
      <c r="F11" s="2" t="s">
        <v>379</v>
      </c>
    </row>
    <row r="12">
      <c r="A12" s="42" t="s">
        <v>380</v>
      </c>
      <c r="B12" s="42" t="s">
        <v>381</v>
      </c>
      <c r="C12" s="42" t="s">
        <v>382</v>
      </c>
      <c r="D12" s="42" t="s">
        <v>383</v>
      </c>
      <c r="E12" s="42" t="s">
        <v>384</v>
      </c>
      <c r="F12" s="42" t="s">
        <v>385</v>
      </c>
    </row>
    <row r="13">
      <c r="A13" s="2"/>
      <c r="B13" s="2"/>
      <c r="C13" s="2"/>
      <c r="D13" s="2"/>
      <c r="E13" s="2"/>
      <c r="F13" s="2"/>
    </row>
    <row r="14">
      <c r="A14" s="2"/>
      <c r="B14" s="2"/>
      <c r="C14" s="2"/>
      <c r="D14" s="2"/>
      <c r="E14" s="2"/>
      <c r="F14" s="2"/>
    </row>
    <row r="15">
      <c r="A15" s="9"/>
      <c r="B15" s="9"/>
      <c r="C15" s="9"/>
      <c r="D15" s="9"/>
      <c r="E15" s="9"/>
      <c r="F15" s="9"/>
    </row>
    <row r="16">
      <c r="A16" s="9"/>
      <c r="B16" s="9"/>
      <c r="C16" s="9"/>
      <c r="D16" s="9"/>
      <c r="E16" s="9"/>
      <c r="F16" s="9"/>
    </row>
    <row r="17">
      <c r="A17" s="9"/>
      <c r="B17" s="9"/>
      <c r="C17" s="9"/>
      <c r="D17" s="9"/>
      <c r="E17" s="9"/>
      <c r="F17" s="9"/>
    </row>
    <row r="18">
      <c r="A18" s="9"/>
      <c r="B18" s="9"/>
      <c r="C18" s="9"/>
      <c r="D18" s="9"/>
      <c r="E18" s="9"/>
      <c r="F18" s="9"/>
    </row>
    <row r="19">
      <c r="A19" s="9"/>
      <c r="B19" s="9"/>
      <c r="C19" s="9"/>
      <c r="D19" s="9"/>
      <c r="E19" s="9"/>
      <c r="F19" s="9"/>
    </row>
    <row r="20">
      <c r="A20" s="9"/>
      <c r="B20" s="9"/>
      <c r="C20" s="9"/>
      <c r="D20" s="9"/>
      <c r="E20" s="9"/>
      <c r="F20" s="9"/>
    </row>
    <row r="21" ht="15.75" customHeight="1">
      <c r="A21" s="9"/>
      <c r="B21" s="9"/>
      <c r="C21" s="9"/>
      <c r="D21" s="9"/>
      <c r="E21" s="9"/>
      <c r="F21" s="9"/>
    </row>
    <row r="22" ht="15.75" customHeight="1">
      <c r="A22" s="9"/>
      <c r="B22" s="9"/>
      <c r="C22" s="9"/>
      <c r="D22" s="9"/>
      <c r="E22" s="9"/>
      <c r="F22" s="9"/>
    </row>
    <row r="23" ht="15.75" customHeight="1">
      <c r="A23" s="9"/>
      <c r="B23" s="9"/>
      <c r="C23" s="9"/>
      <c r="D23" s="9"/>
      <c r="E23" s="9"/>
      <c r="F23" s="9"/>
    </row>
    <row r="24" ht="15.75" customHeight="1">
      <c r="A24" s="9"/>
      <c r="B24" s="9"/>
      <c r="C24" s="9"/>
      <c r="D24" s="9"/>
      <c r="E24" s="9"/>
      <c r="F24" s="9"/>
    </row>
    <row r="25" ht="15.75" customHeight="1">
      <c r="A25" s="9"/>
      <c r="B25" s="9"/>
      <c r="C25" s="9"/>
      <c r="D25" s="9"/>
      <c r="E25" s="9"/>
      <c r="F25" s="9"/>
    </row>
    <row r="26" ht="15.75" customHeight="1">
      <c r="A26" s="9"/>
      <c r="B26" s="9"/>
      <c r="C26" s="9"/>
      <c r="D26" s="9"/>
      <c r="E26" s="9"/>
      <c r="F26" s="9"/>
    </row>
    <row r="27" ht="15.75" customHeight="1">
      <c r="A27" s="9"/>
      <c r="B27" s="9"/>
      <c r="C27" s="9"/>
      <c r="D27" s="9"/>
      <c r="E27" s="9"/>
      <c r="F27" s="9"/>
    </row>
    <row r="28" ht="15.75" customHeight="1">
      <c r="A28" s="9"/>
      <c r="B28" s="9"/>
      <c r="C28" s="9"/>
      <c r="D28" s="9"/>
      <c r="E28" s="9"/>
      <c r="F28" s="9"/>
    </row>
    <row r="29" ht="15.75" customHeight="1">
      <c r="A29" s="9"/>
      <c r="B29" s="9"/>
      <c r="C29" s="9"/>
      <c r="D29" s="9"/>
      <c r="E29" s="9"/>
      <c r="F29" s="9"/>
    </row>
    <row r="30" ht="15.75" customHeight="1">
      <c r="A30" s="9"/>
      <c r="B30" s="9"/>
      <c r="C30" s="9"/>
      <c r="D30" s="9"/>
      <c r="E30" s="9"/>
      <c r="F30" s="9"/>
    </row>
    <row r="31" ht="15.75" customHeight="1">
      <c r="A31" s="9"/>
      <c r="B31" s="9"/>
      <c r="C31" s="9"/>
      <c r="D31" s="9"/>
      <c r="E31" s="9"/>
      <c r="F31" s="9"/>
    </row>
    <row r="32" ht="15.75" customHeight="1">
      <c r="A32" s="9"/>
      <c r="B32" s="9"/>
      <c r="C32" s="9"/>
      <c r="D32" s="9"/>
      <c r="E32" s="9"/>
      <c r="F32" s="9"/>
    </row>
    <row r="33" ht="15.75" customHeight="1">
      <c r="A33" s="9"/>
      <c r="B33" s="9"/>
      <c r="C33" s="9"/>
      <c r="D33" s="9"/>
      <c r="E33" s="9"/>
      <c r="F33" s="9"/>
    </row>
    <row r="34" ht="15.75" customHeight="1">
      <c r="A34" s="9"/>
      <c r="B34" s="9"/>
      <c r="C34" s="9"/>
      <c r="D34" s="9"/>
      <c r="E34" s="9"/>
      <c r="F34" s="9"/>
    </row>
    <row r="35" ht="15.75" customHeight="1">
      <c r="A35" s="9"/>
      <c r="B35" s="9"/>
      <c r="C35" s="9"/>
      <c r="D35" s="9"/>
      <c r="E35" s="9"/>
      <c r="F35" s="9"/>
    </row>
    <row r="36" ht="15.75" customHeight="1">
      <c r="A36" s="9"/>
      <c r="B36" s="9"/>
      <c r="C36" s="9"/>
      <c r="D36" s="9"/>
      <c r="E36" s="9"/>
      <c r="F36" s="9"/>
    </row>
    <row r="37" ht="15.75" customHeight="1">
      <c r="A37" s="9"/>
      <c r="B37" s="9"/>
      <c r="C37" s="9"/>
      <c r="D37" s="9"/>
      <c r="E37" s="9"/>
      <c r="F37" s="9"/>
    </row>
    <row r="38" ht="15.75" customHeight="1">
      <c r="A38" s="9"/>
      <c r="B38" s="9"/>
      <c r="C38" s="9"/>
      <c r="D38" s="9"/>
      <c r="E38" s="9"/>
      <c r="F38" s="9"/>
    </row>
    <row r="39" ht="15.75" customHeight="1">
      <c r="A39" s="9"/>
      <c r="B39" s="9"/>
      <c r="C39" s="9"/>
      <c r="D39" s="9"/>
      <c r="E39" s="9"/>
      <c r="F39" s="9"/>
    </row>
    <row r="40" ht="15.75" customHeight="1">
      <c r="A40" s="9"/>
      <c r="B40" s="9"/>
      <c r="C40" s="9"/>
      <c r="D40" s="9"/>
      <c r="E40" s="9"/>
      <c r="F40" s="9"/>
    </row>
    <row r="41" ht="15.75" customHeight="1">
      <c r="A41" s="9"/>
      <c r="B41" s="9"/>
      <c r="C41" s="9"/>
      <c r="D41" s="9"/>
      <c r="E41" s="9"/>
      <c r="F41" s="9"/>
    </row>
    <row r="42" ht="15.75" customHeight="1">
      <c r="A42" s="9"/>
      <c r="B42" s="9"/>
      <c r="C42" s="9"/>
      <c r="D42" s="9"/>
      <c r="E42" s="9"/>
      <c r="F42" s="9"/>
    </row>
    <row r="43" ht="15.75" customHeight="1">
      <c r="A43" s="9"/>
      <c r="B43" s="9"/>
      <c r="C43" s="9"/>
      <c r="D43" s="9"/>
      <c r="E43" s="9"/>
      <c r="F43" s="9"/>
    </row>
    <row r="44" ht="15.75" customHeight="1">
      <c r="A44" s="9"/>
      <c r="B44" s="9"/>
      <c r="C44" s="9"/>
      <c r="D44" s="9"/>
      <c r="E44" s="9"/>
      <c r="F44" s="9"/>
    </row>
    <row r="45" ht="15.75" customHeight="1">
      <c r="A45" s="9"/>
      <c r="B45" s="9"/>
      <c r="C45" s="9"/>
      <c r="D45" s="9"/>
      <c r="E45" s="9"/>
      <c r="F45" s="9"/>
    </row>
    <row r="46" ht="15.75" customHeight="1">
      <c r="A46" s="9"/>
      <c r="B46" s="9"/>
      <c r="C46" s="9"/>
      <c r="D46" s="9"/>
      <c r="E46" s="9"/>
      <c r="F46" s="9"/>
    </row>
    <row r="47" ht="15.75" customHeight="1">
      <c r="A47" s="9"/>
      <c r="B47" s="9"/>
      <c r="C47" s="9"/>
      <c r="D47" s="9"/>
      <c r="E47" s="9"/>
      <c r="F47" s="9"/>
    </row>
    <row r="48" ht="15.75" customHeight="1">
      <c r="A48" s="9"/>
      <c r="B48" s="9"/>
      <c r="C48" s="9"/>
      <c r="D48" s="9"/>
      <c r="E48" s="9"/>
      <c r="F48" s="9"/>
    </row>
    <row r="49" ht="15.75" customHeight="1">
      <c r="A49" s="9"/>
      <c r="B49" s="9"/>
      <c r="C49" s="9"/>
      <c r="D49" s="9"/>
      <c r="E49" s="9"/>
      <c r="F49" s="9"/>
    </row>
    <row r="50" ht="15.75" customHeight="1">
      <c r="A50" s="9"/>
      <c r="B50" s="9"/>
      <c r="C50" s="9"/>
      <c r="D50" s="9"/>
      <c r="E50" s="9"/>
      <c r="F50" s="9"/>
    </row>
    <row r="51" ht="15.75" customHeight="1">
      <c r="A51" s="9"/>
      <c r="B51" s="9"/>
      <c r="C51" s="9"/>
      <c r="D51" s="9"/>
      <c r="E51" s="9"/>
      <c r="F51" s="9"/>
    </row>
    <row r="52" ht="15.75" customHeight="1">
      <c r="A52" s="9"/>
      <c r="B52" s="9"/>
      <c r="C52" s="9"/>
      <c r="D52" s="9"/>
      <c r="E52" s="9"/>
      <c r="F52" s="9"/>
    </row>
    <row r="53" ht="15.75" customHeight="1">
      <c r="A53" s="9"/>
      <c r="B53" s="9"/>
      <c r="C53" s="9"/>
      <c r="D53" s="9"/>
      <c r="E53" s="9"/>
      <c r="F53" s="9"/>
    </row>
    <row r="54" ht="15.75" customHeight="1">
      <c r="A54" s="9"/>
      <c r="B54" s="9"/>
      <c r="C54" s="9"/>
      <c r="D54" s="9"/>
      <c r="E54" s="9"/>
      <c r="F54" s="9"/>
    </row>
    <row r="55" ht="15.75" customHeight="1">
      <c r="A55" s="9"/>
      <c r="B55" s="9"/>
      <c r="C55" s="9"/>
      <c r="D55" s="9"/>
      <c r="E55" s="9"/>
      <c r="F55" s="9"/>
    </row>
    <row r="56" ht="15.75" customHeight="1">
      <c r="A56" s="9"/>
      <c r="B56" s="9"/>
      <c r="C56" s="9"/>
      <c r="D56" s="9"/>
      <c r="E56" s="9"/>
      <c r="F56" s="9"/>
    </row>
    <row r="57" ht="15.75" customHeight="1">
      <c r="A57" s="9"/>
      <c r="B57" s="9"/>
      <c r="C57" s="9"/>
      <c r="D57" s="9"/>
      <c r="E57" s="9"/>
      <c r="F57" s="9"/>
    </row>
    <row r="58" ht="15.75" customHeight="1">
      <c r="A58" s="9"/>
      <c r="B58" s="9"/>
      <c r="C58" s="9"/>
      <c r="D58" s="9"/>
      <c r="E58" s="9"/>
      <c r="F58" s="9"/>
    </row>
    <row r="59" ht="15.75" customHeight="1">
      <c r="A59" s="9"/>
      <c r="B59" s="9"/>
      <c r="C59" s="9"/>
      <c r="D59" s="9"/>
      <c r="E59" s="9"/>
      <c r="F59" s="9"/>
    </row>
    <row r="60" ht="15.75" customHeight="1">
      <c r="A60" s="9"/>
      <c r="B60" s="9"/>
      <c r="C60" s="9"/>
      <c r="D60" s="9"/>
      <c r="E60" s="9"/>
      <c r="F60" s="9"/>
    </row>
    <row r="61" ht="15.75" customHeight="1">
      <c r="A61" s="9"/>
      <c r="B61" s="9"/>
      <c r="C61" s="9"/>
      <c r="D61" s="9"/>
      <c r="E61" s="9"/>
      <c r="F61" s="9"/>
    </row>
    <row r="62" ht="15.75" customHeight="1">
      <c r="A62" s="9"/>
      <c r="B62" s="9"/>
      <c r="C62" s="9"/>
      <c r="D62" s="9"/>
      <c r="E62" s="9"/>
      <c r="F62" s="9"/>
    </row>
    <row r="63" ht="15.75" customHeight="1">
      <c r="A63" s="9"/>
      <c r="B63" s="9"/>
      <c r="C63" s="9"/>
      <c r="D63" s="9"/>
      <c r="E63" s="9"/>
      <c r="F63" s="9"/>
    </row>
    <row r="64" ht="15.75" customHeight="1">
      <c r="A64" s="9"/>
      <c r="B64" s="9"/>
      <c r="C64" s="9"/>
      <c r="D64" s="9"/>
      <c r="E64" s="9"/>
      <c r="F64" s="9"/>
    </row>
    <row r="65" ht="15.75" customHeight="1">
      <c r="A65" s="9"/>
      <c r="B65" s="9"/>
      <c r="C65" s="9"/>
      <c r="D65" s="9"/>
      <c r="E65" s="9"/>
      <c r="F65" s="9"/>
    </row>
    <row r="66" ht="15.75" customHeight="1">
      <c r="A66" s="9"/>
      <c r="B66" s="9"/>
      <c r="C66" s="9"/>
      <c r="D66" s="9"/>
      <c r="E66" s="9"/>
      <c r="F66" s="9"/>
    </row>
    <row r="67" ht="15.75" customHeight="1">
      <c r="A67" s="9"/>
      <c r="B67" s="9"/>
      <c r="C67" s="9"/>
      <c r="D67" s="9"/>
      <c r="E67" s="9"/>
      <c r="F67" s="9"/>
    </row>
    <row r="68" ht="15.75" customHeight="1">
      <c r="A68" s="9"/>
      <c r="B68" s="9"/>
      <c r="C68" s="9"/>
      <c r="D68" s="9"/>
      <c r="E68" s="9"/>
      <c r="F68" s="9"/>
    </row>
    <row r="69" ht="15.75" customHeight="1">
      <c r="A69" s="9"/>
      <c r="B69" s="9"/>
      <c r="C69" s="9"/>
      <c r="D69" s="9"/>
      <c r="E69" s="9"/>
      <c r="F69" s="9"/>
    </row>
    <row r="70" ht="15.75" customHeight="1">
      <c r="A70" s="9"/>
      <c r="B70" s="9"/>
      <c r="C70" s="9"/>
      <c r="D70" s="9"/>
      <c r="E70" s="9"/>
      <c r="F70" s="9"/>
    </row>
    <row r="71" ht="15.75" customHeight="1">
      <c r="A71" s="9"/>
      <c r="B71" s="9"/>
      <c r="C71" s="9"/>
      <c r="D71" s="9"/>
      <c r="E71" s="9"/>
      <c r="F71" s="9"/>
    </row>
    <row r="72" ht="15.75" customHeight="1">
      <c r="A72" s="9"/>
      <c r="B72" s="9"/>
      <c r="C72" s="9"/>
      <c r="D72" s="9"/>
      <c r="E72" s="9"/>
      <c r="F72" s="9"/>
    </row>
    <row r="73" ht="15.75" customHeight="1">
      <c r="A73" s="9"/>
      <c r="B73" s="9"/>
      <c r="C73" s="9"/>
      <c r="D73" s="9"/>
      <c r="E73" s="9"/>
      <c r="F73" s="9"/>
    </row>
    <row r="74" ht="15.75" customHeight="1">
      <c r="A74" s="9"/>
      <c r="B74" s="9"/>
      <c r="C74" s="9"/>
      <c r="D74" s="9"/>
      <c r="E74" s="9"/>
      <c r="F74" s="9"/>
    </row>
    <row r="75" ht="15.75" customHeight="1">
      <c r="A75" s="9"/>
      <c r="B75" s="9"/>
      <c r="C75" s="9"/>
      <c r="D75" s="9"/>
      <c r="E75" s="9"/>
      <c r="F75" s="9"/>
    </row>
    <row r="76" ht="15.75" customHeight="1">
      <c r="A76" s="9"/>
      <c r="B76" s="9"/>
      <c r="C76" s="9"/>
      <c r="D76" s="9"/>
      <c r="E76" s="9"/>
      <c r="F76" s="9"/>
    </row>
    <row r="77" ht="15.75" customHeight="1">
      <c r="A77" s="9"/>
      <c r="B77" s="9"/>
      <c r="C77" s="9"/>
      <c r="D77" s="9"/>
      <c r="E77" s="9"/>
      <c r="F77" s="9"/>
    </row>
    <row r="78" ht="15.75" customHeight="1">
      <c r="A78" s="9"/>
      <c r="B78" s="9"/>
      <c r="C78" s="9"/>
      <c r="D78" s="9"/>
      <c r="E78" s="9"/>
      <c r="F78" s="9"/>
    </row>
    <row r="79" ht="15.75" customHeight="1">
      <c r="A79" s="9"/>
      <c r="B79" s="9"/>
      <c r="C79" s="9"/>
      <c r="D79" s="9"/>
      <c r="E79" s="9"/>
      <c r="F79" s="9"/>
    </row>
    <row r="80" ht="15.75" customHeight="1">
      <c r="A80" s="9"/>
      <c r="B80" s="9"/>
      <c r="C80" s="9"/>
      <c r="D80" s="9"/>
      <c r="E80" s="9"/>
      <c r="F80" s="9"/>
    </row>
    <row r="81" ht="15.75" customHeight="1">
      <c r="A81" s="9"/>
      <c r="B81" s="9"/>
      <c r="C81" s="9"/>
      <c r="D81" s="9"/>
      <c r="E81" s="9"/>
      <c r="F81" s="9"/>
    </row>
    <row r="82" ht="15.75" customHeight="1">
      <c r="A82" s="9"/>
      <c r="B82" s="9"/>
      <c r="C82" s="9"/>
      <c r="D82" s="9"/>
      <c r="E82" s="9"/>
      <c r="F82" s="9"/>
    </row>
    <row r="83" ht="15.75" customHeight="1">
      <c r="A83" s="9"/>
      <c r="B83" s="9"/>
      <c r="C83" s="9"/>
      <c r="D83" s="9"/>
      <c r="E83" s="9"/>
      <c r="F83" s="9"/>
    </row>
    <row r="84" ht="15.75" customHeight="1">
      <c r="A84" s="9"/>
      <c r="B84" s="9"/>
      <c r="C84" s="9"/>
      <c r="D84" s="9"/>
      <c r="E84" s="9"/>
      <c r="F84" s="9"/>
    </row>
    <row r="85" ht="15.75" customHeight="1">
      <c r="A85" s="9"/>
      <c r="B85" s="9"/>
      <c r="C85" s="9"/>
      <c r="D85" s="9"/>
      <c r="E85" s="9"/>
      <c r="F85" s="9"/>
    </row>
    <row r="86" ht="15.75" customHeight="1">
      <c r="A86" s="9"/>
      <c r="B86" s="9"/>
      <c r="C86" s="9"/>
      <c r="D86" s="9"/>
      <c r="E86" s="9"/>
      <c r="F86" s="9"/>
    </row>
    <row r="87" ht="15.75" customHeight="1">
      <c r="A87" s="9"/>
      <c r="B87" s="9"/>
      <c r="C87" s="9"/>
      <c r="D87" s="9"/>
      <c r="E87" s="9"/>
      <c r="F87" s="9"/>
    </row>
    <row r="88" ht="15.75" customHeight="1">
      <c r="A88" s="9"/>
      <c r="B88" s="9"/>
      <c r="C88" s="9"/>
      <c r="D88" s="9"/>
      <c r="E88" s="9"/>
      <c r="F88" s="9"/>
    </row>
    <row r="89" ht="15.75" customHeight="1">
      <c r="A89" s="9"/>
      <c r="B89" s="9"/>
      <c r="C89" s="9"/>
      <c r="D89" s="9"/>
      <c r="E89" s="9"/>
      <c r="F89" s="9"/>
    </row>
    <row r="90" ht="15.75" customHeight="1">
      <c r="A90" s="9"/>
      <c r="B90" s="9"/>
      <c r="C90" s="9"/>
      <c r="D90" s="9"/>
      <c r="E90" s="9"/>
      <c r="F90" s="9"/>
    </row>
    <row r="91" ht="15.75" customHeight="1">
      <c r="A91" s="9"/>
      <c r="B91" s="9"/>
      <c r="C91" s="9"/>
      <c r="D91" s="9"/>
      <c r="E91" s="9"/>
      <c r="F91" s="9"/>
    </row>
    <row r="92" ht="15.75" customHeight="1">
      <c r="A92" s="9"/>
      <c r="B92" s="9"/>
      <c r="C92" s="9"/>
      <c r="D92" s="9"/>
      <c r="E92" s="9"/>
      <c r="F92" s="9"/>
    </row>
    <row r="93" ht="15.75" customHeight="1">
      <c r="A93" s="9"/>
      <c r="B93" s="9"/>
      <c r="C93" s="9"/>
      <c r="D93" s="9"/>
      <c r="E93" s="9"/>
      <c r="F93" s="9"/>
    </row>
    <row r="94" ht="15.75" customHeight="1">
      <c r="A94" s="9"/>
      <c r="B94" s="9"/>
      <c r="C94" s="9"/>
      <c r="D94" s="9"/>
      <c r="E94" s="9"/>
      <c r="F94" s="9"/>
    </row>
    <row r="95" ht="15.75" customHeight="1">
      <c r="A95" s="9"/>
      <c r="B95" s="9"/>
      <c r="C95" s="9"/>
      <c r="D95" s="9"/>
      <c r="E95" s="9"/>
      <c r="F95" s="9"/>
    </row>
    <row r="96" ht="15.75" customHeight="1">
      <c r="A96" s="9"/>
      <c r="B96" s="9"/>
      <c r="C96" s="9"/>
      <c r="D96" s="9"/>
      <c r="E96" s="9"/>
      <c r="F96" s="9"/>
    </row>
    <row r="97" ht="15.75" customHeight="1">
      <c r="A97" s="9"/>
      <c r="B97" s="9"/>
      <c r="C97" s="9"/>
      <c r="D97" s="9"/>
      <c r="E97" s="9"/>
      <c r="F97" s="9"/>
    </row>
    <row r="98" ht="15.75" customHeight="1">
      <c r="A98" s="9"/>
      <c r="B98" s="9"/>
      <c r="C98" s="9"/>
      <c r="D98" s="9"/>
      <c r="E98" s="9"/>
      <c r="F98" s="9"/>
    </row>
    <row r="99" ht="15.75" customHeight="1">
      <c r="A99" s="9"/>
      <c r="B99" s="9"/>
      <c r="C99" s="9"/>
      <c r="D99" s="9"/>
      <c r="E99" s="9"/>
      <c r="F99" s="9"/>
    </row>
    <row r="100" ht="15.75" customHeight="1">
      <c r="A100" s="9"/>
      <c r="B100" s="9"/>
      <c r="C100" s="9"/>
      <c r="D100" s="9"/>
      <c r="E100" s="9"/>
      <c r="F100" s="9"/>
    </row>
    <row r="101" ht="15.75" customHeight="1">
      <c r="A101" s="9"/>
      <c r="B101" s="9"/>
      <c r="C101" s="9"/>
      <c r="D101" s="9"/>
      <c r="E101" s="9"/>
      <c r="F101" s="9"/>
    </row>
    <row r="102" ht="15.75" customHeight="1">
      <c r="A102" s="9"/>
      <c r="B102" s="9"/>
      <c r="C102" s="9"/>
      <c r="D102" s="9"/>
      <c r="E102" s="9"/>
      <c r="F102" s="9"/>
    </row>
    <row r="103" ht="15.75" customHeight="1">
      <c r="A103" s="9"/>
      <c r="B103" s="9"/>
      <c r="C103" s="9"/>
      <c r="D103" s="9"/>
      <c r="E103" s="9"/>
      <c r="F103" s="9"/>
    </row>
    <row r="104" ht="15.75" customHeight="1">
      <c r="A104" s="9"/>
      <c r="B104" s="9"/>
      <c r="C104" s="9"/>
      <c r="D104" s="9"/>
      <c r="E104" s="9"/>
      <c r="F104" s="9"/>
    </row>
    <row r="105" ht="15.75" customHeight="1">
      <c r="A105" s="9"/>
      <c r="B105" s="9"/>
      <c r="C105" s="9"/>
      <c r="D105" s="9"/>
      <c r="E105" s="9"/>
      <c r="F105" s="9"/>
    </row>
    <row r="106" ht="15.75" customHeight="1">
      <c r="A106" s="9"/>
      <c r="B106" s="9"/>
      <c r="C106" s="9"/>
      <c r="D106" s="9"/>
      <c r="E106" s="9"/>
      <c r="F106" s="9"/>
    </row>
    <row r="107" ht="15.75" customHeight="1">
      <c r="A107" s="9"/>
      <c r="B107" s="9"/>
      <c r="C107" s="9"/>
      <c r="D107" s="9"/>
      <c r="E107" s="9"/>
      <c r="F107" s="9"/>
    </row>
    <row r="108" ht="15.75" customHeight="1">
      <c r="A108" s="9"/>
      <c r="B108" s="9"/>
      <c r="C108" s="9"/>
      <c r="D108" s="9"/>
      <c r="E108" s="9"/>
      <c r="F108" s="9"/>
    </row>
    <row r="109" ht="15.75" customHeight="1">
      <c r="A109" s="9"/>
      <c r="B109" s="9"/>
      <c r="C109" s="9"/>
      <c r="D109" s="9"/>
      <c r="E109" s="9"/>
      <c r="F109" s="9"/>
    </row>
    <row r="110" ht="15.75" customHeight="1">
      <c r="A110" s="9"/>
      <c r="B110" s="9"/>
      <c r="C110" s="9"/>
      <c r="D110" s="9"/>
      <c r="E110" s="9"/>
      <c r="F110" s="9"/>
    </row>
    <row r="111" ht="15.75" customHeight="1">
      <c r="A111" s="9"/>
      <c r="B111" s="9"/>
      <c r="C111" s="9"/>
      <c r="D111" s="9"/>
      <c r="E111" s="9"/>
      <c r="F111" s="9"/>
    </row>
    <row r="112" ht="15.75" customHeight="1">
      <c r="A112" s="9"/>
      <c r="B112" s="9"/>
      <c r="C112" s="9"/>
      <c r="D112" s="9"/>
      <c r="E112" s="9"/>
      <c r="F112" s="9"/>
    </row>
    <row r="113" ht="15.75" customHeight="1">
      <c r="A113" s="9"/>
      <c r="B113" s="9"/>
      <c r="C113" s="9"/>
      <c r="D113" s="9"/>
      <c r="E113" s="9"/>
      <c r="F113" s="9"/>
    </row>
    <row r="114" ht="15.75" customHeight="1">
      <c r="A114" s="9"/>
      <c r="B114" s="9"/>
      <c r="C114" s="9"/>
      <c r="D114" s="9"/>
      <c r="E114" s="9"/>
      <c r="F114" s="9"/>
    </row>
    <row r="115" ht="15.75" customHeight="1">
      <c r="A115" s="9"/>
      <c r="B115" s="9"/>
      <c r="C115" s="9"/>
      <c r="D115" s="9"/>
      <c r="E115" s="9"/>
      <c r="F115" s="9"/>
    </row>
    <row r="116" ht="15.75" customHeight="1">
      <c r="A116" s="9"/>
      <c r="B116" s="9"/>
      <c r="C116" s="9"/>
      <c r="D116" s="9"/>
      <c r="E116" s="9"/>
      <c r="F116" s="9"/>
    </row>
    <row r="117" ht="15.75" customHeight="1">
      <c r="A117" s="9"/>
      <c r="B117" s="9"/>
      <c r="C117" s="9"/>
      <c r="D117" s="9"/>
      <c r="E117" s="9"/>
      <c r="F117" s="9"/>
    </row>
    <row r="118" ht="15.75" customHeight="1">
      <c r="A118" s="9"/>
      <c r="B118" s="9"/>
      <c r="C118" s="9"/>
      <c r="D118" s="9"/>
      <c r="E118" s="9"/>
      <c r="F118" s="9"/>
    </row>
    <row r="119" ht="15.75" customHeight="1">
      <c r="A119" s="9"/>
      <c r="B119" s="9"/>
      <c r="C119" s="9"/>
      <c r="D119" s="9"/>
      <c r="E119" s="9"/>
      <c r="F119" s="9"/>
    </row>
    <row r="120" ht="15.75" customHeight="1">
      <c r="A120" s="9"/>
      <c r="B120" s="9"/>
      <c r="C120" s="9"/>
      <c r="D120" s="9"/>
      <c r="E120" s="9"/>
      <c r="F120" s="9"/>
    </row>
    <row r="121" ht="15.75" customHeight="1">
      <c r="A121" s="9"/>
      <c r="B121" s="9"/>
      <c r="C121" s="9"/>
      <c r="D121" s="9"/>
      <c r="E121" s="9"/>
      <c r="F121" s="9"/>
    </row>
    <row r="122" ht="15.75" customHeight="1">
      <c r="A122" s="9"/>
      <c r="B122" s="9"/>
      <c r="C122" s="9"/>
      <c r="D122" s="9"/>
      <c r="E122" s="9"/>
      <c r="F122" s="9"/>
    </row>
    <row r="123" ht="15.75" customHeight="1">
      <c r="A123" s="9"/>
      <c r="B123" s="9"/>
      <c r="C123" s="9"/>
      <c r="D123" s="9"/>
      <c r="E123" s="9"/>
      <c r="F123" s="9"/>
    </row>
    <row r="124" ht="15.75" customHeight="1">
      <c r="A124" s="9"/>
      <c r="B124" s="9"/>
      <c r="C124" s="9"/>
      <c r="D124" s="9"/>
      <c r="E124" s="9"/>
      <c r="F124" s="9"/>
    </row>
    <row r="125" ht="15.75" customHeight="1">
      <c r="A125" s="9"/>
      <c r="B125" s="9"/>
      <c r="C125" s="9"/>
      <c r="D125" s="9"/>
      <c r="E125" s="9"/>
      <c r="F125" s="9"/>
    </row>
    <row r="126" ht="15.75" customHeight="1">
      <c r="A126" s="9"/>
      <c r="B126" s="9"/>
      <c r="C126" s="9"/>
      <c r="D126" s="9"/>
      <c r="E126" s="9"/>
      <c r="F126" s="9"/>
    </row>
    <row r="127" ht="15.75" customHeight="1">
      <c r="A127" s="9"/>
      <c r="B127" s="9"/>
      <c r="C127" s="9"/>
      <c r="D127" s="9"/>
      <c r="E127" s="9"/>
      <c r="F127" s="9"/>
    </row>
    <row r="128" ht="15.75" customHeight="1">
      <c r="A128" s="9"/>
      <c r="B128" s="9"/>
      <c r="C128" s="9"/>
      <c r="D128" s="9"/>
      <c r="E128" s="9"/>
      <c r="F128" s="9"/>
    </row>
    <row r="129" ht="15.75" customHeight="1">
      <c r="A129" s="9"/>
      <c r="B129" s="9"/>
      <c r="C129" s="9"/>
      <c r="D129" s="9"/>
      <c r="E129" s="9"/>
      <c r="F129" s="9"/>
    </row>
    <row r="130" ht="15.75" customHeight="1">
      <c r="A130" s="9"/>
      <c r="B130" s="9"/>
      <c r="C130" s="9"/>
      <c r="D130" s="9"/>
      <c r="E130" s="9"/>
      <c r="F130" s="9"/>
    </row>
    <row r="131" ht="15.75" customHeight="1">
      <c r="A131" s="9"/>
      <c r="B131" s="9"/>
      <c r="C131" s="9"/>
      <c r="D131" s="9"/>
      <c r="E131" s="9"/>
      <c r="F131" s="9"/>
    </row>
    <row r="132" ht="15.75" customHeight="1">
      <c r="A132" s="9"/>
      <c r="B132" s="9"/>
      <c r="C132" s="9"/>
      <c r="D132" s="9"/>
      <c r="E132" s="9"/>
      <c r="F132" s="9"/>
    </row>
    <row r="133" ht="15.75" customHeight="1">
      <c r="A133" s="9"/>
      <c r="B133" s="9"/>
      <c r="C133" s="9"/>
      <c r="D133" s="9"/>
      <c r="E133" s="9"/>
      <c r="F133" s="9"/>
    </row>
    <row r="134" ht="15.75" customHeight="1">
      <c r="A134" s="9"/>
      <c r="B134" s="9"/>
      <c r="C134" s="9"/>
      <c r="D134" s="9"/>
      <c r="E134" s="9"/>
      <c r="F134" s="9"/>
    </row>
    <row r="135" ht="15.75" customHeight="1">
      <c r="A135" s="9"/>
      <c r="B135" s="9"/>
      <c r="C135" s="9"/>
      <c r="D135" s="9"/>
      <c r="E135" s="9"/>
      <c r="F135" s="9"/>
    </row>
    <row r="136" ht="15.75" customHeight="1">
      <c r="A136" s="9"/>
      <c r="B136" s="9"/>
      <c r="C136" s="9"/>
      <c r="D136" s="9"/>
      <c r="E136" s="9"/>
      <c r="F136" s="9"/>
    </row>
    <row r="137" ht="15.75" customHeight="1">
      <c r="A137" s="9"/>
      <c r="B137" s="9"/>
      <c r="C137" s="9"/>
      <c r="D137" s="9"/>
      <c r="E137" s="9"/>
      <c r="F137" s="9"/>
    </row>
    <row r="138" ht="15.75" customHeight="1">
      <c r="A138" s="9"/>
      <c r="B138" s="9"/>
      <c r="C138" s="9"/>
      <c r="D138" s="9"/>
      <c r="E138" s="9"/>
      <c r="F138" s="9"/>
    </row>
    <row r="139" ht="15.75" customHeight="1">
      <c r="A139" s="9"/>
      <c r="B139" s="9"/>
      <c r="C139" s="9"/>
      <c r="D139" s="9"/>
      <c r="E139" s="9"/>
      <c r="F139" s="9"/>
    </row>
    <row r="140" ht="15.75" customHeight="1">
      <c r="A140" s="9"/>
      <c r="B140" s="9"/>
      <c r="C140" s="9"/>
      <c r="D140" s="9"/>
      <c r="E140" s="9"/>
      <c r="F140" s="9"/>
    </row>
    <row r="141" ht="15.75" customHeight="1">
      <c r="A141" s="9"/>
      <c r="B141" s="9"/>
      <c r="C141" s="9"/>
      <c r="D141" s="9"/>
      <c r="E141" s="9"/>
      <c r="F141" s="9"/>
    </row>
    <row r="142" ht="15.75" customHeight="1">
      <c r="A142" s="9"/>
      <c r="B142" s="9"/>
      <c r="C142" s="9"/>
      <c r="D142" s="9"/>
      <c r="E142" s="9"/>
      <c r="F142" s="9"/>
    </row>
    <row r="143" ht="15.75" customHeight="1">
      <c r="A143" s="9"/>
      <c r="B143" s="9"/>
      <c r="C143" s="9"/>
      <c r="D143" s="9"/>
      <c r="E143" s="9"/>
      <c r="F143" s="9"/>
    </row>
    <row r="144" ht="15.75" customHeight="1">
      <c r="A144" s="9"/>
      <c r="B144" s="9"/>
      <c r="C144" s="9"/>
      <c r="D144" s="9"/>
      <c r="E144" s="9"/>
      <c r="F144" s="9"/>
    </row>
    <row r="145" ht="15.75" customHeight="1">
      <c r="A145" s="9"/>
      <c r="B145" s="9"/>
      <c r="C145" s="9"/>
      <c r="D145" s="9"/>
      <c r="E145" s="9"/>
      <c r="F145" s="9"/>
    </row>
    <row r="146" ht="15.75" customHeight="1">
      <c r="A146" s="9"/>
      <c r="B146" s="9"/>
      <c r="C146" s="9"/>
      <c r="D146" s="9"/>
      <c r="E146" s="9"/>
      <c r="F146" s="9"/>
    </row>
    <row r="147" ht="15.75" customHeight="1">
      <c r="A147" s="9"/>
      <c r="B147" s="9"/>
      <c r="C147" s="9"/>
      <c r="D147" s="9"/>
      <c r="E147" s="9"/>
      <c r="F147" s="9"/>
    </row>
    <row r="148" ht="15.75" customHeight="1">
      <c r="A148" s="9"/>
      <c r="B148" s="9"/>
      <c r="C148" s="9"/>
      <c r="D148" s="9"/>
      <c r="E148" s="9"/>
      <c r="F148" s="9"/>
    </row>
    <row r="149" ht="15.75" customHeight="1">
      <c r="A149" s="9"/>
      <c r="B149" s="9"/>
      <c r="C149" s="9"/>
      <c r="D149" s="9"/>
      <c r="E149" s="9"/>
      <c r="F149" s="9"/>
    </row>
    <row r="150" ht="15.75" customHeight="1">
      <c r="A150" s="9"/>
      <c r="B150" s="9"/>
      <c r="C150" s="9"/>
      <c r="D150" s="9"/>
      <c r="E150" s="9"/>
      <c r="F150" s="9"/>
    </row>
    <row r="151" ht="15.75" customHeight="1">
      <c r="A151" s="9"/>
      <c r="B151" s="9"/>
      <c r="C151" s="9"/>
      <c r="D151" s="9"/>
      <c r="E151" s="9"/>
      <c r="F151" s="9"/>
    </row>
    <row r="152" ht="15.75" customHeight="1">
      <c r="A152" s="9"/>
      <c r="B152" s="9"/>
      <c r="C152" s="9"/>
      <c r="D152" s="9"/>
      <c r="E152" s="9"/>
      <c r="F152" s="9"/>
    </row>
    <row r="153" ht="15.75" customHeight="1">
      <c r="A153" s="9"/>
      <c r="B153" s="9"/>
      <c r="C153" s="9"/>
      <c r="D153" s="9"/>
      <c r="E153" s="9"/>
      <c r="F153" s="9"/>
    </row>
    <row r="154" ht="15.75" customHeight="1">
      <c r="A154" s="9"/>
      <c r="B154" s="9"/>
      <c r="C154" s="9"/>
      <c r="D154" s="9"/>
      <c r="E154" s="9"/>
      <c r="F154" s="9"/>
    </row>
    <row r="155" ht="15.75" customHeight="1">
      <c r="A155" s="9"/>
      <c r="B155" s="9"/>
      <c r="C155" s="9"/>
      <c r="D155" s="9"/>
      <c r="E155" s="9"/>
      <c r="F155" s="9"/>
    </row>
    <row r="156" ht="15.75" customHeight="1">
      <c r="A156" s="9"/>
      <c r="B156" s="9"/>
      <c r="C156" s="9"/>
      <c r="D156" s="9"/>
      <c r="E156" s="9"/>
      <c r="F156" s="9"/>
    </row>
    <row r="157" ht="15.75" customHeight="1">
      <c r="A157" s="9"/>
      <c r="B157" s="9"/>
      <c r="C157" s="9"/>
      <c r="D157" s="9"/>
      <c r="E157" s="9"/>
      <c r="F157" s="9"/>
    </row>
    <row r="158" ht="15.75" customHeight="1">
      <c r="A158" s="9"/>
      <c r="B158" s="9"/>
      <c r="C158" s="9"/>
      <c r="D158" s="9"/>
      <c r="E158" s="9"/>
      <c r="F158" s="9"/>
    </row>
    <row r="159" ht="15.75" customHeight="1">
      <c r="A159" s="9"/>
      <c r="B159" s="9"/>
      <c r="C159" s="9"/>
      <c r="D159" s="9"/>
      <c r="E159" s="9"/>
      <c r="F159" s="9"/>
    </row>
    <row r="160" ht="15.75" customHeight="1">
      <c r="A160" s="9"/>
      <c r="B160" s="9"/>
      <c r="C160" s="9"/>
      <c r="D160" s="9"/>
      <c r="E160" s="9"/>
      <c r="F160" s="9"/>
    </row>
    <row r="161" ht="15.75" customHeight="1">
      <c r="A161" s="9"/>
      <c r="B161" s="9"/>
      <c r="C161" s="9"/>
      <c r="D161" s="9"/>
      <c r="E161" s="9"/>
      <c r="F161" s="9"/>
    </row>
    <row r="162" ht="15.75" customHeight="1">
      <c r="A162" s="9"/>
      <c r="B162" s="9"/>
      <c r="C162" s="9"/>
      <c r="D162" s="9"/>
      <c r="E162" s="9"/>
      <c r="F162" s="9"/>
    </row>
    <row r="163" ht="15.75" customHeight="1">
      <c r="A163" s="9"/>
      <c r="B163" s="9"/>
      <c r="C163" s="9"/>
      <c r="D163" s="9"/>
      <c r="E163" s="9"/>
      <c r="F163" s="9"/>
    </row>
    <row r="164" ht="15.75" customHeight="1">
      <c r="A164" s="9"/>
      <c r="B164" s="9"/>
      <c r="C164" s="9"/>
      <c r="D164" s="9"/>
      <c r="E164" s="9"/>
      <c r="F164" s="9"/>
    </row>
    <row r="165" ht="15.75" customHeight="1">
      <c r="A165" s="9"/>
      <c r="B165" s="9"/>
      <c r="C165" s="9"/>
      <c r="D165" s="9"/>
      <c r="E165" s="9"/>
      <c r="F165" s="9"/>
    </row>
    <row r="166" ht="15.75" customHeight="1">
      <c r="A166" s="9"/>
      <c r="B166" s="9"/>
      <c r="C166" s="9"/>
      <c r="D166" s="9"/>
      <c r="E166" s="9"/>
      <c r="F166" s="9"/>
    </row>
    <row r="167" ht="15.75" customHeight="1">
      <c r="A167" s="9"/>
      <c r="B167" s="9"/>
      <c r="C167" s="9"/>
      <c r="D167" s="9"/>
      <c r="E167" s="9"/>
      <c r="F167" s="9"/>
    </row>
    <row r="168" ht="15.75" customHeight="1">
      <c r="A168" s="9"/>
      <c r="B168" s="9"/>
      <c r="C168" s="9"/>
      <c r="D168" s="9"/>
      <c r="E168" s="9"/>
      <c r="F168" s="9"/>
    </row>
    <row r="169" ht="15.75" customHeight="1">
      <c r="A169" s="9"/>
      <c r="B169" s="9"/>
      <c r="C169" s="9"/>
      <c r="D169" s="9"/>
      <c r="E169" s="9"/>
      <c r="F169" s="9"/>
    </row>
    <row r="170" ht="15.75" customHeight="1">
      <c r="A170" s="9"/>
      <c r="B170" s="9"/>
      <c r="C170" s="9"/>
      <c r="D170" s="9"/>
      <c r="E170" s="9"/>
      <c r="F170" s="9"/>
    </row>
    <row r="171" ht="15.75" customHeight="1">
      <c r="A171" s="9"/>
      <c r="B171" s="9"/>
      <c r="C171" s="9"/>
      <c r="D171" s="9"/>
      <c r="E171" s="9"/>
      <c r="F171" s="9"/>
    </row>
    <row r="172" ht="15.75" customHeight="1">
      <c r="A172" s="9"/>
      <c r="B172" s="9"/>
      <c r="C172" s="9"/>
      <c r="D172" s="9"/>
      <c r="E172" s="9"/>
      <c r="F172" s="9"/>
    </row>
    <row r="173" ht="15.75" customHeight="1">
      <c r="A173" s="9"/>
      <c r="B173" s="9"/>
      <c r="C173" s="9"/>
      <c r="D173" s="9"/>
      <c r="E173" s="9"/>
      <c r="F173" s="9"/>
    </row>
    <row r="174" ht="15.75" customHeight="1">
      <c r="A174" s="9"/>
      <c r="B174" s="9"/>
      <c r="C174" s="9"/>
      <c r="D174" s="9"/>
      <c r="E174" s="9"/>
      <c r="F174" s="9"/>
    </row>
    <row r="175" ht="15.75" customHeight="1">
      <c r="A175" s="9"/>
      <c r="B175" s="9"/>
      <c r="C175" s="9"/>
      <c r="D175" s="9"/>
      <c r="E175" s="9"/>
      <c r="F175" s="9"/>
    </row>
    <row r="176" ht="15.75" customHeight="1">
      <c r="A176" s="9"/>
      <c r="B176" s="9"/>
      <c r="C176" s="9"/>
      <c r="D176" s="9"/>
      <c r="E176" s="9"/>
      <c r="F176" s="9"/>
    </row>
    <row r="177" ht="15.75" customHeight="1">
      <c r="A177" s="9"/>
      <c r="B177" s="9"/>
      <c r="C177" s="9"/>
      <c r="D177" s="9"/>
      <c r="E177" s="9"/>
      <c r="F177" s="9"/>
    </row>
    <row r="178" ht="15.75" customHeight="1">
      <c r="A178" s="9"/>
      <c r="B178" s="9"/>
      <c r="C178" s="9"/>
      <c r="D178" s="9"/>
      <c r="E178" s="9"/>
      <c r="F178" s="9"/>
    </row>
    <row r="179" ht="15.75" customHeight="1">
      <c r="A179" s="9"/>
      <c r="B179" s="9"/>
      <c r="C179" s="9"/>
      <c r="D179" s="9"/>
      <c r="E179" s="9"/>
      <c r="F179" s="9"/>
    </row>
    <row r="180" ht="15.75" customHeight="1">
      <c r="A180" s="9"/>
      <c r="B180" s="9"/>
      <c r="C180" s="9"/>
      <c r="D180" s="9"/>
      <c r="E180" s="9"/>
      <c r="F180" s="9"/>
    </row>
    <row r="181" ht="15.75" customHeight="1">
      <c r="A181" s="9"/>
      <c r="B181" s="9"/>
      <c r="C181" s="9"/>
      <c r="D181" s="9"/>
      <c r="E181" s="9"/>
      <c r="F181" s="9"/>
    </row>
    <row r="182" ht="15.75" customHeight="1">
      <c r="A182" s="9"/>
      <c r="B182" s="9"/>
      <c r="C182" s="9"/>
      <c r="D182" s="9"/>
      <c r="E182" s="9"/>
      <c r="F182" s="9"/>
    </row>
    <row r="183" ht="15.75" customHeight="1">
      <c r="A183" s="9"/>
      <c r="B183" s="9"/>
      <c r="C183" s="9"/>
      <c r="D183" s="9"/>
      <c r="E183" s="9"/>
      <c r="F183" s="9"/>
    </row>
    <row r="184" ht="15.75" customHeight="1">
      <c r="A184" s="9"/>
      <c r="B184" s="9"/>
      <c r="C184" s="9"/>
      <c r="D184" s="9"/>
      <c r="E184" s="9"/>
      <c r="F184" s="9"/>
    </row>
    <row r="185" ht="15.75" customHeight="1">
      <c r="A185" s="9"/>
      <c r="B185" s="9"/>
      <c r="C185" s="9"/>
      <c r="D185" s="9"/>
      <c r="E185" s="9"/>
      <c r="F185" s="9"/>
    </row>
    <row r="186" ht="15.75" customHeight="1">
      <c r="A186" s="9"/>
      <c r="B186" s="9"/>
      <c r="C186" s="9"/>
      <c r="D186" s="9"/>
      <c r="E186" s="9"/>
      <c r="F186" s="9"/>
    </row>
    <row r="187" ht="15.75" customHeight="1">
      <c r="A187" s="9"/>
      <c r="B187" s="9"/>
      <c r="C187" s="9"/>
      <c r="D187" s="9"/>
      <c r="E187" s="9"/>
      <c r="F187" s="9"/>
    </row>
    <row r="188" ht="15.75" customHeight="1">
      <c r="A188" s="9"/>
      <c r="B188" s="9"/>
      <c r="C188" s="9"/>
      <c r="D188" s="9"/>
      <c r="E188" s="9"/>
      <c r="F188" s="9"/>
    </row>
    <row r="189" ht="15.75" customHeight="1">
      <c r="A189" s="9"/>
      <c r="B189" s="9"/>
      <c r="C189" s="9"/>
      <c r="D189" s="9"/>
      <c r="E189" s="9"/>
      <c r="F189" s="9"/>
    </row>
    <row r="190" ht="15.75" customHeight="1">
      <c r="A190" s="9"/>
      <c r="B190" s="9"/>
      <c r="C190" s="9"/>
      <c r="D190" s="9"/>
      <c r="E190" s="9"/>
      <c r="F190" s="9"/>
    </row>
    <row r="191" ht="15.75" customHeight="1">
      <c r="A191" s="9"/>
      <c r="B191" s="9"/>
      <c r="C191" s="9"/>
      <c r="D191" s="9"/>
      <c r="E191" s="9"/>
      <c r="F191" s="9"/>
    </row>
    <row r="192" ht="15.75" customHeight="1">
      <c r="A192" s="9"/>
      <c r="B192" s="9"/>
      <c r="C192" s="9"/>
      <c r="D192" s="9"/>
      <c r="E192" s="9"/>
      <c r="F192" s="9"/>
    </row>
    <row r="193" ht="15.75" customHeight="1">
      <c r="A193" s="9"/>
      <c r="B193" s="9"/>
      <c r="C193" s="9"/>
      <c r="D193" s="9"/>
      <c r="E193" s="9"/>
      <c r="F193" s="9"/>
    </row>
    <row r="194" ht="15.75" customHeight="1">
      <c r="A194" s="9"/>
      <c r="B194" s="9"/>
      <c r="C194" s="9"/>
      <c r="D194" s="9"/>
      <c r="E194" s="9"/>
      <c r="F194" s="9"/>
    </row>
    <row r="195" ht="15.75" customHeight="1">
      <c r="A195" s="9"/>
      <c r="B195" s="9"/>
      <c r="C195" s="9"/>
      <c r="D195" s="9"/>
      <c r="E195" s="9"/>
      <c r="F195" s="9"/>
    </row>
    <row r="196" ht="15.75" customHeight="1">
      <c r="A196" s="9"/>
      <c r="B196" s="9"/>
      <c r="C196" s="9"/>
      <c r="D196" s="9"/>
      <c r="E196" s="9"/>
      <c r="F196" s="9"/>
    </row>
    <row r="197" ht="15.75" customHeight="1">
      <c r="A197" s="9"/>
      <c r="B197" s="9"/>
      <c r="C197" s="9"/>
      <c r="D197" s="9"/>
      <c r="E197" s="9"/>
      <c r="F197" s="9"/>
    </row>
    <row r="198" ht="15.75" customHeight="1">
      <c r="A198" s="9"/>
      <c r="B198" s="9"/>
      <c r="C198" s="9"/>
      <c r="D198" s="9"/>
      <c r="E198" s="9"/>
      <c r="F198" s="9"/>
    </row>
    <row r="199" ht="15.75" customHeight="1">
      <c r="A199" s="9"/>
      <c r="B199" s="9"/>
      <c r="C199" s="9"/>
      <c r="D199" s="9"/>
      <c r="E199" s="9"/>
      <c r="F199" s="9"/>
    </row>
    <row r="200" ht="15.75" customHeight="1">
      <c r="A200" s="9"/>
      <c r="B200" s="9"/>
      <c r="C200" s="9"/>
      <c r="D200" s="9"/>
      <c r="E200" s="9"/>
      <c r="F200" s="9"/>
    </row>
    <row r="201" ht="15.75" customHeight="1">
      <c r="A201" s="9"/>
      <c r="B201" s="9"/>
      <c r="C201" s="9"/>
      <c r="D201" s="9"/>
      <c r="E201" s="9"/>
      <c r="F201" s="9"/>
    </row>
    <row r="202" ht="15.75" customHeight="1">
      <c r="A202" s="9"/>
      <c r="B202" s="9"/>
      <c r="C202" s="9"/>
      <c r="D202" s="9"/>
      <c r="E202" s="9"/>
      <c r="F202" s="9"/>
    </row>
    <row r="203" ht="15.75" customHeight="1">
      <c r="A203" s="9"/>
      <c r="B203" s="9"/>
      <c r="C203" s="9"/>
      <c r="D203" s="9"/>
      <c r="E203" s="9"/>
      <c r="F203" s="9"/>
    </row>
    <row r="204" ht="15.75" customHeight="1">
      <c r="A204" s="9"/>
      <c r="B204" s="9"/>
      <c r="C204" s="9"/>
      <c r="D204" s="9"/>
      <c r="E204" s="9"/>
      <c r="F204" s="9"/>
    </row>
    <row r="205" ht="15.75" customHeight="1">
      <c r="A205" s="9"/>
      <c r="B205" s="9"/>
      <c r="C205" s="9"/>
      <c r="D205" s="9"/>
      <c r="E205" s="9"/>
      <c r="F205" s="9"/>
    </row>
    <row r="206" ht="15.75" customHeight="1">
      <c r="A206" s="9"/>
      <c r="B206" s="9"/>
      <c r="C206" s="9"/>
      <c r="D206" s="9"/>
      <c r="E206" s="9"/>
      <c r="F206" s="9"/>
    </row>
    <row r="207" ht="15.75" customHeight="1">
      <c r="A207" s="9"/>
      <c r="B207" s="9"/>
      <c r="C207" s="9"/>
      <c r="D207" s="9"/>
      <c r="E207" s="9"/>
      <c r="F207" s="9"/>
    </row>
    <row r="208" ht="15.75" customHeight="1">
      <c r="A208" s="9"/>
      <c r="B208" s="9"/>
      <c r="C208" s="9"/>
      <c r="D208" s="9"/>
      <c r="E208" s="9"/>
      <c r="F208" s="9"/>
    </row>
    <row r="209" ht="15.75" customHeight="1">
      <c r="A209" s="9"/>
      <c r="B209" s="9"/>
      <c r="C209" s="9"/>
      <c r="D209" s="9"/>
      <c r="E209" s="9"/>
      <c r="F209" s="9"/>
    </row>
    <row r="210" ht="15.75" customHeight="1">
      <c r="A210" s="9"/>
      <c r="B210" s="9"/>
      <c r="C210" s="9"/>
      <c r="D210" s="9"/>
      <c r="E210" s="9"/>
      <c r="F210" s="9"/>
    </row>
    <row r="211" ht="15.75" customHeight="1">
      <c r="A211" s="9"/>
      <c r="B211" s="9"/>
      <c r="C211" s="9"/>
      <c r="D211" s="9"/>
      <c r="E211" s="9"/>
      <c r="F211" s="9"/>
    </row>
    <row r="212" ht="15.75" customHeight="1">
      <c r="A212" s="9"/>
      <c r="B212" s="9"/>
      <c r="C212" s="9"/>
      <c r="D212" s="9"/>
      <c r="E212" s="9"/>
      <c r="F212" s="9"/>
    </row>
    <row r="213" ht="15.75" customHeight="1">
      <c r="A213" s="9"/>
      <c r="B213" s="9"/>
      <c r="C213" s="9"/>
      <c r="D213" s="9"/>
      <c r="E213" s="9"/>
      <c r="F213" s="9"/>
    </row>
    <row r="214" ht="15.75" customHeight="1">
      <c r="A214" s="9"/>
      <c r="B214" s="9"/>
      <c r="C214" s="9"/>
      <c r="D214" s="9"/>
      <c r="E214" s="9"/>
      <c r="F214" s="9"/>
    </row>
    <row r="215" ht="15.75" customHeight="1">
      <c r="A215" s="9"/>
      <c r="B215" s="9"/>
      <c r="C215" s="9"/>
      <c r="D215" s="9"/>
      <c r="E215" s="9"/>
      <c r="F215" s="9"/>
    </row>
    <row r="216" ht="15.75" customHeight="1">
      <c r="A216" s="9"/>
      <c r="B216" s="9"/>
      <c r="C216" s="9"/>
      <c r="D216" s="9"/>
      <c r="E216" s="9"/>
      <c r="F216" s="9"/>
    </row>
    <row r="217" ht="15.75" customHeight="1">
      <c r="A217" s="9"/>
      <c r="B217" s="9"/>
      <c r="C217" s="9"/>
      <c r="D217" s="9"/>
      <c r="E217" s="9"/>
      <c r="F217" s="9"/>
    </row>
    <row r="218" ht="15.75" customHeight="1">
      <c r="A218" s="9"/>
      <c r="B218" s="9"/>
      <c r="C218" s="9"/>
      <c r="D218" s="9"/>
      <c r="E218" s="9"/>
      <c r="F218" s="9"/>
    </row>
    <row r="219" ht="15.75" customHeight="1">
      <c r="A219" s="9"/>
      <c r="B219" s="9"/>
      <c r="C219" s="9"/>
      <c r="D219" s="9"/>
      <c r="E219" s="9"/>
      <c r="F219" s="9"/>
    </row>
    <row r="220" ht="15.75" customHeight="1">
      <c r="A220" s="9"/>
      <c r="B220" s="9"/>
      <c r="C220" s="9"/>
      <c r="D220" s="9"/>
      <c r="E220" s="9"/>
      <c r="F220" s="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3:F3"/>
  </mergeCells>
  <printOptions/>
  <pageMargins bottom="0.75" footer="0.0" header="0.0" left="0.7" right="0.7" top="0.75"/>
  <pageSetup orientation="landscape"/>
  <drawing r:id="rId1"/>
</worksheet>
</file>